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mc:AlternateContent xmlns:mc="http://schemas.openxmlformats.org/markup-compatibility/2006">
    <mc:Choice Requires="x15">
      <x15ac:absPath xmlns:x15ac="http://schemas.microsoft.com/office/spreadsheetml/2010/11/ac" url="/Users/eranbanin/Desktop/איכות הסביבה/2024/"/>
    </mc:Choice>
  </mc:AlternateContent>
  <xr:revisionPtr revIDLastSave="0" documentId="13_ncr:1_{E9FDDC2A-54C2-DF44-BCE3-785BC08EEF1B}" xr6:coauthVersionLast="47" xr6:coauthVersionMax="47" xr10:uidLastSave="{00000000-0000-0000-0000-000000000000}"/>
  <workbookProtection workbookAlgorithmName="SHA-512" workbookHashValue="Y6Zsj/ed6rUEFcD22tM5FbFf5tCcJIFytmHoPincx0fDdn2rg8OPJ7mDr4k8KoaeNTHoUV+1+f5d9RN+UmcPFw==" workbookSaltValue="3L3C4wbQ3mGqgRpzUeab7g==" workbookSpinCount="100000" lockStructure="1"/>
  <bookViews>
    <workbookView xWindow="38400" yWindow="500" windowWidth="33720" windowHeight="19900" tabRatio="833" activeTab="3" xr2:uid="{00000000-000D-0000-FFFF-FFFF00000000}"/>
  </bookViews>
  <sheets>
    <sheet name="הנחיות" sheetId="29" r:id="rId1"/>
    <sheet name="פרטי המדווח" sheetId="26" r:id="rId2"/>
    <sheet name="דיווח פרטני" sheetId="1" r:id="rId3"/>
    <sheet name="צריכת דלק של כלי רכב" sheetId="18" r:id="rId4"/>
    <sheet name="מערכות מיזוג וקירור" sheetId="16" r:id="rId5"/>
    <sheet name="טעינת חשמל לכלי רכב" sheetId="19" r:id="rId6"/>
    <sheet name="פניות בנושא עשן" sheetId="4" r:id="rId7"/>
    <sheet name="נהיגה חסכונית" sheetId="5" r:id="rId8"/>
    <sheet name="סיכום מצבת ופליטות- אוטומטי" sheetId="2" r:id="rId9"/>
    <sheet name="פליטות חלקיקים" sheetId="21" state="hidden" r:id="rId10"/>
    <sheet name="GWP" sheetId="20" r:id="rId11"/>
    <sheet name="גיליון3" sheetId="7" state="hidden" r:id="rId12"/>
    <sheet name="מיפוי שמות" sheetId="9" state="hidden" r:id="rId13"/>
    <sheet name="מקדמי פליטה" sheetId="25" r:id="rId14"/>
  </sheets>
  <externalReferences>
    <externalReference r:id="rId15"/>
    <externalReference r:id="rId16"/>
    <externalReference r:id="rId17"/>
  </externalReferences>
  <definedNames>
    <definedName name="אוטובוסים" localSheetId="5">#REF!</definedName>
    <definedName name="אוטובוסים" localSheetId="4">#REF!</definedName>
    <definedName name="אוטובוסים" localSheetId="13">#REF!</definedName>
    <definedName name="אוטובוסים" localSheetId="3">#REF!</definedName>
    <definedName name="אוטובוסים" localSheetId="10">#REF!</definedName>
    <definedName name="אוטובוסים">#REF!</definedName>
    <definedName name="אופן_שימוש" localSheetId="5">#REF!</definedName>
    <definedName name="אופן_שימוש" localSheetId="13">#REF!</definedName>
    <definedName name="אופן_שימוש" localSheetId="3">#REF!</definedName>
    <definedName name="אופן_שימוש" localSheetId="10">#REF!</definedName>
    <definedName name="אופן_שימוש">#REF!</definedName>
    <definedName name="אנרגיה" localSheetId="5">#REF!</definedName>
    <definedName name="אנרגיה" localSheetId="4">#REF!</definedName>
    <definedName name="אנרגיה" localSheetId="13">#REF!</definedName>
    <definedName name="אנרגיה" localSheetId="3">#REF!</definedName>
    <definedName name="אנרגיה" localSheetId="10">#REF!</definedName>
    <definedName name="אנרגיה">#REF!</definedName>
    <definedName name="אספקה" localSheetId="5">#REF!</definedName>
    <definedName name="אספקה" localSheetId="4">#REF!</definedName>
    <definedName name="אספקה" localSheetId="13">#REF!</definedName>
    <definedName name="אספקה" localSheetId="3">#REF!</definedName>
    <definedName name="אספקה" localSheetId="10">#REF!</definedName>
    <definedName name="אספקה">#REF!</definedName>
    <definedName name="אקדמיה" localSheetId="5">#REF!</definedName>
    <definedName name="אקדמיה" localSheetId="4">#REF!</definedName>
    <definedName name="אקדמיה" localSheetId="13">#REF!</definedName>
    <definedName name="אקדמיה" localSheetId="3">#REF!</definedName>
    <definedName name="אקדמיה" localSheetId="10">#REF!</definedName>
    <definedName name="אקדמיה">#REF!</definedName>
    <definedName name="בתי_ספר" localSheetId="5">#REF!</definedName>
    <definedName name="בתי_ספר" localSheetId="4">#REF!</definedName>
    <definedName name="בתי_ספר" localSheetId="13">#REF!</definedName>
    <definedName name="בתי_ספר" localSheetId="3">#REF!</definedName>
    <definedName name="בתי_ספר" localSheetId="10">#REF!</definedName>
    <definedName name="בתי_ספר">#REF!</definedName>
    <definedName name="גני_ילדים" localSheetId="5">#REF!</definedName>
    <definedName name="גני_ילדים" localSheetId="4">#REF!</definedName>
    <definedName name="גני_ילדים" localSheetId="13">#REF!</definedName>
    <definedName name="גני_ילדים" localSheetId="3">#REF!</definedName>
    <definedName name="גני_ילדים" localSheetId="10">#REF!</definedName>
    <definedName name="גני_ילדים">#REF!</definedName>
    <definedName name="דפוס" localSheetId="5">#REF!</definedName>
    <definedName name="דפוס" localSheetId="4">#REF!</definedName>
    <definedName name="דפוס" localSheetId="13">#REF!</definedName>
    <definedName name="דפוס" localSheetId="3">#REF!</definedName>
    <definedName name="דפוס" localSheetId="10">#REF!</definedName>
    <definedName name="דפוס">#REF!</definedName>
    <definedName name="הובלה" localSheetId="5">#REF!</definedName>
    <definedName name="הובלה" localSheetId="4">#REF!</definedName>
    <definedName name="הובלה" localSheetId="13">#REF!</definedName>
    <definedName name="הובלה" localSheetId="3">#REF!</definedName>
    <definedName name="הובלה" localSheetId="10">#REF!</definedName>
    <definedName name="הובלה">#REF!</definedName>
    <definedName name="הולכה" localSheetId="5">#REF!</definedName>
    <definedName name="הולכה" localSheetId="4">#REF!</definedName>
    <definedName name="הולכה" localSheetId="13">#REF!</definedName>
    <definedName name="הולכה" localSheetId="3">#REF!</definedName>
    <definedName name="הולכה" localSheetId="10">#REF!</definedName>
    <definedName name="הולכה">#REF!</definedName>
    <definedName name="הפקה" localSheetId="5">#REF!</definedName>
    <definedName name="הפקה" localSheetId="4">#REF!</definedName>
    <definedName name="הפקה" localSheetId="13">#REF!</definedName>
    <definedName name="הפקה" localSheetId="3">#REF!</definedName>
    <definedName name="הפקה" localSheetId="10">#REF!</definedName>
    <definedName name="הפקה">#REF!</definedName>
    <definedName name="השכרה" localSheetId="5">#REF!</definedName>
    <definedName name="השכרה" localSheetId="4">#REF!</definedName>
    <definedName name="השכרה" localSheetId="13">#REF!</definedName>
    <definedName name="השכרה" localSheetId="3">#REF!</definedName>
    <definedName name="השכרה" localSheetId="10">#REF!</definedName>
    <definedName name="השכרה">#REF!</definedName>
    <definedName name="התפלה" localSheetId="5">#REF!</definedName>
    <definedName name="התפלה" localSheetId="4">#REF!</definedName>
    <definedName name="התפלה" localSheetId="13">#REF!</definedName>
    <definedName name="התפלה" localSheetId="3">#REF!</definedName>
    <definedName name="התפלה" localSheetId="10">#REF!</definedName>
    <definedName name="התפלה">#REF!</definedName>
    <definedName name="זיקוק" localSheetId="5">#REF!</definedName>
    <definedName name="זיקוק" localSheetId="4">#REF!</definedName>
    <definedName name="זיקוק" localSheetId="13">#REF!</definedName>
    <definedName name="זיקוק" localSheetId="3">#REF!</definedName>
    <definedName name="זיקוק" localSheetId="10">#REF!</definedName>
    <definedName name="זיקוק">#REF!</definedName>
    <definedName name="ייצור" localSheetId="5">#REF!</definedName>
    <definedName name="ייצור" localSheetId="4">#REF!</definedName>
    <definedName name="ייצור" localSheetId="13">#REF!</definedName>
    <definedName name="ייצור" localSheetId="3">#REF!</definedName>
    <definedName name="ייצור" localSheetId="10">#REF!</definedName>
    <definedName name="ייצור">#REF!</definedName>
    <definedName name="ייצור_מזון" localSheetId="5">#REF!</definedName>
    <definedName name="ייצור_מזון" localSheetId="4">#REF!</definedName>
    <definedName name="ייצור_מזון" localSheetId="13">#REF!</definedName>
    <definedName name="ייצור_מזון" localSheetId="3">#REF!</definedName>
    <definedName name="ייצור_מזון" localSheetId="10">#REF!</definedName>
    <definedName name="ייצור_מזון">#REF!</definedName>
    <definedName name="ייצור_משקאות" localSheetId="5">#REF!</definedName>
    <definedName name="ייצור_משקאות" localSheetId="4">#REF!</definedName>
    <definedName name="ייצור_משקאות" localSheetId="13">#REF!</definedName>
    <definedName name="ייצור_משקאות" localSheetId="3">#REF!</definedName>
    <definedName name="ייצור_משקאות" localSheetId="10">#REF!</definedName>
    <definedName name="ייצור_משקאות">#REF!</definedName>
    <definedName name="כללי" localSheetId="5">#REF!</definedName>
    <definedName name="כללי" localSheetId="4">#REF!</definedName>
    <definedName name="כללי" localSheetId="13">#REF!</definedName>
    <definedName name="כללי" localSheetId="3">#REF!</definedName>
    <definedName name="כללי" localSheetId="10">#REF!</definedName>
    <definedName name="כללי">#REF!</definedName>
    <definedName name="לוגיסטיקה" localSheetId="5">#REF!</definedName>
    <definedName name="לוגיסטיקה" localSheetId="4">#REF!</definedName>
    <definedName name="לוגיסטיקה" localSheetId="13">#REF!</definedName>
    <definedName name="לוגיסטיקה" localSheetId="3">#REF!</definedName>
    <definedName name="לוגיסטיקה" localSheetId="10">#REF!</definedName>
    <definedName name="לוגיסטיקה">#REF!</definedName>
    <definedName name="מגזר_הנפט_והגז" localSheetId="5">#REF!</definedName>
    <definedName name="מגזר_הנפט_והגז" localSheetId="4">#REF!</definedName>
    <definedName name="מגזר_הנפט_והגז" localSheetId="13">#REF!</definedName>
    <definedName name="מגזר_הנפט_והגז" localSheetId="3">#REF!</definedName>
    <definedName name="מגזר_הנפט_והגז" localSheetId="10">#REF!</definedName>
    <definedName name="מגזר_הנפט_והגז">#REF!</definedName>
    <definedName name="מגזר_התחבורה" localSheetId="5">#REF!</definedName>
    <definedName name="מגזר_התחבורה" localSheetId="4">#REF!</definedName>
    <definedName name="מגזר_התחבורה" localSheetId="13">#REF!</definedName>
    <definedName name="מגזר_התחבורה" localSheetId="3">#REF!</definedName>
    <definedName name="מגזר_התחבורה" localSheetId="10">#REF!</definedName>
    <definedName name="מגזר_התחבורה">#REF!</definedName>
    <definedName name="מגזר_התעשייה" localSheetId="5">#REF!</definedName>
    <definedName name="מגזר_התעשייה" localSheetId="4">#REF!</definedName>
    <definedName name="מגזר_התעשייה" localSheetId="13">#REF!</definedName>
    <definedName name="מגזר_התעשייה" localSheetId="3">#REF!</definedName>
    <definedName name="מגזר_התעשייה" localSheetId="10">#REF!</definedName>
    <definedName name="מגזר_התעשייה">#REF!</definedName>
    <definedName name="מוליכים_למחצה" localSheetId="5">#REF!</definedName>
    <definedName name="מוליכים_למחצה" localSheetId="4">#REF!</definedName>
    <definedName name="מוליכים_למחצה" localSheetId="13">#REF!</definedName>
    <definedName name="מוליכים_למחצה" localSheetId="3">#REF!</definedName>
    <definedName name="מוליכים_למחצה" localSheetId="10">#REF!</definedName>
    <definedName name="מוליכים_למחצה">#REF!</definedName>
    <definedName name="מוסכים" localSheetId="5">#REF!</definedName>
    <definedName name="מוסכים" localSheetId="4">#REF!</definedName>
    <definedName name="מוסכים" localSheetId="13">#REF!</definedName>
    <definedName name="מוסכים" localSheetId="3">#REF!</definedName>
    <definedName name="מוסכים" localSheetId="10">#REF!</definedName>
    <definedName name="מוסכים">#REF!</definedName>
    <definedName name="מזון" localSheetId="5">#REF!</definedName>
    <definedName name="מזון" localSheetId="4">#REF!</definedName>
    <definedName name="מזון" localSheetId="13">#REF!</definedName>
    <definedName name="מזון" localSheetId="3">#REF!</definedName>
    <definedName name="מזון" localSheetId="10">#REF!</definedName>
    <definedName name="מזון">#REF!</definedName>
    <definedName name="מזון_משקאות" localSheetId="5">#REF!</definedName>
    <definedName name="מזון_משקאות" localSheetId="4">#REF!</definedName>
    <definedName name="מזון_משקאות" localSheetId="13">#REF!</definedName>
    <definedName name="מזון_משקאות" localSheetId="3">#REF!</definedName>
    <definedName name="מזון_משקאות" localSheetId="10">#REF!</definedName>
    <definedName name="מזון_משקאות">#REF!</definedName>
    <definedName name="מחצבות" localSheetId="5">#REF!</definedName>
    <definedName name="מחצבות" localSheetId="4">#REF!</definedName>
    <definedName name="מחצבות" localSheetId="13">#REF!</definedName>
    <definedName name="מחצבות" localSheetId="3">#REF!</definedName>
    <definedName name="מחצבות" localSheetId="10">#REF!</definedName>
    <definedName name="מחצבות">#REF!</definedName>
    <definedName name="מיחזור" localSheetId="5">#REF!</definedName>
    <definedName name="מיחזור" localSheetId="4">#REF!</definedName>
    <definedName name="מיחזור" localSheetId="13">#REF!</definedName>
    <definedName name="מיחזור" localSheetId="3">#REF!</definedName>
    <definedName name="מיחזור" localSheetId="10">#REF!</definedName>
    <definedName name="מיחזור">#REF!</definedName>
    <definedName name="מים" localSheetId="5">#REF!</definedName>
    <definedName name="מים" localSheetId="4">#REF!</definedName>
    <definedName name="מים" localSheetId="13">#REF!</definedName>
    <definedName name="מים" localSheetId="3">#REF!</definedName>
    <definedName name="מים" localSheetId="10">#REF!</definedName>
    <definedName name="מים">#REF!</definedName>
    <definedName name="מינרלים" localSheetId="5">#REF!</definedName>
    <definedName name="מינרלים" localSheetId="4">#REF!</definedName>
    <definedName name="מינרלים" localSheetId="13">#REF!</definedName>
    <definedName name="מינרלים" localSheetId="3">#REF!</definedName>
    <definedName name="מינרלים" localSheetId="10">#REF!</definedName>
    <definedName name="מינרלים">#REF!</definedName>
    <definedName name="מלאכה_ותעשיה" localSheetId="5">#REF!</definedName>
    <definedName name="מלאכה_ותעשיה" localSheetId="4">#REF!</definedName>
    <definedName name="מלאכה_ותעשיה" localSheetId="13">#REF!</definedName>
    <definedName name="מלאכה_ותעשיה" localSheetId="3">#REF!</definedName>
    <definedName name="מלאכה_ותעשיה" localSheetId="10">#REF!</definedName>
    <definedName name="מלאכה_ותעשיה">#REF!</definedName>
    <definedName name="מלונות" localSheetId="5">#REF!</definedName>
    <definedName name="מלונות" localSheetId="4">#REF!</definedName>
    <definedName name="מלונות" localSheetId="13">#REF!</definedName>
    <definedName name="מלונות" localSheetId="3">#REF!</definedName>
    <definedName name="מלונות" localSheetId="10">#REF!</definedName>
    <definedName name="מלונות">#REF!</definedName>
    <definedName name="מלט" localSheetId="5">#REF!</definedName>
    <definedName name="מלט" localSheetId="4">#REF!</definedName>
    <definedName name="מלט" localSheetId="13">#REF!</definedName>
    <definedName name="מלט" localSheetId="3">#REF!</definedName>
    <definedName name="מלט" localSheetId="10">#REF!</definedName>
    <definedName name="מלט">#REF!</definedName>
    <definedName name="מסחר" localSheetId="5">#REF!</definedName>
    <definedName name="מסחר" localSheetId="4">#REF!</definedName>
    <definedName name="מסחר" localSheetId="13">#REF!</definedName>
    <definedName name="מסחר" localSheetId="3">#REF!</definedName>
    <definedName name="מסחר" localSheetId="10">#REF!</definedName>
    <definedName name="מסחר">#REF!</definedName>
    <definedName name="מסחר_ושירותים" localSheetId="5">#REF!</definedName>
    <definedName name="מסחר_ושירותים" localSheetId="4">#REF!</definedName>
    <definedName name="מסחר_ושירותים" localSheetId="13">#REF!</definedName>
    <definedName name="מסחר_ושירותים" localSheetId="3">#REF!</definedName>
    <definedName name="מסחר_ושירותים" localSheetId="10">#REF!</definedName>
    <definedName name="מסחר_ושירותים">#REF!</definedName>
    <definedName name="מסחר_שירותים" localSheetId="5">#REF!</definedName>
    <definedName name="מסחר_שירותים" localSheetId="4">#REF!</definedName>
    <definedName name="מסחר_שירותים" localSheetId="13">#REF!</definedName>
    <definedName name="מסחר_שירותים" localSheetId="3">#REF!</definedName>
    <definedName name="מסחר_שירותים" localSheetId="10">#REF!</definedName>
    <definedName name="מסחר_שירותים">#REF!</definedName>
    <definedName name="מערכות_קירור" localSheetId="5">#REF!</definedName>
    <definedName name="מערכות_קירור" localSheetId="13">#REF!</definedName>
    <definedName name="מערכות_קירור" localSheetId="3">#REF!</definedName>
    <definedName name="מערכות_קירור" localSheetId="10">#REF!</definedName>
    <definedName name="מערכות_קירור">#REF!</definedName>
    <definedName name="משרדים" localSheetId="5">#REF!</definedName>
    <definedName name="משרדים" localSheetId="4">#REF!</definedName>
    <definedName name="משרדים" localSheetId="13">#REF!</definedName>
    <definedName name="משרדים" localSheetId="3">#REF!</definedName>
    <definedName name="משרדים" localSheetId="10">#REF!</definedName>
    <definedName name="משרדים">#REF!</definedName>
    <definedName name="מתכות" localSheetId="5">#REF!</definedName>
    <definedName name="מתכות" localSheetId="4">#REF!</definedName>
    <definedName name="מתכות" localSheetId="13">#REF!</definedName>
    <definedName name="מתכות" localSheetId="3">#REF!</definedName>
    <definedName name="מתכות" localSheetId="10">#REF!</definedName>
    <definedName name="מתכות">#REF!</definedName>
    <definedName name="נפט_גז" localSheetId="5">#REF!</definedName>
    <definedName name="נפט_גז" localSheetId="4">#REF!</definedName>
    <definedName name="נפט_גז" localSheetId="13">#REF!</definedName>
    <definedName name="נפט_גז" localSheetId="3">#REF!</definedName>
    <definedName name="נפט_גז" localSheetId="10">#REF!</definedName>
    <definedName name="נפט_גז">#REF!</definedName>
    <definedName name="סקטור_תחבורה" localSheetId="5">[1]פתיחה!$V$18:$V$19</definedName>
    <definedName name="סקטור_תחבורה" localSheetId="13">[1]פתיחה!$V$18:$V$19</definedName>
    <definedName name="סקטור_תחבורה" localSheetId="3">[1]פתיחה!$V$18:$V$19</definedName>
    <definedName name="סקטור_תחבורה" localSheetId="10">[1]פתיחה!$V$18:$V$19</definedName>
    <definedName name="סקטור_תחבורה">[2]פתיחה!$V$18:$V$19</definedName>
    <definedName name="סקטורים2018" localSheetId="5">#REF!</definedName>
    <definedName name="סקטורים2018" localSheetId="13">#REF!</definedName>
    <definedName name="סקטורים2018" localSheetId="3">#REF!</definedName>
    <definedName name="סקטורים2018" localSheetId="10">#REF!</definedName>
    <definedName name="סקטורים2018">#REF!</definedName>
    <definedName name="עיבוד_גז" localSheetId="5">#REF!</definedName>
    <definedName name="עיבוד_גז" localSheetId="4">#REF!</definedName>
    <definedName name="עיבוד_גז" localSheetId="13">#REF!</definedName>
    <definedName name="עיבוד_גז" localSheetId="3">#REF!</definedName>
    <definedName name="עיבוד_גז" localSheetId="10">#REF!</definedName>
    <definedName name="עיבוד_גז">#REF!</definedName>
    <definedName name="פיננסיים" localSheetId="5">#REF!</definedName>
    <definedName name="פיננסיים" localSheetId="4">#REF!</definedName>
    <definedName name="פיננסיים" localSheetId="13">#REF!</definedName>
    <definedName name="פיננסיים" localSheetId="3">#REF!</definedName>
    <definedName name="פיננסיים" localSheetId="10">#REF!</definedName>
    <definedName name="פיננסיים">#REF!</definedName>
    <definedName name="פלסטיק" localSheetId="5">#REF!</definedName>
    <definedName name="פלסטיק" localSheetId="4">#REF!</definedName>
    <definedName name="פלסטיק" localSheetId="13">#REF!</definedName>
    <definedName name="פלסטיק" localSheetId="3">#REF!</definedName>
    <definedName name="פלסטיק" localSheetId="10">#REF!</definedName>
    <definedName name="פלסטיק">#REF!</definedName>
    <definedName name="ציבורי" localSheetId="5">#REF!</definedName>
    <definedName name="ציבורי" localSheetId="4">#REF!</definedName>
    <definedName name="ציבורי" localSheetId="13">#REF!</definedName>
    <definedName name="ציבורי" localSheetId="3">#REF!</definedName>
    <definedName name="ציבורי" localSheetId="10">#REF!</definedName>
    <definedName name="ציבורי">#REF!</definedName>
    <definedName name="קידוח" localSheetId="5">#REF!</definedName>
    <definedName name="קידוח" localSheetId="4">#REF!</definedName>
    <definedName name="קידוח" localSheetId="13">#REF!</definedName>
    <definedName name="קידוח" localSheetId="3">#REF!</definedName>
    <definedName name="קידוח" localSheetId="10">#REF!</definedName>
    <definedName name="קידוח">#REF!</definedName>
    <definedName name="קמעונאות" localSheetId="5">#REF!</definedName>
    <definedName name="קמעונאות" localSheetId="4">#REF!</definedName>
    <definedName name="קמעונאות" localSheetId="13">#REF!</definedName>
    <definedName name="קמעונאות" localSheetId="3">#REF!</definedName>
    <definedName name="קמעונאות" localSheetId="10">#REF!</definedName>
    <definedName name="קמעונאות">#REF!</definedName>
    <definedName name="רפואה" localSheetId="5">#REF!</definedName>
    <definedName name="רפואה" localSheetId="4">#REF!</definedName>
    <definedName name="רפואה" localSheetId="13">#REF!</definedName>
    <definedName name="רפואה" localSheetId="3">#REF!</definedName>
    <definedName name="רפואה" localSheetId="10">#REF!</definedName>
    <definedName name="רפואה">#REF!</definedName>
    <definedName name="רשימת_מגזרים" localSheetId="5">#REF!</definedName>
    <definedName name="רשימת_מגזרים" localSheetId="4">#REF!</definedName>
    <definedName name="רשימת_מגזרים" localSheetId="13">#REF!</definedName>
    <definedName name="רשימת_מגזרים" localSheetId="3">#REF!</definedName>
    <definedName name="רשימת_מגזרים" localSheetId="10">#REF!</definedName>
    <definedName name="רשימת_מגזרים">#REF!</definedName>
    <definedName name="שיווק" localSheetId="5">#REF!</definedName>
    <definedName name="שיווק" localSheetId="4">#REF!</definedName>
    <definedName name="שיווק" localSheetId="13">#REF!</definedName>
    <definedName name="שיווק" localSheetId="3">#REF!</definedName>
    <definedName name="שיווק" localSheetId="10">#REF!</definedName>
    <definedName name="שיווק">#REF!</definedName>
    <definedName name="שלטון_מקומי_וגופים_ציבוריים" localSheetId="5">#REF!</definedName>
    <definedName name="שלטון_מקומי_וגופים_ציבוריים" localSheetId="4">#REF!</definedName>
    <definedName name="שלטון_מקומי_וגופים_ציבוריים" localSheetId="13">#REF!</definedName>
    <definedName name="שלטון_מקומי_וגופים_ציבוריים" localSheetId="3">#REF!</definedName>
    <definedName name="שלטון_מקומי_וגופים_ציבוריים" localSheetId="10">#REF!</definedName>
    <definedName name="שלטון_מקומי_וגופים_ציבוריים">#REF!</definedName>
    <definedName name="תאגידים" localSheetId="5">#REF!</definedName>
    <definedName name="תאגידים" localSheetId="4">#REF!</definedName>
    <definedName name="תאגידים" localSheetId="13">#REF!</definedName>
    <definedName name="תאגידים" localSheetId="3">#REF!</definedName>
    <definedName name="תאגידים" localSheetId="10">#REF!</definedName>
    <definedName name="תאגידים">#REF!</definedName>
    <definedName name="תאורת_חוץ" localSheetId="5">#REF!</definedName>
    <definedName name="תאורת_חוץ" localSheetId="4">#REF!</definedName>
    <definedName name="תאורת_חוץ" localSheetId="13">#REF!</definedName>
    <definedName name="תאורת_חוץ" localSheetId="3">#REF!</definedName>
    <definedName name="תאורת_חוץ" localSheetId="10">#REF!</definedName>
    <definedName name="תאורת_חוץ">#REF!</definedName>
    <definedName name="תוכנה" localSheetId="5">#REF!</definedName>
    <definedName name="תוכנה" localSheetId="4">#REF!</definedName>
    <definedName name="תוכנה" localSheetId="13">#REF!</definedName>
    <definedName name="תוכנה" localSheetId="3">#REF!</definedName>
    <definedName name="תוכנה" localSheetId="10">#REF!</definedName>
    <definedName name="תוכנה">#REF!</definedName>
    <definedName name="תחבורה" localSheetId="5">#REF!</definedName>
    <definedName name="תחבורה" localSheetId="4">#REF!</definedName>
    <definedName name="תחבורה" localSheetId="13">#REF!</definedName>
    <definedName name="תחבורה" localSheetId="3">#REF!</definedName>
    <definedName name="תחבורה" localSheetId="10">#REF!</definedName>
    <definedName name="תחבורה">#REF!</definedName>
    <definedName name="תחנות_כח" localSheetId="5">#REF!</definedName>
    <definedName name="תחנות_כח" localSheetId="4">#REF!</definedName>
    <definedName name="תחנות_כח" localSheetId="13">#REF!</definedName>
    <definedName name="תחנות_כח" localSheetId="3">#REF!</definedName>
    <definedName name="תחנות_כח" localSheetId="10">#REF!</definedName>
    <definedName name="תחנות_כח">#REF!</definedName>
    <definedName name="תערובות_קירור" localSheetId="5">#REF!</definedName>
    <definedName name="תערובות_קירור" localSheetId="13">#REF!</definedName>
    <definedName name="תערובות_קירור" localSheetId="3">#REF!</definedName>
    <definedName name="תערובות_קירור" localSheetId="10">#REF!</definedName>
    <definedName name="תערובות_קירור">#REF!</definedName>
    <definedName name="תעשיות_מים" localSheetId="5">#REF!</definedName>
    <definedName name="תעשיות_מים" localSheetId="4">#REF!</definedName>
    <definedName name="תעשיות_מים" localSheetId="13">#REF!</definedName>
    <definedName name="תעשיות_מים" localSheetId="3">#REF!</definedName>
    <definedName name="תעשיות_מים" localSheetId="10">#REF!</definedName>
    <definedName name="תעשיות_מים">#REF!</definedName>
    <definedName name="תעשייה" localSheetId="5">#REF!</definedName>
    <definedName name="תעשייה" localSheetId="4">#REF!</definedName>
    <definedName name="תעשייה" localSheetId="13">#REF!</definedName>
    <definedName name="תעשייה" localSheetId="3">#REF!</definedName>
    <definedName name="תעשייה" localSheetId="10">#REF!</definedName>
    <definedName name="תעשייה">#REF!</definedName>
    <definedName name="list005">'מקדמי פליטה'!$I$19:$I$20</definedName>
    <definedName name="list006">'מקדמי פליטה'!$K$19:$K$24</definedName>
    <definedName name="list1">'מקדמי פליטה'!$A$13:$A$16</definedName>
    <definedName name="List10">'מקדמי פליטה'!$U$13:$U$16</definedName>
    <definedName name="list1001">'מקדמי פליטה'!$A$19:$A$20</definedName>
    <definedName name="list1002" localSheetId="5">'[1]מקדמי פליטה'!$C$19:$C$20</definedName>
    <definedName name="list1002" localSheetId="13">'מקדמי פליטה'!$C$19:$C$20</definedName>
    <definedName name="list1002" localSheetId="3">'[1]מקדמי פליטה'!$C$19:$C$20</definedName>
    <definedName name="list1002" localSheetId="10">'[1]מקדמי פליטה'!$C$19:$C$20</definedName>
    <definedName name="list1002">'[2]מקדמי פליטה'!$C$19:$C$20</definedName>
    <definedName name="list10021" localSheetId="5">'[1]מקדמי פליטה'!$C$23:$C$24</definedName>
    <definedName name="list10021" localSheetId="13">'מקדמי פליטה'!$C$23:$C$24</definedName>
    <definedName name="list10021" localSheetId="3">'[1]מקדמי פליטה'!$C$23:$C$24</definedName>
    <definedName name="list10021" localSheetId="10">'[1]מקדמי פליטה'!$C$23:$C$24</definedName>
    <definedName name="list10021">'[2]מקדמי פליטה'!$C$23:$C$24</definedName>
    <definedName name="list1003">'מקדמי פליטה'!$E$19:$E$20</definedName>
    <definedName name="list1004">'מקדמי פליטה'!$G$19:$G$21</definedName>
    <definedName name="list101">'מקדמי פליטה'!$C$13:$C$15</definedName>
    <definedName name="list11">'מקדמי פליטה'!$U$13:$U$15</definedName>
    <definedName name="list117">'מקדמי פליטה'!$AC$13:$AC$16</definedName>
    <definedName name="list12">'מקדמי פליטה'!$W$13:$W$16</definedName>
    <definedName name="list13">'מקדמי פליטה'!$Y$13:$Y$14</definedName>
    <definedName name="list14">'מקדמי פליטה'!$Y$13:$Y$46</definedName>
    <definedName name="list15">'מקדמי פליטה'!$AC$13:$AC$14</definedName>
    <definedName name="list16">'מקדמי פליטה'!$AC$13:$AC$46</definedName>
    <definedName name="list17">'מקדמי פליטה'!$AC$13:$AC$15</definedName>
    <definedName name="list18" localSheetId="5">'[1]מקדמי פליטה'!$AG$13:$AG$16</definedName>
    <definedName name="list18" localSheetId="13">'מקדמי פליטה'!$AG$13:$AG$16</definedName>
    <definedName name="list18" localSheetId="3">'[1]מקדמי פליטה'!$AG$13:$AG$16</definedName>
    <definedName name="list18" localSheetId="10">'[1]מקדמי פליטה'!$AG$13:$AG$16</definedName>
    <definedName name="list18">'[2]מקדמי פליטה'!$AG$13:$AG$16</definedName>
    <definedName name="list2">'מקדמי פליטה'!$E$13:$E$16</definedName>
    <definedName name="list24">'מקדמי פליטה'!$Y$13:$Y$21</definedName>
    <definedName name="list26">'מקדמי פליטה'!$AC$13:$AC$22</definedName>
    <definedName name="list2909" localSheetId="5">'[1]מקדמי פליטה'!$M$19:$M$21</definedName>
    <definedName name="list2909" localSheetId="13">'מקדמי פליטה'!$M$19:$M$21</definedName>
    <definedName name="list2909" localSheetId="3">'[1]מקדמי פליטה'!$M$19:$M$21</definedName>
    <definedName name="list2909" localSheetId="10">'[1]מקדמי פליטה'!$M$19:$M$21</definedName>
    <definedName name="list2909">'[2]מקדמי פליטה'!$M$19:$M$21</definedName>
    <definedName name="list3">'מקדמי פליטה'!$G$13:$G$15</definedName>
    <definedName name="list3009" localSheetId="5">'[1]מקדמי פליטה'!$O$19:$O$22</definedName>
    <definedName name="list3009" localSheetId="13">'מקדמי פליטה'!$O$19:$O$22</definedName>
    <definedName name="list3009" localSheetId="3">'[1]מקדמי פליטה'!$O$19:$O$22</definedName>
    <definedName name="list3009" localSheetId="10">'[1]מקדמי פליטה'!$O$19:$O$22</definedName>
    <definedName name="list3009">'[2]מקדמי פליטה'!$O$19:$O$22</definedName>
    <definedName name="list34">'מקדמי פליטה'!$Y$13:$Y$22</definedName>
    <definedName name="list4">'מקדמי פליטה'!$I$13:$I$14</definedName>
    <definedName name="list40">'מקדמי פליטה'!$Y$13:$Y$22</definedName>
    <definedName name="list5">'מקדמי פליטה'!$K$13:$K$16</definedName>
    <definedName name="list50">'מקדמי פליטה'!$A$130:$A$138</definedName>
    <definedName name="list51">'מקדמי פליטה'!$K$14:$K$15</definedName>
    <definedName name="list6">'מקדמי פליטה'!$M$13:$M$14</definedName>
    <definedName name="list7">'מקדמי פליטה'!$O$13:$O$15</definedName>
    <definedName name="list8">'מקדמי פליטה'!$Q$13:$Q$16</definedName>
    <definedName name="list9" localSheetId="5">'[1]מקדמי פליטה'!$S$13:$S$14</definedName>
    <definedName name="list9" localSheetId="13">'מקדמי פליטה'!$S$13:$S$14</definedName>
    <definedName name="list9" localSheetId="3">'[1]מקדמי פליטה'!$S$13:$S$14</definedName>
    <definedName name="list9" localSheetId="10">'[1]מקדמי פליטה'!$S$13:$S$14</definedName>
    <definedName name="list9">'[2]מקדמי פליטה'!$S$13:$S$14</definedName>
    <definedName name="oil" localSheetId="5">#REF!</definedName>
    <definedName name="oil" localSheetId="4">#REF!</definedName>
    <definedName name="oil" localSheetId="13">#REF!</definedName>
    <definedName name="oil" localSheetId="3">#REF!</definedName>
    <definedName name="oil" localSheetId="10">#REF!</definedName>
    <definedName name="oil">#REF!</definedName>
    <definedName name="public" localSheetId="5">#REF!</definedName>
    <definedName name="public" localSheetId="4">#REF!</definedName>
    <definedName name="public" localSheetId="13">#REF!</definedName>
    <definedName name="public" localSheetId="3">#REF!</definedName>
    <definedName name="public" localSheetId="10">#REF!</definedName>
    <definedName name="public">#REF!</definedName>
    <definedName name="refrigerants" localSheetId="5">#REF!</definedName>
    <definedName name="refrigerants" localSheetId="4">#REF!</definedName>
    <definedName name="refrigerants" localSheetId="13">#REF!</definedName>
    <definedName name="refrigerants" localSheetId="3">#REF!</definedName>
    <definedName name="refrigerants" localSheetId="10">#REF!</definedName>
    <definedName name="refrigerants">#REF!</definedName>
    <definedName name="refs" localSheetId="5">#REF!</definedName>
    <definedName name="refs" localSheetId="4">#REF!</definedName>
    <definedName name="refs" localSheetId="13">#REF!</definedName>
    <definedName name="refs" localSheetId="3">#REF!</definedName>
    <definedName name="refs" localSheetId="10">#REF!</definedName>
    <definedName name="refs">#REF!</definedName>
    <definedName name="scale">#REF!</definedName>
    <definedName name="service" localSheetId="5">#REF!</definedName>
    <definedName name="service" localSheetId="4">#REF!</definedName>
    <definedName name="service" localSheetId="13">#REF!</definedName>
    <definedName name="service" localSheetId="3">#REF!</definedName>
    <definedName name="service" localSheetId="10">#REF!</definedName>
    <definedName name="service">#REF!</definedName>
    <definedName name="transport" localSheetId="5">#REF!</definedName>
    <definedName name="transport" localSheetId="4">#REF!</definedName>
    <definedName name="transport" localSheetId="13">#REF!</definedName>
    <definedName name="transport" localSheetId="3">#REF!</definedName>
    <definedName name="transport" localSheetId="10">#REF!</definedName>
    <definedName name="transport">#REF!</definedName>
    <definedName name="VX">#REF!</definedName>
    <definedName name="water" localSheetId="5">#REF!</definedName>
    <definedName name="water" localSheetId="4">#REF!</definedName>
    <definedName name="water" localSheetId="13">#REF!</definedName>
    <definedName name="water" localSheetId="3">#REF!</definedName>
    <definedName name="water" localSheetId="10">#REF!</definedName>
    <definedName name="water">#REF!</definedName>
    <definedName name="_xlnm.Print_Area" localSheetId="5">'טעינת חשמל לכלי רכב'!$A$6:$I$34</definedName>
    <definedName name="_xlnm.Print_Area" localSheetId="4">'מערכות מיזוג וקירור'!$A$6:$I$65</definedName>
    <definedName name="_xlnm.Print_Area" localSheetId="3">'צריכת דלק של כלי רכב'!$A$5:$I$15</definedName>
    <definedName name="years">'מקדמי פליטה'!$AI$21:$AI$27</definedName>
    <definedName name="years18">'מקדמי פליטה'!$AI$17:$AI$27</definedName>
    <definedName name="years19">'מקדמי פליטה'!$AI$16:$AI$27</definedName>
    <definedName name="years2015">'מקדמי פליטה'!$AI$20:$AI$27</definedName>
    <definedName name="years2016">'מקדמי פליטה'!$AI$19:$AI$27</definedName>
    <definedName name="years2017">'מקדמי פליטה'!$AI$18:$AI$27</definedName>
    <definedName name="years2020">'מקדמי פליטה'!$AI$15:$AI$27</definedName>
    <definedName name="years2021" localSheetId="5">'[1]מקדמי פליטה'!$AI$13:$AI$27</definedName>
    <definedName name="years2021" localSheetId="13">'מקדמי פליטה'!$AI$13:$AI$27</definedName>
    <definedName name="years2021" localSheetId="3">'[1]מקדמי פליטה'!$AI$13:$AI$27</definedName>
    <definedName name="years2021" localSheetId="10">'[1]מקדמי פליטה'!$AI$13:$AI$27</definedName>
    <definedName name="years2021">'[2]מקדמי פליטה'!$AI$13:$AI$27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1" l="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E30" i="25" l="1"/>
  <c r="E32" i="25"/>
  <c r="E31" i="25"/>
  <c r="G19" i="18" l="1"/>
  <c r="B13" i="5" l="1"/>
  <c r="M40" i="18"/>
  <c r="N40" i="18"/>
  <c r="O40" i="18"/>
  <c r="H46" i="19"/>
  <c r="H45" i="19"/>
  <c r="H44" i="19"/>
  <c r="H40" i="19"/>
  <c r="H39" i="19"/>
  <c r="H38" i="19"/>
  <c r="L4" i="16"/>
  <c r="C46" i="16"/>
  <c r="B46" i="16"/>
  <c r="G8" i="4"/>
  <c r="F1" i="2"/>
  <c r="D1" i="2"/>
  <c r="G4" i="19"/>
  <c r="E4" i="19"/>
  <c r="D31" i="25"/>
  <c r="B4" i="5" l="1"/>
  <c r="B3" i="5"/>
  <c r="F3" i="4"/>
  <c r="D3" i="4"/>
  <c r="G4" i="16"/>
  <c r="G5" i="18"/>
  <c r="D5" i="18"/>
  <c r="E1" i="1"/>
  <c r="C1" i="1"/>
  <c r="N20" i="19"/>
  <c r="B20" i="19" s="1"/>
  <c r="O20" i="19"/>
  <c r="N19" i="19"/>
  <c r="B19" i="19" s="1"/>
  <c r="N16" i="19"/>
  <c r="B16" i="19" s="1"/>
  <c r="A5" i="2"/>
  <c r="E5" i="2" s="1"/>
  <c r="K13" i="2" l="1"/>
  <c r="K14" i="2"/>
  <c r="K11" i="2"/>
  <c r="K12" i="2"/>
  <c r="B42" i="21"/>
  <c r="B39" i="21"/>
  <c r="B36" i="21"/>
  <c r="B33" i="21"/>
  <c r="B30" i="21"/>
  <c r="B27" i="21"/>
  <c r="E28" i="21" s="1"/>
  <c r="B24" i="21"/>
  <c r="B21" i="21"/>
  <c r="B18" i="21"/>
  <c r="B15" i="21"/>
  <c r="B12" i="21"/>
  <c r="B9" i="21"/>
  <c r="G8" i="21"/>
  <c r="G37" i="21" s="1"/>
  <c r="F8" i="21"/>
  <c r="E8" i="21"/>
  <c r="E43" i="21" s="1"/>
  <c r="D8" i="21"/>
  <c r="D22" i="21" s="1"/>
  <c r="H8" i="1" a="1"/>
  <c r="H8" i="1" s="1"/>
  <c r="N18" i="19"/>
  <c r="B18" i="19" s="1"/>
  <c r="D26" i="19"/>
  <c r="D21" i="19"/>
  <c r="D22" i="19"/>
  <c r="D23" i="19"/>
  <c r="D24" i="19"/>
  <c r="D25" i="19"/>
  <c r="D19" i="19"/>
  <c r="D20" i="19"/>
  <c r="O26" i="19"/>
  <c r="O25" i="19"/>
  <c r="O24" i="19"/>
  <c r="O23" i="19"/>
  <c r="O22" i="19"/>
  <c r="O21" i="19"/>
  <c r="O19" i="19"/>
  <c r="O18" i="19"/>
  <c r="O17" i="19"/>
  <c r="O16" i="19"/>
  <c r="N26" i="19"/>
  <c r="B26" i="19" s="1"/>
  <c r="N25" i="19"/>
  <c r="B25" i="19" s="1"/>
  <c r="N24" i="19"/>
  <c r="B24" i="19" s="1"/>
  <c r="N23" i="19"/>
  <c r="B23" i="19" s="1"/>
  <c r="N22" i="19"/>
  <c r="B22" i="19" s="1"/>
  <c r="N21" i="19"/>
  <c r="B21" i="19" s="1"/>
  <c r="N17" i="19"/>
  <c r="B17" i="19" s="1"/>
  <c r="B31" i="18"/>
  <c r="D16" i="19"/>
  <c r="F28" i="21" l="1"/>
  <c r="E10" i="21"/>
  <c r="E13" i="21"/>
  <c r="E22" i="21"/>
  <c r="G16" i="21"/>
  <c r="G40" i="21"/>
  <c r="G22" i="21"/>
  <c r="F37" i="21"/>
  <c r="G10" i="21"/>
  <c r="D28" i="21"/>
  <c r="G13" i="21"/>
  <c r="F22" i="21"/>
  <c r="G31" i="21"/>
  <c r="E37" i="21"/>
  <c r="F10" i="21"/>
  <c r="D10" i="21"/>
  <c r="D34" i="21"/>
  <c r="F16" i="21"/>
  <c r="G25" i="21"/>
  <c r="E31" i="21"/>
  <c r="F40" i="21"/>
  <c r="D13" i="21"/>
  <c r="D37" i="21"/>
  <c r="E16" i="21"/>
  <c r="F25" i="21"/>
  <c r="G34" i="21"/>
  <c r="E40" i="21"/>
  <c r="D25" i="21"/>
  <c r="D31" i="21"/>
  <c r="F31" i="21"/>
  <c r="D16" i="21"/>
  <c r="D40" i="21"/>
  <c r="G19" i="21"/>
  <c r="E25" i="21"/>
  <c r="F34" i="21"/>
  <c r="G43" i="21"/>
  <c r="D19" i="21"/>
  <c r="D43" i="21"/>
  <c r="F19" i="21"/>
  <c r="G28" i="21"/>
  <c r="E34" i="21"/>
  <c r="F43" i="21"/>
  <c r="F13" i="21"/>
  <c r="E19" i="21"/>
  <c r="H43" i="19"/>
  <c r="H42" i="19"/>
  <c r="D45" i="21" l="1"/>
  <c r="K6" i="2"/>
  <c r="K7" i="2"/>
  <c r="K8" i="2"/>
  <c r="K9" i="2"/>
  <c r="K10" i="2"/>
  <c r="K15" i="2"/>
  <c r="K16" i="2"/>
  <c r="K5" i="2"/>
  <c r="I12" i="2"/>
  <c r="H47" i="18"/>
  <c r="O47" i="18" s="1"/>
  <c r="H46" i="18"/>
  <c r="O46" i="18" s="1"/>
  <c r="H45" i="18"/>
  <c r="O45" i="18" s="1"/>
  <c r="H44" i="18"/>
  <c r="O44" i="18" s="1"/>
  <c r="G47" i="18"/>
  <c r="N47" i="18" s="1"/>
  <c r="G46" i="18"/>
  <c r="N46" i="18" s="1"/>
  <c r="G45" i="18"/>
  <c r="N45" i="18" s="1"/>
  <c r="G44" i="18"/>
  <c r="N44" i="18" s="1"/>
  <c r="F46" i="18"/>
  <c r="M46" i="18" s="1"/>
  <c r="F45" i="18"/>
  <c r="M45" i="18" s="1"/>
  <c r="F44" i="18"/>
  <c r="M44" i="18" s="1"/>
  <c r="H27" i="18"/>
  <c r="O27" i="18" s="1"/>
  <c r="H26" i="18"/>
  <c r="O26" i="18" s="1"/>
  <c r="H25" i="18"/>
  <c r="O25" i="18" s="1"/>
  <c r="H24" i="18"/>
  <c r="O24" i="18" s="1"/>
  <c r="G27" i="18"/>
  <c r="N27" i="18" s="1"/>
  <c r="G26" i="18"/>
  <c r="N26" i="18" s="1"/>
  <c r="G25" i="18"/>
  <c r="N25" i="18" s="1"/>
  <c r="G24" i="18"/>
  <c r="N24" i="18" s="1"/>
  <c r="F26" i="18"/>
  <c r="M26" i="18" s="1"/>
  <c r="F25" i="18"/>
  <c r="M25" i="18" s="1"/>
  <c r="F24" i="18"/>
  <c r="M24" i="18" s="1"/>
  <c r="B42" i="16"/>
  <c r="B49" i="16"/>
  <c r="B48" i="16"/>
  <c r="B47" i="16"/>
  <c r="B45" i="16"/>
  <c r="B44" i="16"/>
  <c r="B43" i="16"/>
  <c r="B41" i="16"/>
  <c r="B40" i="16"/>
  <c r="B39" i="16"/>
  <c r="C190" i="25"/>
  <c r="C189" i="25"/>
  <c r="D184" i="25"/>
  <c r="D183" i="25"/>
  <c r="D182" i="25"/>
  <c r="D181" i="25"/>
  <c r="D174" i="25"/>
  <c r="D173" i="25"/>
  <c r="D172" i="25"/>
  <c r="D171" i="25"/>
  <c r="J163" i="25"/>
  <c r="I163" i="25"/>
  <c r="D163" i="25"/>
  <c r="J162" i="25"/>
  <c r="I162" i="25"/>
  <c r="D162" i="25"/>
  <c r="J161" i="25"/>
  <c r="I161" i="25"/>
  <c r="D161" i="25"/>
  <c r="E161" i="25" s="1"/>
  <c r="J160" i="25"/>
  <c r="I160" i="25"/>
  <c r="D160" i="25"/>
  <c r="J159" i="25"/>
  <c r="I159" i="25"/>
  <c r="D159" i="25"/>
  <c r="E159" i="25" s="1"/>
  <c r="J158" i="25"/>
  <c r="I158" i="25"/>
  <c r="D158" i="25"/>
  <c r="J157" i="25"/>
  <c r="I157" i="25"/>
  <c r="D157" i="25"/>
  <c r="E157" i="25" s="1"/>
  <c r="J156" i="25"/>
  <c r="I156" i="25"/>
  <c r="D156" i="25"/>
  <c r="E156" i="25" s="1"/>
  <c r="J155" i="25"/>
  <c r="I155" i="25"/>
  <c r="D155" i="25"/>
  <c r="E155" i="25" s="1"/>
  <c r="J154" i="25"/>
  <c r="I154" i="25"/>
  <c r="D154" i="25"/>
  <c r="J153" i="25"/>
  <c r="I153" i="25"/>
  <c r="D153" i="25"/>
  <c r="E153" i="25" s="1"/>
  <c r="J152" i="25"/>
  <c r="I152" i="25"/>
  <c r="D152" i="25"/>
  <c r="E152" i="25" s="1"/>
  <c r="J151" i="25"/>
  <c r="I151" i="25"/>
  <c r="D151" i="25"/>
  <c r="E151" i="25" s="1"/>
  <c r="F124" i="25"/>
  <c r="F122" i="25"/>
  <c r="F94" i="25"/>
  <c r="F93" i="25"/>
  <c r="F92" i="25"/>
  <c r="F91" i="25"/>
  <c r="F90" i="25"/>
  <c r="F89" i="25"/>
  <c r="F88" i="25"/>
  <c r="F86" i="25"/>
  <c r="F85" i="25"/>
  <c r="F84" i="25"/>
  <c r="F83" i="25"/>
  <c r="F78" i="25"/>
  <c r="F47" i="18" s="1"/>
  <c r="M47" i="18" s="1"/>
  <c r="C78" i="25"/>
  <c r="C69" i="25"/>
  <c r="D32" i="25"/>
  <c r="F27" i="18" l="1"/>
  <c r="I25" i="18"/>
  <c r="I47" i="18"/>
  <c r="K17" i="2"/>
  <c r="E34" i="19"/>
  <c r="H34" i="19" s="1"/>
  <c r="B34" i="19"/>
  <c r="I46" i="18"/>
  <c r="I45" i="18"/>
  <c r="I24" i="18"/>
  <c r="I26" i="18"/>
  <c r="I44" i="18"/>
  <c r="E33" i="19"/>
  <c r="H33" i="19" s="1"/>
  <c r="E32" i="19"/>
  <c r="H32" i="19" s="1"/>
  <c r="I27" i="18" l="1"/>
  <c r="M27" i="18"/>
  <c r="D17" i="19"/>
  <c r="D18" i="19"/>
  <c r="C37" i="18"/>
  <c r="C38" i="18"/>
  <c r="C39" i="18"/>
  <c r="C36" i="18"/>
  <c r="C31" i="18"/>
  <c r="C32" i="18"/>
  <c r="C33" i="18"/>
  <c r="C30" i="18"/>
  <c r="C25" i="18"/>
  <c r="C26" i="18"/>
  <c r="C27" i="18"/>
  <c r="C24" i="18"/>
  <c r="C87" i="18"/>
  <c r="C88" i="18"/>
  <c r="C89" i="18"/>
  <c r="C86" i="18"/>
  <c r="C81" i="18"/>
  <c r="C82" i="18"/>
  <c r="C83" i="18"/>
  <c r="C80" i="18"/>
  <c r="C75" i="18"/>
  <c r="C76" i="18"/>
  <c r="C77" i="18"/>
  <c r="C74" i="18"/>
  <c r="C69" i="18"/>
  <c r="C70" i="18"/>
  <c r="C71" i="18"/>
  <c r="C68" i="18"/>
  <c r="C63" i="18"/>
  <c r="C64" i="18"/>
  <c r="C65" i="18"/>
  <c r="C62" i="18"/>
  <c r="C57" i="18"/>
  <c r="C58" i="18"/>
  <c r="C59" i="18"/>
  <c r="C56" i="18"/>
  <c r="C51" i="18"/>
  <c r="C52" i="18"/>
  <c r="C53" i="18"/>
  <c r="C50" i="18"/>
  <c r="C45" i="18"/>
  <c r="C46" i="18"/>
  <c r="C47" i="18"/>
  <c r="C44" i="18"/>
  <c r="B87" i="18" l="1"/>
  <c r="B88" i="18"/>
  <c r="B89" i="18"/>
  <c r="B86" i="18"/>
  <c r="B81" i="18"/>
  <c r="B82" i="18"/>
  <c r="B83" i="18"/>
  <c r="B80" i="18"/>
  <c r="B75" i="18"/>
  <c r="B76" i="18"/>
  <c r="B77" i="18"/>
  <c r="B74" i="18"/>
  <c r="B69" i="18"/>
  <c r="B70" i="18"/>
  <c r="B71" i="18"/>
  <c r="B68" i="18"/>
  <c r="B63" i="18"/>
  <c r="B64" i="18"/>
  <c r="B65" i="18"/>
  <c r="B62" i="18"/>
  <c r="B57" i="18"/>
  <c r="B58" i="18"/>
  <c r="B59" i="18"/>
  <c r="B56" i="18"/>
  <c r="B51" i="18"/>
  <c r="B52" i="18"/>
  <c r="B53" i="18"/>
  <c r="B50" i="18"/>
  <c r="B45" i="18"/>
  <c r="B46" i="18"/>
  <c r="B47" i="18"/>
  <c r="B44" i="18"/>
  <c r="C43" i="16"/>
  <c r="B37" i="18"/>
  <c r="B38" i="18"/>
  <c r="B39" i="18"/>
  <c r="B36" i="18"/>
  <c r="B32" i="18"/>
  <c r="B33" i="18"/>
  <c r="B30" i="18"/>
  <c r="B24" i="18"/>
  <c r="B25" i="18"/>
  <c r="B26" i="18"/>
  <c r="B27" i="18"/>
  <c r="G30" i="21"/>
  <c r="F30" i="21"/>
  <c r="E30" i="21"/>
  <c r="D30" i="21"/>
  <c r="G24" i="21"/>
  <c r="F24" i="21"/>
  <c r="E24" i="21"/>
  <c r="D24" i="21"/>
  <c r="G18" i="21"/>
  <c r="F18" i="21"/>
  <c r="E18" i="21"/>
  <c r="D18" i="21"/>
  <c r="H50" i="20"/>
  <c r="H49" i="20"/>
  <c r="H48" i="20"/>
  <c r="H47" i="20"/>
  <c r="H46" i="20"/>
  <c r="H45" i="20"/>
  <c r="H44" i="20"/>
  <c r="H43" i="20"/>
  <c r="H42" i="20"/>
  <c r="H41" i="20"/>
  <c r="H40" i="20"/>
  <c r="H38" i="20"/>
  <c r="H37" i="20"/>
  <c r="H36" i="20"/>
  <c r="H35" i="20"/>
  <c r="H34" i="20"/>
  <c r="H33" i="20"/>
  <c r="H32" i="20"/>
  <c r="H31" i="20"/>
  <c r="H30" i="20"/>
  <c r="H29" i="20"/>
  <c r="H28" i="20"/>
  <c r="H27" i="20"/>
  <c r="H26" i="20"/>
  <c r="H25" i="20"/>
  <c r="H24" i="20"/>
  <c r="H23" i="20"/>
  <c r="H22" i="20"/>
  <c r="H21" i="20"/>
  <c r="H20" i="20"/>
  <c r="H15" i="20"/>
  <c r="H14" i="20"/>
  <c r="H13" i="20"/>
  <c r="H41" i="19"/>
  <c r="F51" i="18"/>
  <c r="M51" i="18" s="1"/>
  <c r="H43" i="18"/>
  <c r="O43" i="18" s="1"/>
  <c r="G43" i="18"/>
  <c r="N43" i="18" s="1"/>
  <c r="F43" i="18"/>
  <c r="F39" i="18"/>
  <c r="M39" i="18" s="1"/>
  <c r="F38" i="18"/>
  <c r="M38" i="18" s="1"/>
  <c r="F37" i="18"/>
  <c r="M37" i="18" s="1"/>
  <c r="O23" i="18"/>
  <c r="N23" i="18"/>
  <c r="F36" i="18"/>
  <c r="M36" i="18" s="1"/>
  <c r="H23" i="18"/>
  <c r="G23" i="18"/>
  <c r="F23" i="18"/>
  <c r="F35" i="18" s="1"/>
  <c r="M35" i="18" s="1"/>
  <c r="F49" i="18" l="1"/>
  <c r="M49" i="18" s="1"/>
  <c r="M43" i="18"/>
  <c r="K20" i="2"/>
  <c r="C50" i="19"/>
  <c r="D50" i="19" s="1"/>
  <c r="C12" i="19"/>
  <c r="B37" i="2" s="1"/>
  <c r="B38" i="2" s="1"/>
  <c r="B42" i="2" s="1"/>
  <c r="C52" i="19"/>
  <c r="D52" i="19" s="1"/>
  <c r="C51" i="19"/>
  <c r="D51" i="19" s="1"/>
  <c r="H51" i="18"/>
  <c r="O51" i="18" s="1"/>
  <c r="G51" i="18"/>
  <c r="N51" i="18" s="1"/>
  <c r="F50" i="18"/>
  <c r="M50" i="18" s="1"/>
  <c r="H52" i="18"/>
  <c r="O52" i="18" s="1"/>
  <c r="G32" i="18"/>
  <c r="N32" i="18" s="1"/>
  <c r="G50" i="18"/>
  <c r="N50" i="18" s="1"/>
  <c r="G49" i="18"/>
  <c r="N49" i="18" s="1"/>
  <c r="F52" i="18"/>
  <c r="M52" i="18" s="1"/>
  <c r="H49" i="18"/>
  <c r="O49" i="18" s="1"/>
  <c r="G52" i="18"/>
  <c r="N52" i="18" s="1"/>
  <c r="I43" i="18"/>
  <c r="F53" i="18"/>
  <c r="M53" i="18" s="1"/>
  <c r="H50" i="18"/>
  <c r="O50" i="18" s="1"/>
  <c r="G53" i="18"/>
  <c r="N53" i="18" s="1"/>
  <c r="H53" i="18"/>
  <c r="O53" i="18" s="1"/>
  <c r="G35" i="18"/>
  <c r="N35" i="18" s="1"/>
  <c r="G36" i="18"/>
  <c r="N36" i="18" s="1"/>
  <c r="G37" i="18"/>
  <c r="N37" i="18" s="1"/>
  <c r="G38" i="18"/>
  <c r="N38" i="18" s="1"/>
  <c r="G39" i="18"/>
  <c r="N39" i="18" s="1"/>
  <c r="H35" i="18"/>
  <c r="O35" i="18" s="1"/>
  <c r="H36" i="18"/>
  <c r="O36" i="18" s="1"/>
  <c r="H37" i="18"/>
  <c r="O37" i="18" s="1"/>
  <c r="H38" i="18"/>
  <c r="O38" i="18" s="1"/>
  <c r="H39" i="18"/>
  <c r="O39" i="18" s="1"/>
  <c r="I23" i="18"/>
  <c r="F29" i="18"/>
  <c r="M29" i="18" s="1"/>
  <c r="F30" i="18"/>
  <c r="M30" i="18" s="1"/>
  <c r="F31" i="18"/>
  <c r="M31" i="18" s="1"/>
  <c r="F32" i="18"/>
  <c r="M32" i="18" s="1"/>
  <c r="F33" i="18"/>
  <c r="M33" i="18" s="1"/>
  <c r="F55" i="18"/>
  <c r="M55" i="18" s="1"/>
  <c r="F57" i="18"/>
  <c r="M57" i="18" s="1"/>
  <c r="M23" i="18"/>
  <c r="G29" i="18"/>
  <c r="N29" i="18" s="1"/>
  <c r="G30" i="18"/>
  <c r="N30" i="18" s="1"/>
  <c r="G31" i="18"/>
  <c r="N31" i="18" s="1"/>
  <c r="G33" i="18"/>
  <c r="N33" i="18" s="1"/>
  <c r="H29" i="18"/>
  <c r="O29" i="18" s="1"/>
  <c r="H30" i="18"/>
  <c r="O30" i="18" s="1"/>
  <c r="H31" i="18"/>
  <c r="O31" i="18" s="1"/>
  <c r="H32" i="18"/>
  <c r="O32" i="18" s="1"/>
  <c r="H33" i="18"/>
  <c r="O33" i="18" s="1"/>
  <c r="H7" i="1" a="1"/>
  <c r="H7" i="1" s="1"/>
  <c r="H9" i="1" a="1"/>
  <c r="H9" i="1" s="1"/>
  <c r="H10" i="1" a="1"/>
  <c r="H10" i="1" s="1"/>
  <c r="H11" i="1" a="1"/>
  <c r="H11" i="1" s="1"/>
  <c r="H12" i="1" a="1"/>
  <c r="H12" i="1" s="1"/>
  <c r="H13" i="1" a="1"/>
  <c r="H13" i="1" s="1"/>
  <c r="H14" i="1" a="1"/>
  <c r="H14" i="1" s="1"/>
  <c r="H15" i="1" a="1"/>
  <c r="H15" i="1" s="1"/>
  <c r="H16" i="1" a="1"/>
  <c r="H16" i="1" s="1"/>
  <c r="H17" i="1" a="1"/>
  <c r="H17" i="1" s="1"/>
  <c r="H18" i="1" a="1"/>
  <c r="H18" i="1" s="1"/>
  <c r="H19" i="1" a="1"/>
  <c r="H19" i="1" s="1"/>
  <c r="H20" i="1" a="1"/>
  <c r="H20" i="1" s="1"/>
  <c r="H21" i="1" a="1"/>
  <c r="H21" i="1" s="1"/>
  <c r="H22" i="1" a="1"/>
  <c r="H22" i="1" s="1"/>
  <c r="H23" i="1" a="1"/>
  <c r="H23" i="1" s="1"/>
  <c r="H24" i="1" a="1"/>
  <c r="H24" i="1" s="1"/>
  <c r="H25" i="1" a="1"/>
  <c r="H25" i="1" s="1"/>
  <c r="H26" i="1" a="1"/>
  <c r="H26" i="1" s="1"/>
  <c r="H27" i="1" a="1"/>
  <c r="H27" i="1" s="1"/>
  <c r="H28" i="1" a="1"/>
  <c r="H28" i="1" s="1"/>
  <c r="H29" i="1" a="1"/>
  <c r="H29" i="1" s="1"/>
  <c r="H30" i="1" a="1"/>
  <c r="H30" i="1" s="1"/>
  <c r="H31" i="1" a="1"/>
  <c r="H31" i="1" s="1"/>
  <c r="H32" i="1" a="1"/>
  <c r="H32" i="1" s="1"/>
  <c r="H33" i="1" a="1"/>
  <c r="H33" i="1" s="1"/>
  <c r="H34" i="1" a="1"/>
  <c r="H34" i="1" s="1"/>
  <c r="H35" i="1" a="1"/>
  <c r="H35" i="1" s="1"/>
  <c r="H36" i="1" a="1"/>
  <c r="H36" i="1" s="1"/>
  <c r="H37" i="1" a="1"/>
  <c r="H37" i="1" s="1"/>
  <c r="H38" i="1" a="1"/>
  <c r="H38" i="1" s="1"/>
  <c r="H39" i="1" a="1"/>
  <c r="H39" i="1" s="1"/>
  <c r="H40" i="1" a="1"/>
  <c r="H40" i="1" s="1"/>
  <c r="H41" i="1" a="1"/>
  <c r="H41" i="1" s="1"/>
  <c r="H42" i="1" a="1"/>
  <c r="H42" i="1" s="1"/>
  <c r="H43" i="1" a="1"/>
  <c r="H43" i="1" s="1"/>
  <c r="H44" i="1" a="1"/>
  <c r="H44" i="1" s="1"/>
  <c r="H45" i="1" a="1"/>
  <c r="H45" i="1" s="1"/>
  <c r="H46" i="1" a="1"/>
  <c r="H46" i="1" s="1"/>
  <c r="H47" i="1" a="1"/>
  <c r="H47" i="1" s="1"/>
  <c r="H48" i="1" a="1"/>
  <c r="H48" i="1" s="1"/>
  <c r="H49" i="1" a="1"/>
  <c r="H49" i="1" s="1"/>
  <c r="H50" i="1" a="1"/>
  <c r="H50" i="1" s="1"/>
  <c r="H51" i="1" a="1"/>
  <c r="H51" i="1" s="1"/>
  <c r="H52" i="1" a="1"/>
  <c r="H52" i="1" s="1"/>
  <c r="H53" i="1" a="1"/>
  <c r="H53" i="1" s="1"/>
  <c r="H54" i="1" a="1"/>
  <c r="H54" i="1" s="1"/>
  <c r="H55" i="1" a="1"/>
  <c r="H55" i="1" s="1"/>
  <c r="H56" i="1" a="1"/>
  <c r="H56" i="1" s="1"/>
  <c r="H57" i="1" a="1"/>
  <c r="H57" i="1" s="1"/>
  <c r="H58" i="1" a="1"/>
  <c r="H58" i="1" s="1"/>
  <c r="H59" i="1" a="1"/>
  <c r="H59" i="1" s="1"/>
  <c r="H60" i="1" a="1"/>
  <c r="H60" i="1" s="1"/>
  <c r="H61" i="1" a="1"/>
  <c r="H61" i="1" s="1"/>
  <c r="H62" i="1" a="1"/>
  <c r="H62" i="1" s="1"/>
  <c r="H63" i="1" a="1"/>
  <c r="H63" i="1" s="1"/>
  <c r="H64" i="1" a="1"/>
  <c r="H64" i="1" s="1"/>
  <c r="H65" i="1" a="1"/>
  <c r="H65" i="1" s="1"/>
  <c r="H66" i="1" a="1"/>
  <c r="H66" i="1" s="1"/>
  <c r="H67" i="1" a="1"/>
  <c r="H67" i="1" s="1"/>
  <c r="H68" i="1" a="1"/>
  <c r="H68" i="1" s="1"/>
  <c r="H69" i="1" a="1"/>
  <c r="H69" i="1" s="1"/>
  <c r="H70" i="1" a="1"/>
  <c r="H70" i="1" s="1"/>
  <c r="H71" i="1" a="1"/>
  <c r="H71" i="1" s="1"/>
  <c r="H72" i="1" a="1"/>
  <c r="H72" i="1" s="1"/>
  <c r="H73" i="1" a="1"/>
  <c r="H73" i="1" s="1"/>
  <c r="H74" i="1" a="1"/>
  <c r="H74" i="1" s="1"/>
  <c r="H75" i="1" a="1"/>
  <c r="H75" i="1" s="1"/>
  <c r="H76" i="1" a="1"/>
  <c r="H76" i="1" s="1"/>
  <c r="H77" i="1" a="1"/>
  <c r="H77" i="1" s="1"/>
  <c r="H78" i="1" a="1"/>
  <c r="H78" i="1" s="1"/>
  <c r="H79" i="1" a="1"/>
  <c r="H79" i="1" s="1"/>
  <c r="H80" i="1" a="1"/>
  <c r="H80" i="1" s="1"/>
  <c r="H81" i="1" a="1"/>
  <c r="H81" i="1" s="1"/>
  <c r="H82" i="1" a="1"/>
  <c r="H82" i="1" s="1"/>
  <c r="H83" i="1" a="1"/>
  <c r="H83" i="1" s="1"/>
  <c r="H84" i="1" a="1"/>
  <c r="H84" i="1" s="1"/>
  <c r="H85" i="1" a="1"/>
  <c r="H85" i="1" s="1"/>
  <c r="H86" i="1" a="1"/>
  <c r="H86" i="1" s="1"/>
  <c r="H87" i="1" a="1"/>
  <c r="H87" i="1" s="1"/>
  <c r="H88" i="1" a="1"/>
  <c r="H88" i="1" s="1"/>
  <c r="H89" i="1" a="1"/>
  <c r="H89" i="1" s="1"/>
  <c r="H90" i="1" a="1"/>
  <c r="H90" i="1" s="1"/>
  <c r="H91" i="1" a="1"/>
  <c r="H91" i="1" s="1"/>
  <c r="H92" i="1" a="1"/>
  <c r="H92" i="1" s="1"/>
  <c r="H93" i="1" a="1"/>
  <c r="H93" i="1" s="1"/>
  <c r="H94" i="1" a="1"/>
  <c r="H94" i="1" s="1"/>
  <c r="H95" i="1" a="1"/>
  <c r="H95" i="1" s="1"/>
  <c r="H96" i="1" a="1"/>
  <c r="H96" i="1" s="1"/>
  <c r="H97" i="1" a="1"/>
  <c r="H97" i="1" s="1"/>
  <c r="H98" i="1" a="1"/>
  <c r="H98" i="1" s="1"/>
  <c r="H99" i="1" a="1"/>
  <c r="H99" i="1" s="1"/>
  <c r="H100" i="1" a="1"/>
  <c r="H100" i="1" s="1"/>
  <c r="H101" i="1" a="1"/>
  <c r="H101" i="1" s="1"/>
  <c r="H102" i="1" a="1"/>
  <c r="H102" i="1" s="1"/>
  <c r="H103" i="1" a="1"/>
  <c r="H103" i="1" s="1"/>
  <c r="H104" i="1" a="1"/>
  <c r="H104" i="1" s="1"/>
  <c r="H105" i="1" a="1"/>
  <c r="H105" i="1" s="1"/>
  <c r="H106" i="1" a="1"/>
  <c r="H106" i="1" s="1"/>
  <c r="H107" i="1" a="1"/>
  <c r="H107" i="1" s="1"/>
  <c r="H108" i="1" a="1"/>
  <c r="H108" i="1" s="1"/>
  <c r="H109" i="1" a="1"/>
  <c r="H109" i="1" s="1"/>
  <c r="H110" i="1" a="1"/>
  <c r="H110" i="1" s="1"/>
  <c r="H111" i="1" a="1"/>
  <c r="H111" i="1" s="1"/>
  <c r="H112" i="1" a="1"/>
  <c r="H112" i="1" s="1"/>
  <c r="H113" i="1" a="1"/>
  <c r="H113" i="1" s="1"/>
  <c r="H114" i="1" a="1"/>
  <c r="H114" i="1" s="1"/>
  <c r="H115" i="1" a="1"/>
  <c r="H115" i="1" s="1"/>
  <c r="H116" i="1" a="1"/>
  <c r="H116" i="1" s="1"/>
  <c r="H117" i="1" a="1"/>
  <c r="H117" i="1" s="1"/>
  <c r="H118" i="1" a="1"/>
  <c r="H118" i="1" s="1"/>
  <c r="H119" i="1" a="1"/>
  <c r="H119" i="1" s="1"/>
  <c r="H120" i="1" a="1"/>
  <c r="H120" i="1" s="1"/>
  <c r="H121" i="1" a="1"/>
  <c r="H121" i="1" s="1"/>
  <c r="H122" i="1" a="1"/>
  <c r="H122" i="1" s="1"/>
  <c r="H123" i="1" a="1"/>
  <c r="H123" i="1" s="1"/>
  <c r="H124" i="1" a="1"/>
  <c r="H124" i="1" s="1"/>
  <c r="H125" i="1" a="1"/>
  <c r="H125" i="1" s="1"/>
  <c r="H126" i="1" a="1"/>
  <c r="H126" i="1" s="1"/>
  <c r="H127" i="1" a="1"/>
  <c r="H127" i="1" s="1"/>
  <c r="H128" i="1" a="1"/>
  <c r="H128" i="1" s="1"/>
  <c r="H129" i="1" a="1"/>
  <c r="H129" i="1" s="1"/>
  <c r="H130" i="1" a="1"/>
  <c r="H130" i="1" s="1"/>
  <c r="H131" i="1" a="1"/>
  <c r="H131" i="1" s="1"/>
  <c r="H132" i="1" a="1"/>
  <c r="H132" i="1" s="1"/>
  <c r="H133" i="1" a="1"/>
  <c r="H133" i="1" s="1"/>
  <c r="H134" i="1" a="1"/>
  <c r="H134" i="1" s="1"/>
  <c r="H135" i="1" a="1"/>
  <c r="H135" i="1" s="1"/>
  <c r="H136" i="1" a="1"/>
  <c r="H136" i="1" s="1"/>
  <c r="H137" i="1" a="1"/>
  <c r="H137" i="1" s="1"/>
  <c r="H138" i="1" a="1"/>
  <c r="H138" i="1" s="1"/>
  <c r="H139" i="1" a="1"/>
  <c r="H139" i="1" s="1"/>
  <c r="H140" i="1" a="1"/>
  <c r="H140" i="1" s="1"/>
  <c r="H141" i="1" a="1"/>
  <c r="H141" i="1" s="1"/>
  <c r="H142" i="1" a="1"/>
  <c r="H142" i="1" s="1"/>
  <c r="H143" i="1" a="1"/>
  <c r="H143" i="1" s="1"/>
  <c r="H144" i="1" a="1"/>
  <c r="H144" i="1" s="1"/>
  <c r="H145" i="1" a="1"/>
  <c r="H145" i="1" s="1"/>
  <c r="H146" i="1" a="1"/>
  <c r="H146" i="1" s="1"/>
  <c r="H147" i="1" a="1"/>
  <c r="H147" i="1" s="1"/>
  <c r="H148" i="1" a="1"/>
  <c r="H148" i="1" s="1"/>
  <c r="H149" i="1" a="1"/>
  <c r="H149" i="1" s="1"/>
  <c r="H150" i="1" a="1"/>
  <c r="H150" i="1" s="1"/>
  <c r="H151" i="1" a="1"/>
  <c r="H151" i="1" s="1"/>
  <c r="H152" i="1" a="1"/>
  <c r="H152" i="1" s="1"/>
  <c r="H153" i="1" a="1"/>
  <c r="H153" i="1" s="1"/>
  <c r="H154" i="1" a="1"/>
  <c r="H154" i="1" s="1"/>
  <c r="H155" i="1" a="1"/>
  <c r="H155" i="1" s="1"/>
  <c r="H156" i="1" a="1"/>
  <c r="H156" i="1" s="1"/>
  <c r="H157" i="1" a="1"/>
  <c r="H157" i="1" s="1"/>
  <c r="H158" i="1" a="1"/>
  <c r="H158" i="1" s="1"/>
  <c r="H159" i="1" a="1"/>
  <c r="H159" i="1" s="1"/>
  <c r="H160" i="1" a="1"/>
  <c r="H160" i="1" s="1"/>
  <c r="H161" i="1" a="1"/>
  <c r="H161" i="1" s="1"/>
  <c r="H162" i="1" a="1"/>
  <c r="H162" i="1" s="1"/>
  <c r="H163" i="1" a="1"/>
  <c r="H163" i="1" s="1"/>
  <c r="H164" i="1" a="1"/>
  <c r="H164" i="1" s="1"/>
  <c r="H165" i="1" a="1"/>
  <c r="H165" i="1" s="1"/>
  <c r="H166" i="1" a="1"/>
  <c r="H166" i="1" s="1"/>
  <c r="H167" i="1" a="1"/>
  <c r="H167" i="1" s="1"/>
  <c r="H168" i="1" a="1"/>
  <c r="H168" i="1" s="1"/>
  <c r="H169" i="1" a="1"/>
  <c r="H169" i="1" s="1"/>
  <c r="H170" i="1" a="1"/>
  <c r="H170" i="1" s="1"/>
  <c r="H171" i="1" a="1"/>
  <c r="H171" i="1" s="1"/>
  <c r="H172" i="1" a="1"/>
  <c r="H172" i="1" s="1"/>
  <c r="H173" i="1" a="1"/>
  <c r="H173" i="1" s="1"/>
  <c r="H174" i="1" a="1"/>
  <c r="H174" i="1" s="1"/>
  <c r="H175" i="1" a="1"/>
  <c r="H175" i="1" s="1"/>
  <c r="H176" i="1" a="1"/>
  <c r="H176" i="1" s="1"/>
  <c r="H177" i="1" a="1"/>
  <c r="H177" i="1" s="1"/>
  <c r="H178" i="1" a="1"/>
  <c r="H178" i="1" s="1"/>
  <c r="H179" i="1" a="1"/>
  <c r="H179" i="1" s="1"/>
  <c r="H180" i="1" a="1"/>
  <c r="H180" i="1" s="1"/>
  <c r="H181" i="1" a="1"/>
  <c r="H181" i="1" s="1"/>
  <c r="H182" i="1" a="1"/>
  <c r="H182" i="1" s="1"/>
  <c r="H183" i="1" a="1"/>
  <c r="H183" i="1" s="1"/>
  <c r="H184" i="1" a="1"/>
  <c r="H184" i="1" s="1"/>
  <c r="H185" i="1" a="1"/>
  <c r="H185" i="1" s="1"/>
  <c r="H186" i="1" a="1"/>
  <c r="H186" i="1" s="1"/>
  <c r="H187" i="1" a="1"/>
  <c r="H187" i="1" s="1"/>
  <c r="H188" i="1" a="1"/>
  <c r="H188" i="1" s="1"/>
  <c r="H189" i="1" a="1"/>
  <c r="H189" i="1" s="1"/>
  <c r="H190" i="1" a="1"/>
  <c r="H190" i="1" s="1"/>
  <c r="H191" i="1" a="1"/>
  <c r="H191" i="1" s="1"/>
  <c r="H192" i="1" a="1"/>
  <c r="H192" i="1" s="1"/>
  <c r="H193" i="1" a="1"/>
  <c r="H193" i="1" s="1"/>
  <c r="H194" i="1" a="1"/>
  <c r="H194" i="1" s="1"/>
  <c r="H195" i="1" a="1"/>
  <c r="H195" i="1" s="1"/>
  <c r="H196" i="1" a="1"/>
  <c r="H196" i="1" s="1"/>
  <c r="H197" i="1" a="1"/>
  <c r="H197" i="1" s="1"/>
  <c r="H198" i="1" a="1"/>
  <c r="H198" i="1" s="1"/>
  <c r="H199" i="1" a="1"/>
  <c r="H199" i="1" s="1"/>
  <c r="H200" i="1" a="1"/>
  <c r="H200" i="1" s="1"/>
  <c r="H201" i="1" a="1"/>
  <c r="H201" i="1" s="1"/>
  <c r="H202" i="1" a="1"/>
  <c r="H202" i="1" s="1"/>
  <c r="H203" i="1" a="1"/>
  <c r="H203" i="1" s="1"/>
  <c r="H204" i="1" a="1"/>
  <c r="H204" i="1" s="1"/>
  <c r="H205" i="1" a="1"/>
  <c r="H205" i="1" s="1"/>
  <c r="H206" i="1" a="1"/>
  <c r="H206" i="1" s="1"/>
  <c r="H207" i="1" a="1"/>
  <c r="H207" i="1" s="1"/>
  <c r="H208" i="1" a="1"/>
  <c r="H208" i="1" s="1"/>
  <c r="H209" i="1" a="1"/>
  <c r="H209" i="1" s="1"/>
  <c r="H210" i="1" a="1"/>
  <c r="H210" i="1" s="1"/>
  <c r="H211" i="1" a="1"/>
  <c r="H211" i="1" s="1"/>
  <c r="H212" i="1" a="1"/>
  <c r="H212" i="1" s="1"/>
  <c r="H213" i="1" a="1"/>
  <c r="H213" i="1" s="1"/>
  <c r="H214" i="1" a="1"/>
  <c r="H214" i="1" s="1"/>
  <c r="H215" i="1" a="1"/>
  <c r="H215" i="1" s="1"/>
  <c r="H216" i="1" a="1"/>
  <c r="H216" i="1" s="1"/>
  <c r="H217" i="1" a="1"/>
  <c r="H217" i="1" s="1"/>
  <c r="H218" i="1" a="1"/>
  <c r="H218" i="1" s="1"/>
  <c r="H219" i="1" a="1"/>
  <c r="H219" i="1" s="1"/>
  <c r="H220" i="1" a="1"/>
  <c r="H220" i="1" s="1"/>
  <c r="H221" i="1" a="1"/>
  <c r="H221" i="1" s="1"/>
  <c r="H222" i="1" a="1"/>
  <c r="H222" i="1" s="1"/>
  <c r="H223" i="1" a="1"/>
  <c r="H223" i="1" s="1"/>
  <c r="H224" i="1" a="1"/>
  <c r="H224" i="1" s="1"/>
  <c r="H225" i="1" a="1"/>
  <c r="H225" i="1" s="1"/>
  <c r="H226" i="1" a="1"/>
  <c r="H226" i="1" s="1"/>
  <c r="H227" i="1" a="1"/>
  <c r="H227" i="1" s="1"/>
  <c r="H228" i="1" a="1"/>
  <c r="H228" i="1" s="1"/>
  <c r="H229" i="1" a="1"/>
  <c r="H229" i="1" s="1"/>
  <c r="H230" i="1" a="1"/>
  <c r="H230" i="1" s="1"/>
  <c r="H231" i="1" a="1"/>
  <c r="H231" i="1" s="1"/>
  <c r="H232" i="1" a="1"/>
  <c r="H232" i="1" s="1"/>
  <c r="H233" i="1" a="1"/>
  <c r="H233" i="1" s="1"/>
  <c r="H234" i="1" a="1"/>
  <c r="H234" i="1" s="1"/>
  <c r="H235" i="1" a="1"/>
  <c r="H235" i="1" s="1"/>
  <c r="H236" i="1" a="1"/>
  <c r="H236" i="1" s="1"/>
  <c r="H237" i="1" a="1"/>
  <c r="H237" i="1" s="1"/>
  <c r="H238" i="1" a="1"/>
  <c r="H238" i="1" s="1"/>
  <c r="H239" i="1" a="1"/>
  <c r="H239" i="1" s="1"/>
  <c r="H240" i="1" a="1"/>
  <c r="H240" i="1" s="1"/>
  <c r="H241" i="1" a="1"/>
  <c r="H241" i="1" s="1"/>
  <c r="H242" i="1" a="1"/>
  <c r="H242" i="1" s="1"/>
  <c r="H243" i="1" a="1"/>
  <c r="H243" i="1" s="1"/>
  <c r="H244" i="1" a="1"/>
  <c r="H244" i="1" s="1"/>
  <c r="H245" i="1" a="1"/>
  <c r="H245" i="1" s="1"/>
  <c r="H246" i="1" a="1"/>
  <c r="H246" i="1" s="1"/>
  <c r="H247" i="1" a="1"/>
  <c r="H247" i="1" s="1"/>
  <c r="H248" i="1" a="1"/>
  <c r="H248" i="1" s="1"/>
  <c r="H249" i="1" a="1"/>
  <c r="H249" i="1" s="1"/>
  <c r="H250" i="1" a="1"/>
  <c r="H250" i="1" s="1"/>
  <c r="H251" i="1" a="1"/>
  <c r="H251" i="1" s="1"/>
  <c r="H252" i="1" a="1"/>
  <c r="H252" i="1" s="1"/>
  <c r="H253" i="1" a="1"/>
  <c r="H253" i="1" s="1"/>
  <c r="H254" i="1" a="1"/>
  <c r="H254" i="1" s="1"/>
  <c r="H255" i="1" a="1"/>
  <c r="H255" i="1" s="1"/>
  <c r="H256" i="1" a="1"/>
  <c r="H256" i="1" s="1"/>
  <c r="H257" i="1" a="1"/>
  <c r="H257" i="1" s="1"/>
  <c r="H258" i="1" a="1"/>
  <c r="H258" i="1" s="1"/>
  <c r="H259" i="1" a="1"/>
  <c r="H259" i="1" s="1"/>
  <c r="H260" i="1" a="1"/>
  <c r="H260" i="1" s="1"/>
  <c r="H261" i="1" a="1"/>
  <c r="H261" i="1" s="1"/>
  <c r="H262" i="1" a="1"/>
  <c r="H262" i="1" s="1"/>
  <c r="H263" i="1" a="1"/>
  <c r="H263" i="1" s="1"/>
  <c r="H264" i="1" a="1"/>
  <c r="H264" i="1" s="1"/>
  <c r="H265" i="1" a="1"/>
  <c r="H265" i="1" s="1"/>
  <c r="H266" i="1" a="1"/>
  <c r="H266" i="1" s="1"/>
  <c r="H267" i="1" a="1"/>
  <c r="H267" i="1" s="1"/>
  <c r="H268" i="1" a="1"/>
  <c r="H268" i="1" s="1"/>
  <c r="H269" i="1" a="1"/>
  <c r="H269" i="1" s="1"/>
  <c r="H270" i="1" a="1"/>
  <c r="H270" i="1" s="1"/>
  <c r="H271" i="1" a="1"/>
  <c r="H271" i="1" s="1"/>
  <c r="H272" i="1" a="1"/>
  <c r="H272" i="1" s="1"/>
  <c r="H273" i="1" a="1"/>
  <c r="H273" i="1" s="1"/>
  <c r="H274" i="1" a="1"/>
  <c r="H274" i="1" s="1"/>
  <c r="H275" i="1" a="1"/>
  <c r="H275" i="1" s="1"/>
  <c r="H276" i="1" a="1"/>
  <c r="H276" i="1" s="1"/>
  <c r="H277" i="1" a="1"/>
  <c r="H277" i="1" s="1"/>
  <c r="H278" i="1" a="1"/>
  <c r="H278" i="1" s="1"/>
  <c r="H279" i="1" a="1"/>
  <c r="H279" i="1" s="1"/>
  <c r="H280" i="1" a="1"/>
  <c r="H280" i="1" s="1"/>
  <c r="H281" i="1" a="1"/>
  <c r="H281" i="1" s="1"/>
  <c r="H282" i="1" a="1"/>
  <c r="H282" i="1" s="1"/>
  <c r="H283" i="1" a="1"/>
  <c r="H283" i="1" s="1"/>
  <c r="H284" i="1" a="1"/>
  <c r="H284" i="1" s="1"/>
  <c r="H285" i="1" a="1"/>
  <c r="H285" i="1" s="1"/>
  <c r="H286" i="1" a="1"/>
  <c r="H286" i="1" s="1"/>
  <c r="H287" i="1" a="1"/>
  <c r="H287" i="1" s="1"/>
  <c r="H288" i="1" a="1"/>
  <c r="H288" i="1" s="1"/>
  <c r="H289" i="1" a="1"/>
  <c r="H289" i="1" s="1"/>
  <c r="H290" i="1" a="1"/>
  <c r="H290" i="1" s="1"/>
  <c r="H291" i="1" a="1"/>
  <c r="H291" i="1" s="1"/>
  <c r="H292" i="1" a="1"/>
  <c r="H292" i="1" s="1"/>
  <c r="H293" i="1" a="1"/>
  <c r="H293" i="1" s="1"/>
  <c r="H294" i="1" a="1"/>
  <c r="H294" i="1" s="1"/>
  <c r="H295" i="1" a="1"/>
  <c r="H295" i="1" s="1"/>
  <c r="H296" i="1" a="1"/>
  <c r="H296" i="1" s="1"/>
  <c r="H297" i="1" a="1"/>
  <c r="H297" i="1" s="1"/>
  <c r="H298" i="1" a="1"/>
  <c r="H298" i="1" s="1"/>
  <c r="H299" i="1" a="1"/>
  <c r="H299" i="1" s="1"/>
  <c r="H300" i="1" a="1"/>
  <c r="H300" i="1" s="1"/>
  <c r="H301" i="1" a="1"/>
  <c r="H301" i="1" s="1"/>
  <c r="H302" i="1" a="1"/>
  <c r="H302" i="1" s="1"/>
  <c r="H303" i="1" a="1"/>
  <c r="H303" i="1" s="1"/>
  <c r="H304" i="1" a="1"/>
  <c r="H304" i="1" s="1"/>
  <c r="H305" i="1" a="1"/>
  <c r="H305" i="1" s="1"/>
  <c r="H306" i="1" a="1"/>
  <c r="H306" i="1" s="1"/>
  <c r="H307" i="1" a="1"/>
  <c r="H307" i="1" s="1"/>
  <c r="H308" i="1" a="1"/>
  <c r="H308" i="1" s="1"/>
  <c r="H309" i="1" a="1"/>
  <c r="H309" i="1" s="1"/>
  <c r="H310" i="1" a="1"/>
  <c r="H310" i="1" s="1"/>
  <c r="H311" i="1" a="1"/>
  <c r="H311" i="1" s="1"/>
  <c r="H312" i="1" a="1"/>
  <c r="H312" i="1" s="1"/>
  <c r="H313" i="1" a="1"/>
  <c r="H313" i="1" s="1"/>
  <c r="H314" i="1" a="1"/>
  <c r="H314" i="1" s="1"/>
  <c r="H6" i="1" a="1"/>
  <c r="H6" i="1" s="1"/>
  <c r="C37" i="2" l="1"/>
  <c r="G57" i="18"/>
  <c r="N57" i="18" s="1"/>
  <c r="I32" i="18"/>
  <c r="I30" i="18"/>
  <c r="I37" i="18"/>
  <c r="I53" i="18"/>
  <c r="I52" i="18"/>
  <c r="I50" i="18"/>
  <c r="I33" i="18"/>
  <c r="I39" i="18"/>
  <c r="I36" i="18"/>
  <c r="I31" i="18"/>
  <c r="I51" i="18"/>
  <c r="I38" i="18"/>
  <c r="G55" i="18"/>
  <c r="H57" i="18"/>
  <c r="O57" i="18" s="1"/>
  <c r="H56" i="18"/>
  <c r="O56" i="18" s="1"/>
  <c r="G56" i="18"/>
  <c r="E37" i="2"/>
  <c r="D37" i="2"/>
  <c r="F59" i="18"/>
  <c r="M59" i="18" s="1"/>
  <c r="I49" i="18"/>
  <c r="H55" i="18"/>
  <c r="O55" i="18" s="1"/>
  <c r="G59" i="18"/>
  <c r="H59" i="18"/>
  <c r="O59" i="18" s="1"/>
  <c r="H58" i="18"/>
  <c r="F58" i="18"/>
  <c r="M58" i="18" s="1"/>
  <c r="F56" i="18"/>
  <c r="M56" i="18" s="1"/>
  <c r="G58" i="18"/>
  <c r="N58" i="18" s="1"/>
  <c r="F63" i="18"/>
  <c r="M63" i="18" s="1"/>
  <c r="F61" i="18"/>
  <c r="M61" i="18" s="1"/>
  <c r="I35" i="18"/>
  <c r="I29" i="18"/>
  <c r="C56" i="16"/>
  <c r="D56" i="16" s="1"/>
  <c r="C55" i="16"/>
  <c r="D55" i="16" s="1"/>
  <c r="C54" i="16"/>
  <c r="D54" i="16" s="1"/>
  <c r="C53" i="16"/>
  <c r="D53" i="16" s="1"/>
  <c r="C52" i="16"/>
  <c r="D52" i="16" s="1"/>
  <c r="C51" i="16"/>
  <c r="D51" i="16" s="1"/>
  <c r="C50" i="16"/>
  <c r="A49" i="16"/>
  <c r="C49" i="16" s="1"/>
  <c r="A48" i="16"/>
  <c r="E19" i="16" s="1"/>
  <c r="F19" i="16" s="1"/>
  <c r="C47" i="16"/>
  <c r="C45" i="16"/>
  <c r="C44" i="16"/>
  <c r="C42" i="16"/>
  <c r="C41" i="16"/>
  <c r="C40" i="16"/>
  <c r="C39" i="16"/>
  <c r="G65" i="18" l="1"/>
  <c r="N65" i="18" s="1"/>
  <c r="N59" i="18"/>
  <c r="G61" i="18"/>
  <c r="N61" i="18" s="1"/>
  <c r="N55" i="18"/>
  <c r="H64" i="18"/>
  <c r="O64" i="18" s="1"/>
  <c r="O58" i="18"/>
  <c r="G62" i="18"/>
  <c r="N62" i="18" s="1"/>
  <c r="N56" i="18"/>
  <c r="E21" i="16"/>
  <c r="F21" i="16" s="1"/>
  <c r="E20" i="16"/>
  <c r="F20" i="16" s="1"/>
  <c r="H65" i="18"/>
  <c r="O65" i="18" s="1"/>
  <c r="G63" i="18"/>
  <c r="N63" i="18" s="1"/>
  <c r="E30" i="16"/>
  <c r="F30" i="16" s="1"/>
  <c r="G30" i="16" s="1"/>
  <c r="E36" i="16"/>
  <c r="F36" i="16" s="1"/>
  <c r="G36" i="16" s="1"/>
  <c r="E34" i="16"/>
  <c r="F34" i="16" s="1"/>
  <c r="G34" i="16" s="1"/>
  <c r="E31" i="16"/>
  <c r="F31" i="16" s="1"/>
  <c r="G31" i="16" s="1"/>
  <c r="E32" i="16"/>
  <c r="F32" i="16" s="1"/>
  <c r="G32" i="16" s="1"/>
  <c r="E35" i="16"/>
  <c r="F35" i="16" s="1"/>
  <c r="G35" i="16" s="1"/>
  <c r="E33" i="16"/>
  <c r="F33" i="16" s="1"/>
  <c r="G33" i="16" s="1"/>
  <c r="I55" i="18"/>
  <c r="F65" i="18"/>
  <c r="M65" i="18" s="1"/>
  <c r="I59" i="18"/>
  <c r="I57" i="18"/>
  <c r="F62" i="18"/>
  <c r="M62" i="18" s="1"/>
  <c r="I56" i="18"/>
  <c r="F64" i="18"/>
  <c r="M64" i="18" s="1"/>
  <c r="I58" i="18"/>
  <c r="H63" i="18"/>
  <c r="H62" i="18"/>
  <c r="O62" i="18" s="1"/>
  <c r="H61" i="18"/>
  <c r="G64" i="18"/>
  <c r="N64" i="18" s="1"/>
  <c r="F67" i="18"/>
  <c r="M67" i="18" s="1"/>
  <c r="F69" i="18"/>
  <c r="M69" i="18" s="1"/>
  <c r="G71" i="18"/>
  <c r="N71" i="18" s="1"/>
  <c r="G68" i="18"/>
  <c r="N68" i="18" s="1"/>
  <c r="G67" i="18"/>
  <c r="N67" i="18" s="1"/>
  <c r="D49" i="16"/>
  <c r="E22" i="16"/>
  <c r="F22" i="16" s="1"/>
  <c r="D39" i="16"/>
  <c r="D43" i="16"/>
  <c r="D47" i="16"/>
  <c r="D41" i="16"/>
  <c r="D45" i="16"/>
  <c r="D42" i="16"/>
  <c r="D46" i="16"/>
  <c r="B64" i="16"/>
  <c r="D40" i="16"/>
  <c r="B62" i="16"/>
  <c r="E24" i="16"/>
  <c r="F24" i="16" s="1"/>
  <c r="D44" i="16"/>
  <c r="D50" i="16"/>
  <c r="C64" i="16" s="1"/>
  <c r="E23" i="16"/>
  <c r="F23" i="16" s="1"/>
  <c r="C48" i="16"/>
  <c r="D48" i="16" s="1"/>
  <c r="H69" i="18" l="1"/>
  <c r="O69" i="18" s="1"/>
  <c r="O63" i="18"/>
  <c r="H67" i="18"/>
  <c r="O67" i="18" s="1"/>
  <c r="O61" i="18"/>
  <c r="H70" i="18"/>
  <c r="O70" i="18" s="1"/>
  <c r="F14" i="16"/>
  <c r="H71" i="18"/>
  <c r="O71" i="18" s="1"/>
  <c r="F71" i="18"/>
  <c r="M71" i="18" s="1"/>
  <c r="I62" i="18"/>
  <c r="I65" i="18"/>
  <c r="C63" i="16"/>
  <c r="C62" i="16"/>
  <c r="G69" i="18"/>
  <c r="N69" i="18" s="1"/>
  <c r="F70" i="18"/>
  <c r="M70" i="18" s="1"/>
  <c r="I61" i="18"/>
  <c r="I63" i="18"/>
  <c r="F68" i="18"/>
  <c r="M68" i="18" s="1"/>
  <c r="I64" i="18"/>
  <c r="H68" i="18"/>
  <c r="O68" i="18" s="1"/>
  <c r="G70" i="18"/>
  <c r="N70" i="18" s="1"/>
  <c r="F75" i="18"/>
  <c r="M75" i="18" s="1"/>
  <c r="G74" i="18"/>
  <c r="N74" i="18" s="1"/>
  <c r="F73" i="18"/>
  <c r="M73" i="18" s="1"/>
  <c r="I67" i="18"/>
  <c r="G73" i="18"/>
  <c r="N73" i="18" s="1"/>
  <c r="G77" i="18"/>
  <c r="N77" i="18" s="1"/>
  <c r="H75" i="18"/>
  <c r="O75" i="18" s="1"/>
  <c r="B63" i="16"/>
  <c r="H76" i="18" l="1"/>
  <c r="O76" i="18" s="1"/>
  <c r="H73" i="18"/>
  <c r="O73" i="18" s="1"/>
  <c r="I71" i="18"/>
  <c r="F77" i="18"/>
  <c r="M77" i="18" s="1"/>
  <c r="H77" i="18"/>
  <c r="I70" i="18"/>
  <c r="I69" i="18"/>
  <c r="F76" i="18"/>
  <c r="F74" i="18"/>
  <c r="G75" i="18"/>
  <c r="I68" i="18"/>
  <c r="H74" i="18"/>
  <c r="O74" i="18" s="1"/>
  <c r="B34" i="2"/>
  <c r="F34" i="2"/>
  <c r="G76" i="18"/>
  <c r="G80" i="18"/>
  <c r="N80" i="18" s="1"/>
  <c r="H82" i="18"/>
  <c r="O82" i="18" s="1"/>
  <c r="F79" i="18"/>
  <c r="M79" i="18" s="1"/>
  <c r="I73" i="18"/>
  <c r="H81" i="18"/>
  <c r="O81" i="18" s="1"/>
  <c r="H79" i="18"/>
  <c r="O79" i="18" s="1"/>
  <c r="G83" i="18"/>
  <c r="N83" i="18" s="1"/>
  <c r="F81" i="18"/>
  <c r="M81" i="18" s="1"/>
  <c r="G79" i="18"/>
  <c r="N79" i="18" s="1"/>
  <c r="K22" i="2"/>
  <c r="H16" i="2"/>
  <c r="I16" i="2" s="1"/>
  <c r="H15" i="2"/>
  <c r="I15" i="2" s="1"/>
  <c r="H14" i="2"/>
  <c r="I14" i="2" s="1"/>
  <c r="H13" i="2"/>
  <c r="I13" i="2" s="1"/>
  <c r="H11" i="2"/>
  <c r="I11" i="2" s="1"/>
  <c r="H10" i="2"/>
  <c r="I10" i="2" s="1"/>
  <c r="H9" i="2"/>
  <c r="I9" i="2" s="1"/>
  <c r="H8" i="2"/>
  <c r="I8" i="2" s="1"/>
  <c r="H7" i="2"/>
  <c r="I7" i="2" s="1"/>
  <c r="H6" i="2"/>
  <c r="I6" i="2" s="1"/>
  <c r="H5" i="2"/>
  <c r="I5" i="2" s="1"/>
  <c r="P36" i="7"/>
  <c r="P35" i="7"/>
  <c r="P34" i="7"/>
  <c r="P33" i="7"/>
  <c r="P32" i="7"/>
  <c r="P31" i="7"/>
  <c r="P30" i="7"/>
  <c r="P29" i="7"/>
  <c r="P28" i="7"/>
  <c r="P27" i="7"/>
  <c r="P26" i="7"/>
  <c r="X21" i="7"/>
  <c r="W21" i="7"/>
  <c r="V21" i="7"/>
  <c r="U21" i="7"/>
  <c r="X19" i="7"/>
  <c r="W19" i="7"/>
  <c r="V19" i="7"/>
  <c r="U19" i="7"/>
  <c r="X17" i="7"/>
  <c r="W17" i="7"/>
  <c r="V17" i="7"/>
  <c r="U17" i="7"/>
  <c r="P12" i="9"/>
  <c r="P11" i="9"/>
  <c r="P10" i="9"/>
  <c r="M10" i="9"/>
  <c r="L10" i="9"/>
  <c r="K10" i="9"/>
  <c r="J10" i="9"/>
  <c r="P9" i="9"/>
  <c r="P8" i="9"/>
  <c r="M8" i="9"/>
  <c r="L8" i="9"/>
  <c r="K8" i="9"/>
  <c r="J8" i="9"/>
  <c r="P7" i="9"/>
  <c r="P6" i="9"/>
  <c r="M6" i="9"/>
  <c r="L6" i="9"/>
  <c r="K6" i="9"/>
  <c r="J6" i="9"/>
  <c r="P5" i="9"/>
  <c r="P4" i="9"/>
  <c r="P3" i="9"/>
  <c r="P2" i="9"/>
  <c r="H3539" i="1" a="1"/>
  <c r="H3539" i="1" s="1"/>
  <c r="H3538" i="1" a="1"/>
  <c r="H3538" i="1" s="1"/>
  <c r="H3537" i="1" a="1"/>
  <c r="H3537" i="1" s="1"/>
  <c r="H3536" i="1" a="1"/>
  <c r="H3536" i="1" s="1"/>
  <c r="H3535" i="1" a="1"/>
  <c r="H3535" i="1" s="1"/>
  <c r="H3534" i="1" a="1"/>
  <c r="H3534" i="1" s="1"/>
  <c r="H3533" i="1" a="1"/>
  <c r="H3533" i="1" s="1"/>
  <c r="H3532" i="1" a="1"/>
  <c r="H3532" i="1" s="1"/>
  <c r="H3531" i="1" a="1"/>
  <c r="H3531" i="1" s="1"/>
  <c r="H3530" i="1" a="1"/>
  <c r="H3530" i="1" s="1"/>
  <c r="H3529" i="1" a="1"/>
  <c r="H3529" i="1" s="1"/>
  <c r="H3528" i="1" a="1"/>
  <c r="H3528" i="1" s="1"/>
  <c r="H3527" i="1" a="1"/>
  <c r="H3527" i="1" s="1"/>
  <c r="H3526" i="1" a="1"/>
  <c r="H3526" i="1" s="1"/>
  <c r="H3525" i="1" a="1"/>
  <c r="H3525" i="1" s="1"/>
  <c r="H3524" i="1" a="1"/>
  <c r="H3524" i="1" s="1"/>
  <c r="H3523" i="1" a="1"/>
  <c r="H3523" i="1" s="1"/>
  <c r="H3522" i="1" a="1"/>
  <c r="H3522" i="1" s="1"/>
  <c r="H3521" i="1" a="1"/>
  <c r="H3521" i="1" s="1"/>
  <c r="H3520" i="1" a="1"/>
  <c r="H3520" i="1" s="1"/>
  <c r="H3519" i="1" a="1"/>
  <c r="H3519" i="1" s="1"/>
  <c r="H3518" i="1" a="1"/>
  <c r="H3518" i="1" s="1"/>
  <c r="H3517" i="1" a="1"/>
  <c r="H3517" i="1" s="1"/>
  <c r="H3516" i="1" a="1"/>
  <c r="H3516" i="1" s="1"/>
  <c r="H3515" i="1" a="1"/>
  <c r="H3515" i="1" s="1"/>
  <c r="H3514" i="1" a="1"/>
  <c r="H3514" i="1" s="1"/>
  <c r="H3513" i="1" a="1"/>
  <c r="H3513" i="1" s="1"/>
  <c r="H3512" i="1" a="1"/>
  <c r="H3512" i="1" s="1"/>
  <c r="H3511" i="1" a="1"/>
  <c r="H3511" i="1" s="1"/>
  <c r="H3510" i="1" a="1"/>
  <c r="H3510" i="1" s="1"/>
  <c r="H3509" i="1" a="1"/>
  <c r="H3509" i="1" s="1"/>
  <c r="H3508" i="1" a="1"/>
  <c r="H3508" i="1" s="1"/>
  <c r="H3507" i="1" a="1"/>
  <c r="H3507" i="1" s="1"/>
  <c r="H3506" i="1" a="1"/>
  <c r="H3506" i="1" s="1"/>
  <c r="H3505" i="1" a="1"/>
  <c r="H3505" i="1" s="1"/>
  <c r="H3504" i="1" a="1"/>
  <c r="H3504" i="1" s="1"/>
  <c r="H3503" i="1" a="1"/>
  <c r="H3503" i="1" s="1"/>
  <c r="H3502" i="1" a="1"/>
  <c r="H3502" i="1" s="1"/>
  <c r="H3501" i="1" a="1"/>
  <c r="H3501" i="1" s="1"/>
  <c r="H3500" i="1" a="1"/>
  <c r="H3500" i="1" s="1"/>
  <c r="H3499" i="1" a="1"/>
  <c r="H3499" i="1" s="1"/>
  <c r="H3498" i="1" a="1"/>
  <c r="H3498" i="1" s="1"/>
  <c r="H3497" i="1" a="1"/>
  <c r="H3497" i="1" s="1"/>
  <c r="H3496" i="1" a="1"/>
  <c r="H3496" i="1" s="1"/>
  <c r="H3495" i="1" a="1"/>
  <c r="H3495" i="1" s="1"/>
  <c r="H3494" i="1" a="1"/>
  <c r="H3494" i="1" s="1"/>
  <c r="H3493" i="1" a="1"/>
  <c r="H3493" i="1" s="1"/>
  <c r="H3492" i="1" a="1"/>
  <c r="H3492" i="1" s="1"/>
  <c r="H3491" i="1" a="1"/>
  <c r="H3491" i="1" s="1"/>
  <c r="H3490" i="1" a="1"/>
  <c r="H3490" i="1" s="1"/>
  <c r="H3489" i="1" a="1"/>
  <c r="H3489" i="1" s="1"/>
  <c r="H3488" i="1" a="1"/>
  <c r="H3488" i="1" s="1"/>
  <c r="H3487" i="1" a="1"/>
  <c r="H3487" i="1" s="1"/>
  <c r="H3486" i="1" a="1"/>
  <c r="H3486" i="1" s="1"/>
  <c r="H3485" i="1" a="1"/>
  <c r="H3485" i="1" s="1"/>
  <c r="H3484" i="1" a="1"/>
  <c r="H3484" i="1" s="1"/>
  <c r="H3483" i="1" a="1"/>
  <c r="H3483" i="1" s="1"/>
  <c r="H3482" i="1" a="1"/>
  <c r="H3482" i="1" s="1"/>
  <c r="H3481" i="1" a="1"/>
  <c r="H3481" i="1" s="1"/>
  <c r="H3480" i="1" a="1"/>
  <c r="H3480" i="1" s="1"/>
  <c r="H3479" i="1" a="1"/>
  <c r="H3479" i="1" s="1"/>
  <c r="H3478" i="1" a="1"/>
  <c r="H3478" i="1" s="1"/>
  <c r="H3477" i="1" a="1"/>
  <c r="H3477" i="1" s="1"/>
  <c r="H3476" i="1" a="1"/>
  <c r="H3476" i="1" s="1"/>
  <c r="H3475" i="1" a="1"/>
  <c r="H3475" i="1" s="1"/>
  <c r="H3474" i="1" a="1"/>
  <c r="H3474" i="1" s="1"/>
  <c r="H3473" i="1" a="1"/>
  <c r="H3473" i="1" s="1"/>
  <c r="H3472" i="1" a="1"/>
  <c r="H3472" i="1" s="1"/>
  <c r="H3471" i="1" a="1"/>
  <c r="H3471" i="1" s="1"/>
  <c r="H3470" i="1" a="1"/>
  <c r="H3470" i="1" s="1"/>
  <c r="H3469" i="1" a="1"/>
  <c r="H3469" i="1" s="1"/>
  <c r="H3468" i="1" a="1"/>
  <c r="H3468" i="1" s="1"/>
  <c r="H3467" i="1" a="1"/>
  <c r="H3467" i="1" s="1"/>
  <c r="H3466" i="1" a="1"/>
  <c r="H3466" i="1" s="1"/>
  <c r="H3465" i="1" a="1"/>
  <c r="H3465" i="1" s="1"/>
  <c r="H3464" i="1" a="1"/>
  <c r="H3464" i="1" s="1"/>
  <c r="H3463" i="1" a="1"/>
  <c r="H3463" i="1" s="1"/>
  <c r="H3462" i="1" a="1"/>
  <c r="H3462" i="1" s="1"/>
  <c r="H3461" i="1" a="1"/>
  <c r="H3461" i="1" s="1"/>
  <c r="H3460" i="1" a="1"/>
  <c r="H3460" i="1" s="1"/>
  <c r="H3459" i="1" a="1"/>
  <c r="H3459" i="1" s="1"/>
  <c r="H3458" i="1" a="1"/>
  <c r="H3458" i="1" s="1"/>
  <c r="H3457" i="1" a="1"/>
  <c r="H3457" i="1" s="1"/>
  <c r="H3456" i="1" a="1"/>
  <c r="H3456" i="1" s="1"/>
  <c r="H3455" i="1" a="1"/>
  <c r="H3455" i="1" s="1"/>
  <c r="H3454" i="1" a="1"/>
  <c r="H3454" i="1" s="1"/>
  <c r="H3453" i="1" a="1"/>
  <c r="H3453" i="1" s="1"/>
  <c r="H3452" i="1" a="1"/>
  <c r="H3452" i="1" s="1"/>
  <c r="H3451" i="1" a="1"/>
  <c r="H3451" i="1" s="1"/>
  <c r="H3450" i="1" a="1"/>
  <c r="H3450" i="1" s="1"/>
  <c r="H3449" i="1" a="1"/>
  <c r="H3449" i="1" s="1"/>
  <c r="H3448" i="1" a="1"/>
  <c r="H3448" i="1" s="1"/>
  <c r="H3447" i="1" a="1"/>
  <c r="H3447" i="1" s="1"/>
  <c r="H3446" i="1" a="1"/>
  <c r="H3446" i="1" s="1"/>
  <c r="H3445" i="1" a="1"/>
  <c r="H3445" i="1" s="1"/>
  <c r="H3444" i="1" a="1"/>
  <c r="H3444" i="1" s="1"/>
  <c r="H3443" i="1" a="1"/>
  <c r="H3443" i="1" s="1"/>
  <c r="H3442" i="1" a="1"/>
  <c r="H3442" i="1" s="1"/>
  <c r="H3441" i="1" a="1"/>
  <c r="H3441" i="1" s="1"/>
  <c r="H3440" i="1" a="1"/>
  <c r="H3440" i="1" s="1"/>
  <c r="H3439" i="1" a="1"/>
  <c r="H3439" i="1" s="1"/>
  <c r="H3438" i="1" a="1"/>
  <c r="H3438" i="1" s="1"/>
  <c r="H3437" i="1" a="1"/>
  <c r="H3437" i="1" s="1"/>
  <c r="H3436" i="1" a="1"/>
  <c r="H3436" i="1" s="1"/>
  <c r="H3435" i="1" a="1"/>
  <c r="H3435" i="1" s="1"/>
  <c r="H3434" i="1" a="1"/>
  <c r="H3434" i="1" s="1"/>
  <c r="H3433" i="1" a="1"/>
  <c r="H3433" i="1" s="1"/>
  <c r="H3432" i="1" a="1"/>
  <c r="H3432" i="1" s="1"/>
  <c r="H3431" i="1" a="1"/>
  <c r="H3431" i="1" s="1"/>
  <c r="H3430" i="1" a="1"/>
  <c r="H3430" i="1" s="1"/>
  <c r="H3429" i="1" a="1"/>
  <c r="H3429" i="1" s="1"/>
  <c r="H3428" i="1" a="1"/>
  <c r="H3428" i="1" s="1"/>
  <c r="H3427" i="1" a="1"/>
  <c r="H3427" i="1" s="1"/>
  <c r="H3426" i="1" a="1"/>
  <c r="H3426" i="1" s="1"/>
  <c r="H3425" i="1" a="1"/>
  <c r="H3425" i="1" s="1"/>
  <c r="H3424" i="1" a="1"/>
  <c r="H3424" i="1" s="1"/>
  <c r="H3423" i="1" a="1"/>
  <c r="H3423" i="1" s="1"/>
  <c r="H3422" i="1" a="1"/>
  <c r="H3422" i="1" s="1"/>
  <c r="H3421" i="1" a="1"/>
  <c r="H3421" i="1" s="1"/>
  <c r="H3420" i="1" a="1"/>
  <c r="H3420" i="1" s="1"/>
  <c r="H3419" i="1" a="1"/>
  <c r="H3419" i="1" s="1"/>
  <c r="H3418" i="1" a="1"/>
  <c r="H3418" i="1" s="1"/>
  <c r="H3417" i="1" a="1"/>
  <c r="H3417" i="1" s="1"/>
  <c r="H3416" i="1" a="1"/>
  <c r="H3416" i="1" s="1"/>
  <c r="H3415" i="1" a="1"/>
  <c r="H3415" i="1" s="1"/>
  <c r="H3414" i="1" a="1"/>
  <c r="H3414" i="1" s="1"/>
  <c r="H3413" i="1" a="1"/>
  <c r="H3413" i="1" s="1"/>
  <c r="H3412" i="1" a="1"/>
  <c r="H3412" i="1" s="1"/>
  <c r="H3411" i="1" a="1"/>
  <c r="H3411" i="1" s="1"/>
  <c r="H3410" i="1" a="1"/>
  <c r="H3410" i="1" s="1"/>
  <c r="H3409" i="1" a="1"/>
  <c r="H3409" i="1" s="1"/>
  <c r="H3408" i="1" a="1"/>
  <c r="H3408" i="1" s="1"/>
  <c r="H3407" i="1" a="1"/>
  <c r="H3407" i="1" s="1"/>
  <c r="H3406" i="1" a="1"/>
  <c r="H3406" i="1" s="1"/>
  <c r="H3405" i="1" a="1"/>
  <c r="H3405" i="1" s="1"/>
  <c r="H3404" i="1" a="1"/>
  <c r="H3404" i="1" s="1"/>
  <c r="H3403" i="1" a="1"/>
  <c r="H3403" i="1" s="1"/>
  <c r="H3402" i="1" a="1"/>
  <c r="H3402" i="1" s="1"/>
  <c r="H3401" i="1" a="1"/>
  <c r="H3401" i="1" s="1"/>
  <c r="H3400" i="1" a="1"/>
  <c r="H3400" i="1" s="1"/>
  <c r="H3399" i="1" a="1"/>
  <c r="H3399" i="1" s="1"/>
  <c r="H3398" i="1" a="1"/>
  <c r="H3398" i="1" s="1"/>
  <c r="H3397" i="1" a="1"/>
  <c r="H3397" i="1" s="1"/>
  <c r="H3396" i="1" a="1"/>
  <c r="H3396" i="1" s="1"/>
  <c r="H3395" i="1" a="1"/>
  <c r="H3395" i="1" s="1"/>
  <c r="H3394" i="1" a="1"/>
  <c r="H3394" i="1" s="1"/>
  <c r="H3393" i="1" a="1"/>
  <c r="H3393" i="1" s="1"/>
  <c r="H3392" i="1" a="1"/>
  <c r="H3392" i="1" s="1"/>
  <c r="H3391" i="1" a="1"/>
  <c r="H3391" i="1" s="1"/>
  <c r="H3390" i="1" a="1"/>
  <c r="H3390" i="1" s="1"/>
  <c r="H3389" i="1" a="1"/>
  <c r="H3389" i="1" s="1"/>
  <c r="H3388" i="1" a="1"/>
  <c r="H3388" i="1" s="1"/>
  <c r="H3387" i="1" a="1"/>
  <c r="H3387" i="1" s="1"/>
  <c r="H3386" i="1" a="1"/>
  <c r="H3386" i="1" s="1"/>
  <c r="H3385" i="1" a="1"/>
  <c r="H3385" i="1" s="1"/>
  <c r="H3384" i="1" a="1"/>
  <c r="H3384" i="1" s="1"/>
  <c r="H3383" i="1" a="1"/>
  <c r="H3383" i="1" s="1"/>
  <c r="H3382" i="1" a="1"/>
  <c r="H3382" i="1" s="1"/>
  <c r="H3381" i="1" a="1"/>
  <c r="H3381" i="1" s="1"/>
  <c r="H3380" i="1" a="1"/>
  <c r="H3380" i="1" s="1"/>
  <c r="H3379" i="1" a="1"/>
  <c r="H3379" i="1" s="1"/>
  <c r="H3378" i="1" a="1"/>
  <c r="H3378" i="1" s="1"/>
  <c r="H3377" i="1" a="1"/>
  <c r="H3377" i="1" s="1"/>
  <c r="H3376" i="1" a="1"/>
  <c r="H3376" i="1" s="1"/>
  <c r="H3375" i="1" a="1"/>
  <c r="H3375" i="1" s="1"/>
  <c r="H3374" i="1" a="1"/>
  <c r="H3374" i="1" s="1"/>
  <c r="H3373" i="1" a="1"/>
  <c r="H3373" i="1" s="1"/>
  <c r="H3372" i="1" a="1"/>
  <c r="H3372" i="1" s="1"/>
  <c r="H3371" i="1" a="1"/>
  <c r="H3371" i="1" s="1"/>
  <c r="H3370" i="1" a="1"/>
  <c r="H3370" i="1" s="1"/>
  <c r="H3369" i="1" a="1"/>
  <c r="H3369" i="1" s="1"/>
  <c r="H3368" i="1" a="1"/>
  <c r="H3368" i="1" s="1"/>
  <c r="H3367" i="1" a="1"/>
  <c r="H3367" i="1" s="1"/>
  <c r="H3366" i="1" a="1"/>
  <c r="H3366" i="1" s="1"/>
  <c r="H3365" i="1" a="1"/>
  <c r="H3365" i="1" s="1"/>
  <c r="H3364" i="1" a="1"/>
  <c r="H3364" i="1" s="1"/>
  <c r="H3363" i="1" a="1"/>
  <c r="H3363" i="1" s="1"/>
  <c r="H3362" i="1" a="1"/>
  <c r="H3362" i="1" s="1"/>
  <c r="H3361" i="1" a="1"/>
  <c r="H3361" i="1" s="1"/>
  <c r="H3360" i="1" a="1"/>
  <c r="H3360" i="1" s="1"/>
  <c r="H3359" i="1" a="1"/>
  <c r="H3359" i="1" s="1"/>
  <c r="H3358" i="1" a="1"/>
  <c r="H3358" i="1" s="1"/>
  <c r="H3357" i="1" a="1"/>
  <c r="H3357" i="1" s="1"/>
  <c r="H3356" i="1" a="1"/>
  <c r="H3356" i="1" s="1"/>
  <c r="H3355" i="1" a="1"/>
  <c r="H3355" i="1" s="1"/>
  <c r="H3354" i="1" a="1"/>
  <c r="H3354" i="1" s="1"/>
  <c r="H3353" i="1" a="1"/>
  <c r="H3353" i="1" s="1"/>
  <c r="H3352" i="1" a="1"/>
  <c r="H3352" i="1" s="1"/>
  <c r="H3351" i="1" a="1"/>
  <c r="H3351" i="1" s="1"/>
  <c r="H3350" i="1" a="1"/>
  <c r="H3350" i="1" s="1"/>
  <c r="H3349" i="1" a="1"/>
  <c r="H3349" i="1" s="1"/>
  <c r="H3348" i="1" a="1"/>
  <c r="H3348" i="1" s="1"/>
  <c r="H3347" i="1" a="1"/>
  <c r="H3347" i="1" s="1"/>
  <c r="H3346" i="1" a="1"/>
  <c r="H3346" i="1" s="1"/>
  <c r="H3345" i="1" a="1"/>
  <c r="H3345" i="1" s="1"/>
  <c r="H3344" i="1" a="1"/>
  <c r="H3344" i="1" s="1"/>
  <c r="H3343" i="1" a="1"/>
  <c r="H3343" i="1" s="1"/>
  <c r="H3342" i="1" a="1"/>
  <c r="H3342" i="1" s="1"/>
  <c r="H3341" i="1" a="1"/>
  <c r="H3341" i="1" s="1"/>
  <c r="H3340" i="1" a="1"/>
  <c r="H3340" i="1" s="1"/>
  <c r="H3339" i="1" a="1"/>
  <c r="H3339" i="1" s="1"/>
  <c r="H3338" i="1" a="1"/>
  <c r="H3338" i="1" s="1"/>
  <c r="H3337" i="1" a="1"/>
  <c r="H3337" i="1" s="1"/>
  <c r="H3336" i="1" a="1"/>
  <c r="H3336" i="1" s="1"/>
  <c r="H3335" i="1" a="1"/>
  <c r="H3335" i="1" s="1"/>
  <c r="H3334" i="1" a="1"/>
  <c r="H3334" i="1" s="1"/>
  <c r="H3333" i="1" a="1"/>
  <c r="H3333" i="1" s="1"/>
  <c r="H3332" i="1" a="1"/>
  <c r="H3332" i="1" s="1"/>
  <c r="H3331" i="1" a="1"/>
  <c r="H3331" i="1" s="1"/>
  <c r="H3330" i="1" a="1"/>
  <c r="H3330" i="1" s="1"/>
  <c r="H3329" i="1" a="1"/>
  <c r="H3329" i="1" s="1"/>
  <c r="H3328" i="1" a="1"/>
  <c r="H3328" i="1" s="1"/>
  <c r="H3327" i="1" a="1"/>
  <c r="H3327" i="1" s="1"/>
  <c r="H3326" i="1" a="1"/>
  <c r="H3326" i="1" s="1"/>
  <c r="H3325" i="1" a="1"/>
  <c r="H3325" i="1" s="1"/>
  <c r="H3324" i="1" a="1"/>
  <c r="H3324" i="1" s="1"/>
  <c r="H3323" i="1" a="1"/>
  <c r="H3323" i="1" s="1"/>
  <c r="H3322" i="1" a="1"/>
  <c r="H3322" i="1" s="1"/>
  <c r="H3321" i="1" a="1"/>
  <c r="H3321" i="1" s="1"/>
  <c r="H3320" i="1" a="1"/>
  <c r="H3320" i="1" s="1"/>
  <c r="H3319" i="1" a="1"/>
  <c r="H3319" i="1" s="1"/>
  <c r="H3318" i="1" a="1"/>
  <c r="H3318" i="1" s="1"/>
  <c r="H3317" i="1" a="1"/>
  <c r="H3317" i="1" s="1"/>
  <c r="H3316" i="1" a="1"/>
  <c r="H3316" i="1" s="1"/>
  <c r="H3315" i="1" a="1"/>
  <c r="H3315" i="1" s="1"/>
  <c r="H3314" i="1" a="1"/>
  <c r="H3314" i="1" s="1"/>
  <c r="H3313" i="1" a="1"/>
  <c r="H3313" i="1" s="1"/>
  <c r="H3312" i="1" a="1"/>
  <c r="H3312" i="1" s="1"/>
  <c r="H3311" i="1" a="1"/>
  <c r="H3311" i="1" s="1"/>
  <c r="H3310" i="1" a="1"/>
  <c r="H3310" i="1" s="1"/>
  <c r="H3309" i="1" a="1"/>
  <c r="H3309" i="1" s="1"/>
  <c r="H3308" i="1" a="1"/>
  <c r="H3308" i="1" s="1"/>
  <c r="H3307" i="1" a="1"/>
  <c r="H3307" i="1" s="1"/>
  <c r="H3306" i="1" a="1"/>
  <c r="H3306" i="1" s="1"/>
  <c r="H3305" i="1" a="1"/>
  <c r="H3305" i="1" s="1"/>
  <c r="H3304" i="1" a="1"/>
  <c r="H3304" i="1" s="1"/>
  <c r="H3303" i="1" a="1"/>
  <c r="H3303" i="1" s="1"/>
  <c r="H3302" i="1" a="1"/>
  <c r="H3302" i="1" s="1"/>
  <c r="H3301" i="1" a="1"/>
  <c r="H3301" i="1" s="1"/>
  <c r="H3300" i="1" a="1"/>
  <c r="H3300" i="1" s="1"/>
  <c r="H3299" i="1" a="1"/>
  <c r="H3299" i="1" s="1"/>
  <c r="H3298" i="1" a="1"/>
  <c r="H3298" i="1" s="1"/>
  <c r="H3297" i="1" a="1"/>
  <c r="H3297" i="1" s="1"/>
  <c r="H3296" i="1" a="1"/>
  <c r="H3296" i="1" s="1"/>
  <c r="H3295" i="1" a="1"/>
  <c r="H3295" i="1" s="1"/>
  <c r="H3294" i="1" a="1"/>
  <c r="H3294" i="1" s="1"/>
  <c r="H3293" i="1" a="1"/>
  <c r="H3293" i="1" s="1"/>
  <c r="H3292" i="1" a="1"/>
  <c r="H3292" i="1" s="1"/>
  <c r="H3291" i="1" a="1"/>
  <c r="H3291" i="1" s="1"/>
  <c r="H3290" i="1" a="1"/>
  <c r="H3290" i="1" s="1"/>
  <c r="H3289" i="1" a="1"/>
  <c r="H3289" i="1" s="1"/>
  <c r="H3288" i="1" a="1"/>
  <c r="H3288" i="1" s="1"/>
  <c r="H3287" i="1" a="1"/>
  <c r="H3287" i="1" s="1"/>
  <c r="H3286" i="1" a="1"/>
  <c r="H3286" i="1" s="1"/>
  <c r="H3285" i="1" a="1"/>
  <c r="H3285" i="1" s="1"/>
  <c r="H3284" i="1" a="1"/>
  <c r="H3284" i="1" s="1"/>
  <c r="H3283" i="1" a="1"/>
  <c r="H3283" i="1" s="1"/>
  <c r="H3282" i="1" a="1"/>
  <c r="H3282" i="1" s="1"/>
  <c r="H3281" i="1" a="1"/>
  <c r="H3281" i="1" s="1"/>
  <c r="H3280" i="1" a="1"/>
  <c r="H3280" i="1" s="1"/>
  <c r="H3279" i="1" a="1"/>
  <c r="H3279" i="1" s="1"/>
  <c r="H3278" i="1" a="1"/>
  <c r="H3278" i="1" s="1"/>
  <c r="H3277" i="1" a="1"/>
  <c r="H3277" i="1" s="1"/>
  <c r="H3276" i="1" a="1"/>
  <c r="H3276" i="1" s="1"/>
  <c r="H3275" i="1" a="1"/>
  <c r="H3275" i="1" s="1"/>
  <c r="H3274" i="1" a="1"/>
  <c r="H3274" i="1" s="1"/>
  <c r="H3273" i="1" a="1"/>
  <c r="H3273" i="1" s="1"/>
  <c r="H3272" i="1" a="1"/>
  <c r="H3272" i="1" s="1"/>
  <c r="H3271" i="1" a="1"/>
  <c r="H3271" i="1" s="1"/>
  <c r="H3270" i="1" a="1"/>
  <c r="H3270" i="1" s="1"/>
  <c r="H3269" i="1" a="1"/>
  <c r="H3269" i="1" s="1"/>
  <c r="H3268" i="1" a="1"/>
  <c r="H3268" i="1" s="1"/>
  <c r="H3267" i="1" a="1"/>
  <c r="H3267" i="1" s="1"/>
  <c r="H3266" i="1" a="1"/>
  <c r="H3266" i="1" s="1"/>
  <c r="H3265" i="1" a="1"/>
  <c r="H3265" i="1" s="1"/>
  <c r="H3264" i="1" a="1"/>
  <c r="H3264" i="1" s="1"/>
  <c r="H3263" i="1" a="1"/>
  <c r="H3263" i="1" s="1"/>
  <c r="H3262" i="1" a="1"/>
  <c r="H3262" i="1" s="1"/>
  <c r="H3261" i="1" a="1"/>
  <c r="H3261" i="1" s="1"/>
  <c r="H3260" i="1" a="1"/>
  <c r="H3260" i="1" s="1"/>
  <c r="H3259" i="1" a="1"/>
  <c r="H3259" i="1" s="1"/>
  <c r="H3258" i="1" a="1"/>
  <c r="H3258" i="1" s="1"/>
  <c r="H3257" i="1" a="1"/>
  <c r="H3257" i="1" s="1"/>
  <c r="H3256" i="1" a="1"/>
  <c r="H3256" i="1" s="1"/>
  <c r="H3255" i="1" a="1"/>
  <c r="H3255" i="1" s="1"/>
  <c r="H3254" i="1" a="1"/>
  <c r="H3254" i="1" s="1"/>
  <c r="H3253" i="1" a="1"/>
  <c r="H3253" i="1" s="1"/>
  <c r="H3252" i="1" a="1"/>
  <c r="H3252" i="1" s="1"/>
  <c r="H3251" i="1" a="1"/>
  <c r="H3251" i="1" s="1"/>
  <c r="H3250" i="1" a="1"/>
  <c r="H3250" i="1" s="1"/>
  <c r="H3249" i="1" a="1"/>
  <c r="H3249" i="1" s="1"/>
  <c r="H3248" i="1" a="1"/>
  <c r="H3248" i="1" s="1"/>
  <c r="H3247" i="1" a="1"/>
  <c r="H3247" i="1" s="1"/>
  <c r="H3246" i="1" a="1"/>
  <c r="H3246" i="1" s="1"/>
  <c r="H3245" i="1" a="1"/>
  <c r="H3245" i="1" s="1"/>
  <c r="H3244" i="1" a="1"/>
  <c r="H3244" i="1" s="1"/>
  <c r="H3243" i="1" a="1"/>
  <c r="H3243" i="1" s="1"/>
  <c r="H3242" i="1" a="1"/>
  <c r="H3242" i="1" s="1"/>
  <c r="H3241" i="1" a="1"/>
  <c r="H3241" i="1" s="1"/>
  <c r="H3240" i="1" a="1"/>
  <c r="H3240" i="1" s="1"/>
  <c r="H3239" i="1" a="1"/>
  <c r="H3239" i="1" s="1"/>
  <c r="H3238" i="1" a="1"/>
  <c r="H3238" i="1" s="1"/>
  <c r="H3237" i="1" a="1"/>
  <c r="H3237" i="1" s="1"/>
  <c r="H3236" i="1" a="1"/>
  <c r="H3236" i="1" s="1"/>
  <c r="H3235" i="1" a="1"/>
  <c r="H3235" i="1" s="1"/>
  <c r="H3234" i="1" a="1"/>
  <c r="H3234" i="1" s="1"/>
  <c r="H3233" i="1" a="1"/>
  <c r="H3233" i="1" s="1"/>
  <c r="H3232" i="1" a="1"/>
  <c r="H3232" i="1" s="1"/>
  <c r="H3231" i="1" a="1"/>
  <c r="H3231" i="1" s="1"/>
  <c r="H3230" i="1" a="1"/>
  <c r="H3230" i="1" s="1"/>
  <c r="H3229" i="1" a="1"/>
  <c r="H3229" i="1" s="1"/>
  <c r="H3228" i="1" a="1"/>
  <c r="H3228" i="1" s="1"/>
  <c r="H3227" i="1" a="1"/>
  <c r="H3227" i="1" s="1"/>
  <c r="H3226" i="1" a="1"/>
  <c r="H3226" i="1" s="1"/>
  <c r="H3225" i="1" a="1"/>
  <c r="H3225" i="1" s="1"/>
  <c r="H3224" i="1" a="1"/>
  <c r="H3224" i="1" s="1"/>
  <c r="H3223" i="1" a="1"/>
  <c r="H3223" i="1" s="1"/>
  <c r="H3222" i="1" a="1"/>
  <c r="H3222" i="1" s="1"/>
  <c r="H3221" i="1" a="1"/>
  <c r="H3221" i="1" s="1"/>
  <c r="H3220" i="1" a="1"/>
  <c r="H3220" i="1" s="1"/>
  <c r="H3219" i="1" a="1"/>
  <c r="H3219" i="1" s="1"/>
  <c r="H3218" i="1" a="1"/>
  <c r="H3218" i="1" s="1"/>
  <c r="H3217" i="1" a="1"/>
  <c r="H3217" i="1" s="1"/>
  <c r="H3216" i="1" a="1"/>
  <c r="H3216" i="1" s="1"/>
  <c r="H3215" i="1" a="1"/>
  <c r="H3215" i="1" s="1"/>
  <c r="H3214" i="1" a="1"/>
  <c r="H3214" i="1" s="1"/>
  <c r="H3213" i="1" a="1"/>
  <c r="H3213" i="1" s="1"/>
  <c r="H3212" i="1" a="1"/>
  <c r="H3212" i="1" s="1"/>
  <c r="H3211" i="1" a="1"/>
  <c r="H3211" i="1" s="1"/>
  <c r="H3210" i="1" a="1"/>
  <c r="H3210" i="1" s="1"/>
  <c r="H3209" i="1" a="1"/>
  <c r="H3209" i="1" s="1"/>
  <c r="H3208" i="1" a="1"/>
  <c r="H3208" i="1" s="1"/>
  <c r="H3207" i="1" a="1"/>
  <c r="H3207" i="1" s="1"/>
  <c r="H3206" i="1" a="1"/>
  <c r="H3206" i="1" s="1"/>
  <c r="H3205" i="1" a="1"/>
  <c r="H3205" i="1" s="1"/>
  <c r="H3204" i="1" a="1"/>
  <c r="H3204" i="1" s="1"/>
  <c r="H3203" i="1" a="1"/>
  <c r="H3203" i="1" s="1"/>
  <c r="H3202" i="1" a="1"/>
  <c r="H3202" i="1" s="1"/>
  <c r="H3201" i="1" a="1"/>
  <c r="H3201" i="1" s="1"/>
  <c r="H3200" i="1" a="1"/>
  <c r="H3200" i="1" s="1"/>
  <c r="H3199" i="1" a="1"/>
  <c r="H3199" i="1" s="1"/>
  <c r="H3198" i="1" a="1"/>
  <c r="H3198" i="1" s="1"/>
  <c r="H3197" i="1" a="1"/>
  <c r="H3197" i="1" s="1"/>
  <c r="H3196" i="1" a="1"/>
  <c r="H3196" i="1" s="1"/>
  <c r="H3195" i="1" a="1"/>
  <c r="H3195" i="1" s="1"/>
  <c r="H3194" i="1" a="1"/>
  <c r="H3194" i="1" s="1"/>
  <c r="H3193" i="1" a="1"/>
  <c r="H3193" i="1" s="1"/>
  <c r="H3192" i="1" a="1"/>
  <c r="H3192" i="1" s="1"/>
  <c r="H3191" i="1" a="1"/>
  <c r="H3191" i="1" s="1"/>
  <c r="H3190" i="1" a="1"/>
  <c r="H3190" i="1" s="1"/>
  <c r="H3189" i="1" a="1"/>
  <c r="H3189" i="1" s="1"/>
  <c r="H3188" i="1" a="1"/>
  <c r="H3188" i="1" s="1"/>
  <c r="H3187" i="1" a="1"/>
  <c r="H3187" i="1" s="1"/>
  <c r="H3186" i="1" a="1"/>
  <c r="H3186" i="1" s="1"/>
  <c r="H3185" i="1" a="1"/>
  <c r="H3185" i="1" s="1"/>
  <c r="H3184" i="1" a="1"/>
  <c r="H3184" i="1" s="1"/>
  <c r="H3183" i="1" a="1"/>
  <c r="H3183" i="1" s="1"/>
  <c r="H3182" i="1" a="1"/>
  <c r="H3182" i="1" s="1"/>
  <c r="H3181" i="1" a="1"/>
  <c r="H3181" i="1" s="1"/>
  <c r="H3180" i="1" a="1"/>
  <c r="H3180" i="1" s="1"/>
  <c r="H3179" i="1" a="1"/>
  <c r="H3179" i="1" s="1"/>
  <c r="H3178" i="1" a="1"/>
  <c r="H3178" i="1" s="1"/>
  <c r="H3177" i="1" a="1"/>
  <c r="H3177" i="1" s="1"/>
  <c r="H3176" i="1" a="1"/>
  <c r="H3176" i="1" s="1"/>
  <c r="H3175" i="1" a="1"/>
  <c r="H3175" i="1" s="1"/>
  <c r="H3174" i="1" a="1"/>
  <c r="H3174" i="1" s="1"/>
  <c r="H3173" i="1" a="1"/>
  <c r="H3173" i="1" s="1"/>
  <c r="H3172" i="1" a="1"/>
  <c r="H3172" i="1" s="1"/>
  <c r="H3171" i="1" a="1"/>
  <c r="H3171" i="1" s="1"/>
  <c r="H3170" i="1" a="1"/>
  <c r="H3170" i="1" s="1"/>
  <c r="H3169" i="1" a="1"/>
  <c r="H3169" i="1" s="1"/>
  <c r="H3168" i="1" a="1"/>
  <c r="H3168" i="1" s="1"/>
  <c r="H3167" i="1" a="1"/>
  <c r="H3167" i="1" s="1"/>
  <c r="H3166" i="1" a="1"/>
  <c r="H3166" i="1" s="1"/>
  <c r="H3165" i="1" a="1"/>
  <c r="H3165" i="1" s="1"/>
  <c r="H3164" i="1" a="1"/>
  <c r="H3164" i="1" s="1"/>
  <c r="H3163" i="1" a="1"/>
  <c r="H3163" i="1" s="1"/>
  <c r="H3162" i="1" a="1"/>
  <c r="H3162" i="1" s="1"/>
  <c r="H3161" i="1" a="1"/>
  <c r="H3161" i="1" s="1"/>
  <c r="H3160" i="1" a="1"/>
  <c r="H3160" i="1" s="1"/>
  <c r="H3159" i="1" a="1"/>
  <c r="H3159" i="1" s="1"/>
  <c r="H3158" i="1" a="1"/>
  <c r="H3158" i="1" s="1"/>
  <c r="H3157" i="1" a="1"/>
  <c r="H3157" i="1" s="1"/>
  <c r="H3156" i="1" a="1"/>
  <c r="H3156" i="1" s="1"/>
  <c r="H3155" i="1" a="1"/>
  <c r="H3155" i="1" s="1"/>
  <c r="H3154" i="1" a="1"/>
  <c r="H3154" i="1" s="1"/>
  <c r="H3153" i="1" a="1"/>
  <c r="H3153" i="1" s="1"/>
  <c r="H3152" i="1" a="1"/>
  <c r="H3152" i="1" s="1"/>
  <c r="H3151" i="1" a="1"/>
  <c r="H3151" i="1" s="1"/>
  <c r="H3150" i="1" a="1"/>
  <c r="H3150" i="1" s="1"/>
  <c r="H3149" i="1" a="1"/>
  <c r="H3149" i="1" s="1"/>
  <c r="H3148" i="1" a="1"/>
  <c r="H3148" i="1" s="1"/>
  <c r="H3147" i="1" a="1"/>
  <c r="H3147" i="1" s="1"/>
  <c r="H3146" i="1" a="1"/>
  <c r="H3146" i="1" s="1"/>
  <c r="H3145" i="1" a="1"/>
  <c r="H3145" i="1" s="1"/>
  <c r="H3144" i="1" a="1"/>
  <c r="H3144" i="1" s="1"/>
  <c r="H3143" i="1" a="1"/>
  <c r="H3143" i="1" s="1"/>
  <c r="H3142" i="1" a="1"/>
  <c r="H3142" i="1" s="1"/>
  <c r="H3141" i="1" a="1"/>
  <c r="H3141" i="1" s="1"/>
  <c r="H3140" i="1" a="1"/>
  <c r="H3140" i="1" s="1"/>
  <c r="H3139" i="1" a="1"/>
  <c r="H3139" i="1" s="1"/>
  <c r="H3138" i="1" a="1"/>
  <c r="H3138" i="1" s="1"/>
  <c r="H3137" i="1" a="1"/>
  <c r="H3137" i="1" s="1"/>
  <c r="H3136" i="1" a="1"/>
  <c r="H3136" i="1" s="1"/>
  <c r="H3135" i="1" a="1"/>
  <c r="H3135" i="1" s="1"/>
  <c r="H3134" i="1" a="1"/>
  <c r="H3134" i="1" s="1"/>
  <c r="H3133" i="1" a="1"/>
  <c r="H3133" i="1" s="1"/>
  <c r="H3132" i="1" a="1"/>
  <c r="H3132" i="1" s="1"/>
  <c r="H3131" i="1" a="1"/>
  <c r="H3131" i="1" s="1"/>
  <c r="H3130" i="1" a="1"/>
  <c r="H3130" i="1" s="1"/>
  <c r="H3129" i="1" a="1"/>
  <c r="H3129" i="1" s="1"/>
  <c r="H3128" i="1" a="1"/>
  <c r="H3128" i="1" s="1"/>
  <c r="H3127" i="1" a="1"/>
  <c r="H3127" i="1" s="1"/>
  <c r="H3126" i="1" a="1"/>
  <c r="H3126" i="1" s="1"/>
  <c r="H3125" i="1" a="1"/>
  <c r="H3125" i="1" s="1"/>
  <c r="H3124" i="1" a="1"/>
  <c r="H3124" i="1" s="1"/>
  <c r="H3123" i="1" a="1"/>
  <c r="H3123" i="1" s="1"/>
  <c r="H3122" i="1" a="1"/>
  <c r="H3122" i="1" s="1"/>
  <c r="H3121" i="1" a="1"/>
  <c r="H3121" i="1" s="1"/>
  <c r="H3120" i="1" a="1"/>
  <c r="H3120" i="1" s="1"/>
  <c r="H3119" i="1" a="1"/>
  <c r="H3119" i="1" s="1"/>
  <c r="H3118" i="1" a="1"/>
  <c r="H3118" i="1" s="1"/>
  <c r="H3117" i="1" a="1"/>
  <c r="H3117" i="1" s="1"/>
  <c r="H3116" i="1" a="1"/>
  <c r="H3116" i="1" s="1"/>
  <c r="H3115" i="1" a="1"/>
  <c r="H3115" i="1" s="1"/>
  <c r="H3114" i="1" a="1"/>
  <c r="H3114" i="1" s="1"/>
  <c r="H3113" i="1" a="1"/>
  <c r="H3113" i="1" s="1"/>
  <c r="H3112" i="1" a="1"/>
  <c r="H3112" i="1" s="1"/>
  <c r="H3111" i="1" a="1"/>
  <c r="H3111" i="1" s="1"/>
  <c r="H3110" i="1" a="1"/>
  <c r="H3110" i="1" s="1"/>
  <c r="H3109" i="1" a="1"/>
  <c r="H3109" i="1" s="1"/>
  <c r="H3108" i="1" a="1"/>
  <c r="H3108" i="1" s="1"/>
  <c r="H3107" i="1" a="1"/>
  <c r="H3107" i="1" s="1"/>
  <c r="H3106" i="1" a="1"/>
  <c r="H3106" i="1" s="1"/>
  <c r="H3105" i="1" a="1"/>
  <c r="H3105" i="1" s="1"/>
  <c r="H3104" i="1" a="1"/>
  <c r="H3104" i="1" s="1"/>
  <c r="H3103" i="1" a="1"/>
  <c r="H3103" i="1" s="1"/>
  <c r="H3102" i="1" a="1"/>
  <c r="H3102" i="1" s="1"/>
  <c r="H3101" i="1" a="1"/>
  <c r="H3101" i="1" s="1"/>
  <c r="H3100" i="1" a="1"/>
  <c r="H3100" i="1" s="1"/>
  <c r="H3099" i="1" a="1"/>
  <c r="H3099" i="1" s="1"/>
  <c r="H3098" i="1" a="1"/>
  <c r="H3098" i="1" s="1"/>
  <c r="H3097" i="1" a="1"/>
  <c r="H3097" i="1" s="1"/>
  <c r="H3096" i="1" a="1"/>
  <c r="H3096" i="1" s="1"/>
  <c r="H3095" i="1" a="1"/>
  <c r="H3095" i="1" s="1"/>
  <c r="H3094" i="1" a="1"/>
  <c r="H3094" i="1" s="1"/>
  <c r="H3093" i="1" a="1"/>
  <c r="H3093" i="1" s="1"/>
  <c r="H3092" i="1" a="1"/>
  <c r="H3092" i="1" s="1"/>
  <c r="H3091" i="1" a="1"/>
  <c r="H3091" i="1" s="1"/>
  <c r="H3090" i="1" a="1"/>
  <c r="H3090" i="1" s="1"/>
  <c r="H3089" i="1" a="1"/>
  <c r="H3089" i="1" s="1"/>
  <c r="H3088" i="1" a="1"/>
  <c r="H3088" i="1" s="1"/>
  <c r="H3087" i="1" a="1"/>
  <c r="H3087" i="1" s="1"/>
  <c r="H3086" i="1" a="1"/>
  <c r="H3086" i="1" s="1"/>
  <c r="H3085" i="1" a="1"/>
  <c r="H3085" i="1" s="1"/>
  <c r="H3084" i="1" a="1"/>
  <c r="H3084" i="1" s="1"/>
  <c r="H3083" i="1" a="1"/>
  <c r="H3083" i="1" s="1"/>
  <c r="H3082" i="1" a="1"/>
  <c r="H3082" i="1" s="1"/>
  <c r="H3081" i="1" a="1"/>
  <c r="H3081" i="1" s="1"/>
  <c r="H3080" i="1" a="1"/>
  <c r="H3080" i="1" s="1"/>
  <c r="H3079" i="1" a="1"/>
  <c r="H3079" i="1" s="1"/>
  <c r="H3078" i="1" a="1"/>
  <c r="H3078" i="1" s="1"/>
  <c r="H3077" i="1" a="1"/>
  <c r="H3077" i="1" s="1"/>
  <c r="H3076" i="1" a="1"/>
  <c r="H3076" i="1" s="1"/>
  <c r="H3075" i="1" a="1"/>
  <c r="H3075" i="1" s="1"/>
  <c r="H3074" i="1" a="1"/>
  <c r="H3074" i="1" s="1"/>
  <c r="H3073" i="1" a="1"/>
  <c r="H3073" i="1" s="1"/>
  <c r="H3072" i="1" a="1"/>
  <c r="H3072" i="1" s="1"/>
  <c r="H3071" i="1" a="1"/>
  <c r="H3071" i="1" s="1"/>
  <c r="H3070" i="1" a="1"/>
  <c r="H3070" i="1" s="1"/>
  <c r="H3069" i="1" a="1"/>
  <c r="H3069" i="1" s="1"/>
  <c r="H3068" i="1" a="1"/>
  <c r="H3068" i="1" s="1"/>
  <c r="H3067" i="1" a="1"/>
  <c r="H3067" i="1" s="1"/>
  <c r="H3066" i="1" a="1"/>
  <c r="H3066" i="1" s="1"/>
  <c r="H3065" i="1" a="1"/>
  <c r="H3065" i="1" s="1"/>
  <c r="H3064" i="1" a="1"/>
  <c r="H3064" i="1" s="1"/>
  <c r="H3063" i="1" a="1"/>
  <c r="H3063" i="1" s="1"/>
  <c r="H3062" i="1" a="1"/>
  <c r="H3062" i="1" s="1"/>
  <c r="H3061" i="1" a="1"/>
  <c r="H3061" i="1" s="1"/>
  <c r="H3060" i="1" a="1"/>
  <c r="H3060" i="1" s="1"/>
  <c r="H3059" i="1" a="1"/>
  <c r="H3059" i="1" s="1"/>
  <c r="H3058" i="1" a="1"/>
  <c r="H3058" i="1" s="1"/>
  <c r="H3057" i="1" a="1"/>
  <c r="H3057" i="1" s="1"/>
  <c r="H3056" i="1" a="1"/>
  <c r="H3056" i="1" s="1"/>
  <c r="H3055" i="1" a="1"/>
  <c r="H3055" i="1" s="1"/>
  <c r="H3054" i="1" a="1"/>
  <c r="H3054" i="1" s="1"/>
  <c r="H3053" i="1" a="1"/>
  <c r="H3053" i="1" s="1"/>
  <c r="H3052" i="1" a="1"/>
  <c r="H3052" i="1" s="1"/>
  <c r="H3051" i="1" a="1"/>
  <c r="H3051" i="1" s="1"/>
  <c r="H3050" i="1" a="1"/>
  <c r="H3050" i="1" s="1"/>
  <c r="H3049" i="1" a="1"/>
  <c r="H3049" i="1" s="1"/>
  <c r="H3048" i="1" a="1"/>
  <c r="H3048" i="1" s="1"/>
  <c r="H3047" i="1" a="1"/>
  <c r="H3047" i="1" s="1"/>
  <c r="H3046" i="1" a="1"/>
  <c r="H3046" i="1" s="1"/>
  <c r="H3045" i="1" a="1"/>
  <c r="H3045" i="1" s="1"/>
  <c r="H3044" i="1" a="1"/>
  <c r="H3044" i="1" s="1"/>
  <c r="H3043" i="1" a="1"/>
  <c r="H3043" i="1" s="1"/>
  <c r="H3042" i="1" a="1"/>
  <c r="H3042" i="1" s="1"/>
  <c r="H3041" i="1" a="1"/>
  <c r="H3041" i="1" s="1"/>
  <c r="H3040" i="1" a="1"/>
  <c r="H3040" i="1" s="1"/>
  <c r="H3039" i="1" a="1"/>
  <c r="H3039" i="1" s="1"/>
  <c r="H3038" i="1" a="1"/>
  <c r="H3038" i="1" s="1"/>
  <c r="H3037" i="1" a="1"/>
  <c r="H3037" i="1" s="1"/>
  <c r="H3036" i="1" a="1"/>
  <c r="H3036" i="1" s="1"/>
  <c r="H3035" i="1" a="1"/>
  <c r="H3035" i="1" s="1"/>
  <c r="H3034" i="1" a="1"/>
  <c r="H3034" i="1" s="1"/>
  <c r="H3033" i="1" a="1"/>
  <c r="H3033" i="1" s="1"/>
  <c r="H3032" i="1" a="1"/>
  <c r="H3032" i="1" s="1"/>
  <c r="H3031" i="1" a="1"/>
  <c r="H3031" i="1" s="1"/>
  <c r="H3030" i="1" a="1"/>
  <c r="H3030" i="1" s="1"/>
  <c r="H3029" i="1" a="1"/>
  <c r="H3029" i="1" s="1"/>
  <c r="H3028" i="1" a="1"/>
  <c r="H3028" i="1" s="1"/>
  <c r="H3027" i="1" a="1"/>
  <c r="H3027" i="1" s="1"/>
  <c r="H3026" i="1" a="1"/>
  <c r="H3026" i="1" s="1"/>
  <c r="H3025" i="1" a="1"/>
  <c r="H3025" i="1" s="1"/>
  <c r="H3024" i="1" a="1"/>
  <c r="H3024" i="1" s="1"/>
  <c r="H3023" i="1" a="1"/>
  <c r="H3023" i="1" s="1"/>
  <c r="H3022" i="1" a="1"/>
  <c r="H3022" i="1" s="1"/>
  <c r="H3021" i="1" a="1"/>
  <c r="H3021" i="1" s="1"/>
  <c r="H3020" i="1" a="1"/>
  <c r="H3020" i="1" s="1"/>
  <c r="H3019" i="1" a="1"/>
  <c r="H3019" i="1" s="1"/>
  <c r="H3018" i="1" a="1"/>
  <c r="H3018" i="1" s="1"/>
  <c r="H3017" i="1" a="1"/>
  <c r="H3017" i="1" s="1"/>
  <c r="H3016" i="1" a="1"/>
  <c r="H3016" i="1" s="1"/>
  <c r="H3015" i="1" a="1"/>
  <c r="H3015" i="1" s="1"/>
  <c r="H3014" i="1" a="1"/>
  <c r="H3014" i="1" s="1"/>
  <c r="H3013" i="1" a="1"/>
  <c r="H3013" i="1" s="1"/>
  <c r="H3012" i="1" a="1"/>
  <c r="H3012" i="1" s="1"/>
  <c r="H3011" i="1" a="1"/>
  <c r="H3011" i="1" s="1"/>
  <c r="H3010" i="1" a="1"/>
  <c r="H3010" i="1" s="1"/>
  <c r="H3009" i="1" a="1"/>
  <c r="H3009" i="1" s="1"/>
  <c r="H3008" i="1" a="1"/>
  <c r="H3008" i="1" s="1"/>
  <c r="H3007" i="1" a="1"/>
  <c r="H3007" i="1" s="1"/>
  <c r="H3006" i="1" a="1"/>
  <c r="H3006" i="1" s="1"/>
  <c r="H3005" i="1" a="1"/>
  <c r="H3005" i="1" s="1"/>
  <c r="H3004" i="1" a="1"/>
  <c r="H3004" i="1" s="1"/>
  <c r="H3003" i="1" a="1"/>
  <c r="H3003" i="1" s="1"/>
  <c r="H3002" i="1" a="1"/>
  <c r="H3002" i="1" s="1"/>
  <c r="H3001" i="1" a="1"/>
  <c r="H3001" i="1" s="1"/>
  <c r="H3000" i="1" a="1"/>
  <c r="H3000" i="1" s="1"/>
  <c r="H2999" i="1" a="1"/>
  <c r="H2999" i="1" s="1"/>
  <c r="H2998" i="1" a="1"/>
  <c r="H2998" i="1" s="1"/>
  <c r="H2997" i="1" a="1"/>
  <c r="H2997" i="1" s="1"/>
  <c r="H2996" i="1" a="1"/>
  <c r="H2996" i="1" s="1"/>
  <c r="H2995" i="1" a="1"/>
  <c r="H2995" i="1" s="1"/>
  <c r="H2994" i="1" a="1"/>
  <c r="H2994" i="1" s="1"/>
  <c r="H2993" i="1" a="1"/>
  <c r="H2993" i="1" s="1"/>
  <c r="H2992" i="1" a="1"/>
  <c r="H2992" i="1" s="1"/>
  <c r="H2991" i="1" a="1"/>
  <c r="H2991" i="1" s="1"/>
  <c r="H2990" i="1" a="1"/>
  <c r="H2990" i="1" s="1"/>
  <c r="H2989" i="1" a="1"/>
  <c r="H2989" i="1" s="1"/>
  <c r="H2988" i="1" a="1"/>
  <c r="H2988" i="1" s="1"/>
  <c r="H2987" i="1" a="1"/>
  <c r="H2987" i="1" s="1"/>
  <c r="H2986" i="1" a="1"/>
  <c r="H2986" i="1" s="1"/>
  <c r="H2985" i="1" a="1"/>
  <c r="H2985" i="1" s="1"/>
  <c r="H2984" i="1" a="1"/>
  <c r="H2984" i="1" s="1"/>
  <c r="H2983" i="1" a="1"/>
  <c r="H2983" i="1" s="1"/>
  <c r="H2982" i="1" a="1"/>
  <c r="H2982" i="1" s="1"/>
  <c r="H2981" i="1" a="1"/>
  <c r="H2981" i="1" s="1"/>
  <c r="H2980" i="1" a="1"/>
  <c r="H2980" i="1" s="1"/>
  <c r="H2979" i="1" a="1"/>
  <c r="H2979" i="1" s="1"/>
  <c r="H2978" i="1" a="1"/>
  <c r="H2978" i="1" s="1"/>
  <c r="H2977" i="1" a="1"/>
  <c r="H2977" i="1" s="1"/>
  <c r="H2976" i="1" a="1"/>
  <c r="H2976" i="1" s="1"/>
  <c r="H2975" i="1" a="1"/>
  <c r="H2975" i="1" s="1"/>
  <c r="H2974" i="1" a="1"/>
  <c r="H2974" i="1" s="1"/>
  <c r="H2973" i="1" a="1"/>
  <c r="H2973" i="1" s="1"/>
  <c r="H2972" i="1" a="1"/>
  <c r="H2972" i="1" s="1"/>
  <c r="H2971" i="1" a="1"/>
  <c r="H2971" i="1" s="1"/>
  <c r="H2970" i="1" a="1"/>
  <c r="H2970" i="1" s="1"/>
  <c r="H2969" i="1" a="1"/>
  <c r="H2969" i="1" s="1"/>
  <c r="H2968" i="1" a="1"/>
  <c r="H2968" i="1" s="1"/>
  <c r="H2967" i="1" a="1"/>
  <c r="H2967" i="1" s="1"/>
  <c r="H2966" i="1" a="1"/>
  <c r="H2966" i="1" s="1"/>
  <c r="H2965" i="1" a="1"/>
  <c r="H2965" i="1" s="1"/>
  <c r="H2964" i="1" a="1"/>
  <c r="H2964" i="1" s="1"/>
  <c r="H2963" i="1" a="1"/>
  <c r="H2963" i="1" s="1"/>
  <c r="H2962" i="1" a="1"/>
  <c r="H2962" i="1" s="1"/>
  <c r="H2961" i="1" a="1"/>
  <c r="H2961" i="1" s="1"/>
  <c r="H2960" i="1" a="1"/>
  <c r="H2960" i="1" s="1"/>
  <c r="H2959" i="1" a="1"/>
  <c r="H2959" i="1" s="1"/>
  <c r="H2958" i="1" a="1"/>
  <c r="H2958" i="1" s="1"/>
  <c r="H2957" i="1" a="1"/>
  <c r="H2957" i="1" s="1"/>
  <c r="H2956" i="1" a="1"/>
  <c r="H2956" i="1" s="1"/>
  <c r="H2955" i="1" a="1"/>
  <c r="H2955" i="1" s="1"/>
  <c r="H2954" i="1" a="1"/>
  <c r="H2954" i="1" s="1"/>
  <c r="H2953" i="1" a="1"/>
  <c r="H2953" i="1" s="1"/>
  <c r="H2952" i="1" a="1"/>
  <c r="H2952" i="1" s="1"/>
  <c r="H2951" i="1" a="1"/>
  <c r="H2951" i="1" s="1"/>
  <c r="H2950" i="1" a="1"/>
  <c r="H2950" i="1" s="1"/>
  <c r="H2949" i="1" a="1"/>
  <c r="H2949" i="1" s="1"/>
  <c r="H2948" i="1" a="1"/>
  <c r="H2948" i="1" s="1"/>
  <c r="H2947" i="1" a="1"/>
  <c r="H2947" i="1" s="1"/>
  <c r="H2946" i="1" a="1"/>
  <c r="H2946" i="1" s="1"/>
  <c r="H2945" i="1" a="1"/>
  <c r="H2945" i="1" s="1"/>
  <c r="H2944" i="1" a="1"/>
  <c r="H2944" i="1" s="1"/>
  <c r="H2943" i="1" a="1"/>
  <c r="H2943" i="1" s="1"/>
  <c r="H2942" i="1" a="1"/>
  <c r="H2942" i="1" s="1"/>
  <c r="H2941" i="1" a="1"/>
  <c r="H2941" i="1" s="1"/>
  <c r="H2940" i="1" a="1"/>
  <c r="H2940" i="1" s="1"/>
  <c r="H2939" i="1" a="1"/>
  <c r="H2939" i="1" s="1"/>
  <c r="H2938" i="1" a="1"/>
  <c r="H2938" i="1" s="1"/>
  <c r="H2937" i="1" a="1"/>
  <c r="H2937" i="1" s="1"/>
  <c r="H2936" i="1" a="1"/>
  <c r="H2936" i="1" s="1"/>
  <c r="H2935" i="1" a="1"/>
  <c r="H2935" i="1" s="1"/>
  <c r="H2934" i="1" a="1"/>
  <c r="H2934" i="1" s="1"/>
  <c r="H2933" i="1" a="1"/>
  <c r="H2933" i="1" s="1"/>
  <c r="H2932" i="1" a="1"/>
  <c r="H2932" i="1" s="1"/>
  <c r="H2931" i="1" a="1"/>
  <c r="H2931" i="1" s="1"/>
  <c r="H2930" i="1" a="1"/>
  <c r="H2930" i="1" s="1"/>
  <c r="H2929" i="1" a="1"/>
  <c r="H2929" i="1" s="1"/>
  <c r="H2928" i="1" a="1"/>
  <c r="H2928" i="1" s="1"/>
  <c r="H2927" i="1" a="1"/>
  <c r="H2927" i="1" s="1"/>
  <c r="H2926" i="1" a="1"/>
  <c r="H2926" i="1" s="1"/>
  <c r="H2925" i="1" a="1"/>
  <c r="H2925" i="1" s="1"/>
  <c r="H2924" i="1" a="1"/>
  <c r="H2924" i="1" s="1"/>
  <c r="H2923" i="1" a="1"/>
  <c r="H2923" i="1" s="1"/>
  <c r="H2922" i="1" a="1"/>
  <c r="H2922" i="1" s="1"/>
  <c r="H2921" i="1" a="1"/>
  <c r="H2921" i="1" s="1"/>
  <c r="H2920" i="1" a="1"/>
  <c r="H2920" i="1" s="1"/>
  <c r="H2919" i="1" a="1"/>
  <c r="H2919" i="1" s="1"/>
  <c r="H2918" i="1" a="1"/>
  <c r="H2918" i="1" s="1"/>
  <c r="H2917" i="1" a="1"/>
  <c r="H2917" i="1" s="1"/>
  <c r="H2916" i="1" a="1"/>
  <c r="H2916" i="1" s="1"/>
  <c r="H2915" i="1" a="1"/>
  <c r="H2915" i="1" s="1"/>
  <c r="H2914" i="1" a="1"/>
  <c r="H2914" i="1" s="1"/>
  <c r="H2913" i="1" a="1"/>
  <c r="H2913" i="1" s="1"/>
  <c r="H2912" i="1" a="1"/>
  <c r="H2912" i="1" s="1"/>
  <c r="H2911" i="1" a="1"/>
  <c r="H2911" i="1" s="1"/>
  <c r="H2910" i="1" a="1"/>
  <c r="H2910" i="1" s="1"/>
  <c r="H2909" i="1" a="1"/>
  <c r="H2909" i="1" s="1"/>
  <c r="H2908" i="1" a="1"/>
  <c r="H2908" i="1" s="1"/>
  <c r="H2907" i="1" a="1"/>
  <c r="H2907" i="1" s="1"/>
  <c r="H2906" i="1" a="1"/>
  <c r="H2906" i="1" s="1"/>
  <c r="H2905" i="1" a="1"/>
  <c r="H2905" i="1" s="1"/>
  <c r="H2904" i="1" a="1"/>
  <c r="H2904" i="1" s="1"/>
  <c r="H2903" i="1" a="1"/>
  <c r="H2903" i="1" s="1"/>
  <c r="H2902" i="1" a="1"/>
  <c r="H2902" i="1" s="1"/>
  <c r="H2901" i="1" a="1"/>
  <c r="H2901" i="1" s="1"/>
  <c r="H2900" i="1" a="1"/>
  <c r="H2900" i="1" s="1"/>
  <c r="H2899" i="1" a="1"/>
  <c r="H2899" i="1" s="1"/>
  <c r="H2898" i="1" a="1"/>
  <c r="H2898" i="1" s="1"/>
  <c r="H2897" i="1" a="1"/>
  <c r="H2897" i="1" s="1"/>
  <c r="H2896" i="1" a="1"/>
  <c r="H2896" i="1" s="1"/>
  <c r="H2895" i="1" a="1"/>
  <c r="H2895" i="1" s="1"/>
  <c r="H2894" i="1" a="1"/>
  <c r="H2894" i="1" s="1"/>
  <c r="H2893" i="1" a="1"/>
  <c r="H2893" i="1" s="1"/>
  <c r="H2892" i="1" a="1"/>
  <c r="H2892" i="1" s="1"/>
  <c r="H2891" i="1" a="1"/>
  <c r="H2891" i="1" s="1"/>
  <c r="H2890" i="1" a="1"/>
  <c r="H2890" i="1" s="1"/>
  <c r="H2889" i="1" a="1"/>
  <c r="H2889" i="1" s="1"/>
  <c r="H2888" i="1" a="1"/>
  <c r="H2888" i="1" s="1"/>
  <c r="H2887" i="1" a="1"/>
  <c r="H2887" i="1" s="1"/>
  <c r="H2886" i="1" a="1"/>
  <c r="H2886" i="1" s="1"/>
  <c r="H2885" i="1" a="1"/>
  <c r="H2885" i="1" s="1"/>
  <c r="H2884" i="1" a="1"/>
  <c r="H2884" i="1" s="1"/>
  <c r="H2883" i="1" a="1"/>
  <c r="H2883" i="1" s="1"/>
  <c r="H2882" i="1" a="1"/>
  <c r="H2882" i="1" s="1"/>
  <c r="H2881" i="1" a="1"/>
  <c r="H2881" i="1" s="1"/>
  <c r="H2880" i="1" a="1"/>
  <c r="H2880" i="1" s="1"/>
  <c r="H2879" i="1" a="1"/>
  <c r="H2879" i="1" s="1"/>
  <c r="H2878" i="1" a="1"/>
  <c r="H2878" i="1" s="1"/>
  <c r="H2877" i="1" a="1"/>
  <c r="H2877" i="1" s="1"/>
  <c r="H2876" i="1" a="1"/>
  <c r="H2876" i="1" s="1"/>
  <c r="H2875" i="1" a="1"/>
  <c r="H2875" i="1" s="1"/>
  <c r="H2874" i="1" a="1"/>
  <c r="H2874" i="1" s="1"/>
  <c r="H2873" i="1" a="1"/>
  <c r="H2873" i="1" s="1"/>
  <c r="H2872" i="1" a="1"/>
  <c r="H2872" i="1" s="1"/>
  <c r="H2871" i="1" a="1"/>
  <c r="H2871" i="1" s="1"/>
  <c r="H2870" i="1" a="1"/>
  <c r="H2870" i="1" s="1"/>
  <c r="H2869" i="1" a="1"/>
  <c r="H2869" i="1" s="1"/>
  <c r="H2868" i="1" a="1"/>
  <c r="H2868" i="1" s="1"/>
  <c r="H2867" i="1" a="1"/>
  <c r="H2867" i="1" s="1"/>
  <c r="H2866" i="1" a="1"/>
  <c r="H2866" i="1" s="1"/>
  <c r="H2865" i="1" a="1"/>
  <c r="H2865" i="1" s="1"/>
  <c r="H2864" i="1" a="1"/>
  <c r="H2864" i="1" s="1"/>
  <c r="H2863" i="1" a="1"/>
  <c r="H2863" i="1" s="1"/>
  <c r="H2862" i="1" a="1"/>
  <c r="H2862" i="1" s="1"/>
  <c r="H2861" i="1" a="1"/>
  <c r="H2861" i="1" s="1"/>
  <c r="H2860" i="1" a="1"/>
  <c r="H2860" i="1" s="1"/>
  <c r="H2859" i="1" a="1"/>
  <c r="H2859" i="1" s="1"/>
  <c r="H2858" i="1" a="1"/>
  <c r="H2858" i="1" s="1"/>
  <c r="H2857" i="1" a="1"/>
  <c r="H2857" i="1" s="1"/>
  <c r="H2856" i="1" a="1"/>
  <c r="H2856" i="1" s="1"/>
  <c r="H2855" i="1" a="1"/>
  <c r="H2855" i="1" s="1"/>
  <c r="H2854" i="1" a="1"/>
  <c r="H2854" i="1" s="1"/>
  <c r="H2853" i="1" a="1"/>
  <c r="H2853" i="1" s="1"/>
  <c r="H2852" i="1" a="1"/>
  <c r="H2852" i="1" s="1"/>
  <c r="H2851" i="1" a="1"/>
  <c r="H2851" i="1" s="1"/>
  <c r="H2850" i="1" a="1"/>
  <c r="H2850" i="1" s="1"/>
  <c r="H2849" i="1" a="1"/>
  <c r="H2849" i="1" s="1"/>
  <c r="H2848" i="1" a="1"/>
  <c r="H2848" i="1" s="1"/>
  <c r="H2847" i="1" a="1"/>
  <c r="H2847" i="1" s="1"/>
  <c r="H2846" i="1" a="1"/>
  <c r="H2846" i="1" s="1"/>
  <c r="H2845" i="1" a="1"/>
  <c r="H2845" i="1" s="1"/>
  <c r="H2844" i="1" a="1"/>
  <c r="H2844" i="1" s="1"/>
  <c r="H2843" i="1" a="1"/>
  <c r="H2843" i="1" s="1"/>
  <c r="H2842" i="1" a="1"/>
  <c r="H2842" i="1" s="1"/>
  <c r="H2841" i="1" a="1"/>
  <c r="H2841" i="1" s="1"/>
  <c r="H2840" i="1" a="1"/>
  <c r="H2840" i="1" s="1"/>
  <c r="H2839" i="1" a="1"/>
  <c r="H2839" i="1" s="1"/>
  <c r="H2838" i="1" a="1"/>
  <c r="H2838" i="1" s="1"/>
  <c r="H2837" i="1" a="1"/>
  <c r="H2837" i="1" s="1"/>
  <c r="H2836" i="1" a="1"/>
  <c r="H2836" i="1" s="1"/>
  <c r="H2835" i="1" a="1"/>
  <c r="H2835" i="1" s="1"/>
  <c r="H2834" i="1" a="1"/>
  <c r="H2834" i="1" s="1"/>
  <c r="H2833" i="1" a="1"/>
  <c r="H2833" i="1" s="1"/>
  <c r="H2832" i="1" a="1"/>
  <c r="H2832" i="1" s="1"/>
  <c r="H2831" i="1" a="1"/>
  <c r="H2831" i="1" s="1"/>
  <c r="H2830" i="1" a="1"/>
  <c r="H2830" i="1" s="1"/>
  <c r="H2829" i="1" a="1"/>
  <c r="H2829" i="1" s="1"/>
  <c r="H2828" i="1" a="1"/>
  <c r="H2828" i="1" s="1"/>
  <c r="H2827" i="1" a="1"/>
  <c r="H2827" i="1" s="1"/>
  <c r="H2826" i="1" a="1"/>
  <c r="H2826" i="1" s="1"/>
  <c r="H2825" i="1" a="1"/>
  <c r="H2825" i="1" s="1"/>
  <c r="H2824" i="1" a="1"/>
  <c r="H2824" i="1" s="1"/>
  <c r="H2823" i="1" a="1"/>
  <c r="H2823" i="1" s="1"/>
  <c r="H2822" i="1" a="1"/>
  <c r="H2822" i="1" s="1"/>
  <c r="H2821" i="1" a="1"/>
  <c r="H2821" i="1" s="1"/>
  <c r="H2820" i="1" a="1"/>
  <c r="H2820" i="1" s="1"/>
  <c r="H2819" i="1" a="1"/>
  <c r="H2819" i="1" s="1"/>
  <c r="H2818" i="1" a="1"/>
  <c r="H2818" i="1" s="1"/>
  <c r="H2817" i="1" a="1"/>
  <c r="H2817" i="1" s="1"/>
  <c r="H2816" i="1" a="1"/>
  <c r="H2816" i="1" s="1"/>
  <c r="H2815" i="1" a="1"/>
  <c r="H2815" i="1" s="1"/>
  <c r="H2814" i="1" a="1"/>
  <c r="H2814" i="1" s="1"/>
  <c r="H2813" i="1" a="1"/>
  <c r="H2813" i="1" s="1"/>
  <c r="H2812" i="1" a="1"/>
  <c r="H2812" i="1" s="1"/>
  <c r="H2811" i="1" a="1"/>
  <c r="H2811" i="1" s="1"/>
  <c r="H2810" i="1" a="1"/>
  <c r="H2810" i="1" s="1"/>
  <c r="H2809" i="1" a="1"/>
  <c r="H2809" i="1" s="1"/>
  <c r="H2808" i="1" a="1"/>
  <c r="H2808" i="1" s="1"/>
  <c r="H2807" i="1" a="1"/>
  <c r="H2807" i="1" s="1"/>
  <c r="H2806" i="1" a="1"/>
  <c r="H2806" i="1" s="1"/>
  <c r="H2805" i="1" a="1"/>
  <c r="H2805" i="1" s="1"/>
  <c r="H2804" i="1" a="1"/>
  <c r="H2804" i="1" s="1"/>
  <c r="H2803" i="1" a="1"/>
  <c r="H2803" i="1" s="1"/>
  <c r="H2802" i="1" a="1"/>
  <c r="H2802" i="1" s="1"/>
  <c r="H2801" i="1" a="1"/>
  <c r="H2801" i="1" s="1"/>
  <c r="H2800" i="1" a="1"/>
  <c r="H2800" i="1" s="1"/>
  <c r="H2799" i="1" a="1"/>
  <c r="H2799" i="1" s="1"/>
  <c r="H2798" i="1" a="1"/>
  <c r="H2798" i="1" s="1"/>
  <c r="H2797" i="1" a="1"/>
  <c r="H2797" i="1" s="1"/>
  <c r="H2796" i="1" a="1"/>
  <c r="H2796" i="1" s="1"/>
  <c r="H2795" i="1" a="1"/>
  <c r="H2795" i="1" s="1"/>
  <c r="H2794" i="1" a="1"/>
  <c r="H2794" i="1" s="1"/>
  <c r="H2793" i="1" a="1"/>
  <c r="H2793" i="1" s="1"/>
  <c r="H2792" i="1" a="1"/>
  <c r="H2792" i="1" s="1"/>
  <c r="H2791" i="1" a="1"/>
  <c r="H2791" i="1" s="1"/>
  <c r="H2790" i="1" a="1"/>
  <c r="H2790" i="1" s="1"/>
  <c r="H2789" i="1" a="1"/>
  <c r="H2789" i="1" s="1"/>
  <c r="H2788" i="1" a="1"/>
  <c r="H2788" i="1" s="1"/>
  <c r="H2787" i="1" a="1"/>
  <c r="H2787" i="1" s="1"/>
  <c r="H2786" i="1" a="1"/>
  <c r="H2786" i="1" s="1"/>
  <c r="H2785" i="1" a="1"/>
  <c r="H2785" i="1" s="1"/>
  <c r="H2784" i="1" a="1"/>
  <c r="H2784" i="1" s="1"/>
  <c r="H2783" i="1" a="1"/>
  <c r="H2783" i="1" s="1"/>
  <c r="H2782" i="1" a="1"/>
  <c r="H2782" i="1" s="1"/>
  <c r="H2781" i="1" a="1"/>
  <c r="H2781" i="1" s="1"/>
  <c r="H2780" i="1" a="1"/>
  <c r="H2780" i="1" s="1"/>
  <c r="H2779" i="1" a="1"/>
  <c r="H2779" i="1" s="1"/>
  <c r="H2778" i="1" a="1"/>
  <c r="H2778" i="1" s="1"/>
  <c r="H2777" i="1" a="1"/>
  <c r="H2777" i="1" s="1"/>
  <c r="H2776" i="1" a="1"/>
  <c r="H2776" i="1" s="1"/>
  <c r="H2775" i="1" a="1"/>
  <c r="H2775" i="1" s="1"/>
  <c r="H2774" i="1" a="1"/>
  <c r="H2774" i="1" s="1"/>
  <c r="H2773" i="1" a="1"/>
  <c r="H2773" i="1" s="1"/>
  <c r="H2772" i="1" a="1"/>
  <c r="H2772" i="1" s="1"/>
  <c r="H2771" i="1" a="1"/>
  <c r="H2771" i="1" s="1"/>
  <c r="H2770" i="1" a="1"/>
  <c r="H2770" i="1" s="1"/>
  <c r="H2769" i="1" a="1"/>
  <c r="H2769" i="1" s="1"/>
  <c r="H2768" i="1" a="1"/>
  <c r="H2768" i="1" s="1"/>
  <c r="H2767" i="1" a="1"/>
  <c r="H2767" i="1" s="1"/>
  <c r="H2766" i="1" a="1"/>
  <c r="H2766" i="1" s="1"/>
  <c r="H2765" i="1" a="1"/>
  <c r="H2765" i="1" s="1"/>
  <c r="H2764" i="1" a="1"/>
  <c r="H2764" i="1" s="1"/>
  <c r="H2763" i="1" a="1"/>
  <c r="H2763" i="1" s="1"/>
  <c r="H2762" i="1" a="1"/>
  <c r="H2762" i="1" s="1"/>
  <c r="H2761" i="1" a="1"/>
  <c r="H2761" i="1" s="1"/>
  <c r="H2760" i="1" a="1"/>
  <c r="H2760" i="1" s="1"/>
  <c r="H2759" i="1" a="1"/>
  <c r="H2759" i="1" s="1"/>
  <c r="H2758" i="1" a="1"/>
  <c r="H2758" i="1" s="1"/>
  <c r="H2757" i="1" a="1"/>
  <c r="H2757" i="1" s="1"/>
  <c r="H2756" i="1" a="1"/>
  <c r="H2756" i="1" s="1"/>
  <c r="H2755" i="1" a="1"/>
  <c r="H2755" i="1" s="1"/>
  <c r="H2754" i="1" a="1"/>
  <c r="H2754" i="1" s="1"/>
  <c r="H2753" i="1" a="1"/>
  <c r="H2753" i="1" s="1"/>
  <c r="H2752" i="1" a="1"/>
  <c r="H2752" i="1" s="1"/>
  <c r="H2751" i="1" a="1"/>
  <c r="H2751" i="1" s="1"/>
  <c r="H2750" i="1" a="1"/>
  <c r="H2750" i="1" s="1"/>
  <c r="H2749" i="1" a="1"/>
  <c r="H2749" i="1" s="1"/>
  <c r="H2748" i="1" a="1"/>
  <c r="H2748" i="1" s="1"/>
  <c r="H2747" i="1" a="1"/>
  <c r="H2747" i="1" s="1"/>
  <c r="H2746" i="1" a="1"/>
  <c r="H2746" i="1" s="1"/>
  <c r="H2745" i="1" a="1"/>
  <c r="H2745" i="1" s="1"/>
  <c r="H2744" i="1" a="1"/>
  <c r="H2744" i="1" s="1"/>
  <c r="H2743" i="1" a="1"/>
  <c r="H2743" i="1" s="1"/>
  <c r="H2742" i="1" a="1"/>
  <c r="H2742" i="1" s="1"/>
  <c r="H2741" i="1" a="1"/>
  <c r="H2741" i="1" s="1"/>
  <c r="H2740" i="1" a="1"/>
  <c r="H2740" i="1" s="1"/>
  <c r="H2739" i="1" a="1"/>
  <c r="H2739" i="1" s="1"/>
  <c r="H2738" i="1" a="1"/>
  <c r="H2738" i="1" s="1"/>
  <c r="H2737" i="1" a="1"/>
  <c r="H2737" i="1" s="1"/>
  <c r="H2736" i="1" a="1"/>
  <c r="H2736" i="1" s="1"/>
  <c r="H2735" i="1" a="1"/>
  <c r="H2735" i="1" s="1"/>
  <c r="H2734" i="1" a="1"/>
  <c r="H2734" i="1" s="1"/>
  <c r="H2733" i="1" a="1"/>
  <c r="H2733" i="1" s="1"/>
  <c r="H2732" i="1" a="1"/>
  <c r="H2732" i="1" s="1"/>
  <c r="H2731" i="1" a="1"/>
  <c r="H2731" i="1" s="1"/>
  <c r="H2730" i="1" a="1"/>
  <c r="H2730" i="1" s="1"/>
  <c r="H2729" i="1" a="1"/>
  <c r="H2729" i="1" s="1"/>
  <c r="H2728" i="1" a="1"/>
  <c r="H2728" i="1" s="1"/>
  <c r="H2727" i="1" a="1"/>
  <c r="H2727" i="1" s="1"/>
  <c r="H2726" i="1" a="1"/>
  <c r="H2726" i="1" s="1"/>
  <c r="H2725" i="1" a="1"/>
  <c r="H2725" i="1" s="1"/>
  <c r="H2724" i="1" a="1"/>
  <c r="H2724" i="1" s="1"/>
  <c r="H2723" i="1" a="1"/>
  <c r="H2723" i="1" s="1"/>
  <c r="H2722" i="1" a="1"/>
  <c r="H2722" i="1" s="1"/>
  <c r="H2721" i="1" a="1"/>
  <c r="H2721" i="1" s="1"/>
  <c r="H2720" i="1" a="1"/>
  <c r="H2720" i="1" s="1"/>
  <c r="H2719" i="1" a="1"/>
  <c r="H2719" i="1" s="1"/>
  <c r="H2718" i="1" a="1"/>
  <c r="H2718" i="1" s="1"/>
  <c r="H2717" i="1" a="1"/>
  <c r="H2717" i="1" s="1"/>
  <c r="H2716" i="1" a="1"/>
  <c r="H2716" i="1" s="1"/>
  <c r="H2715" i="1" a="1"/>
  <c r="H2715" i="1" s="1"/>
  <c r="H2714" i="1" a="1"/>
  <c r="H2714" i="1" s="1"/>
  <c r="H2713" i="1" a="1"/>
  <c r="H2713" i="1" s="1"/>
  <c r="H2712" i="1" a="1"/>
  <c r="H2712" i="1" s="1"/>
  <c r="H2711" i="1" a="1"/>
  <c r="H2711" i="1" s="1"/>
  <c r="H2710" i="1" a="1"/>
  <c r="H2710" i="1" s="1"/>
  <c r="H2709" i="1" a="1"/>
  <c r="H2709" i="1" s="1"/>
  <c r="H2708" i="1" a="1"/>
  <c r="H2708" i="1" s="1"/>
  <c r="H2707" i="1" a="1"/>
  <c r="H2707" i="1" s="1"/>
  <c r="H2706" i="1" a="1"/>
  <c r="H2706" i="1" s="1"/>
  <c r="H2705" i="1" a="1"/>
  <c r="H2705" i="1" s="1"/>
  <c r="H2704" i="1" a="1"/>
  <c r="H2704" i="1" s="1"/>
  <c r="H2703" i="1" a="1"/>
  <c r="H2703" i="1" s="1"/>
  <c r="H2702" i="1" a="1"/>
  <c r="H2702" i="1" s="1"/>
  <c r="H2701" i="1" a="1"/>
  <c r="H2701" i="1" s="1"/>
  <c r="H2700" i="1" a="1"/>
  <c r="H2700" i="1" s="1"/>
  <c r="H2699" i="1" a="1"/>
  <c r="H2699" i="1" s="1"/>
  <c r="H2698" i="1" a="1"/>
  <c r="H2698" i="1" s="1"/>
  <c r="H2697" i="1" a="1"/>
  <c r="H2697" i="1" s="1"/>
  <c r="H2696" i="1" a="1"/>
  <c r="H2696" i="1" s="1"/>
  <c r="H2695" i="1" a="1"/>
  <c r="H2695" i="1" s="1"/>
  <c r="H2694" i="1" a="1"/>
  <c r="H2694" i="1" s="1"/>
  <c r="H2693" i="1" a="1"/>
  <c r="H2693" i="1" s="1"/>
  <c r="H2692" i="1" a="1"/>
  <c r="H2692" i="1" s="1"/>
  <c r="H2691" i="1" a="1"/>
  <c r="H2691" i="1" s="1"/>
  <c r="H2690" i="1" a="1"/>
  <c r="H2690" i="1" s="1"/>
  <c r="H2689" i="1" a="1"/>
  <c r="H2689" i="1" s="1"/>
  <c r="H2688" i="1" a="1"/>
  <c r="H2688" i="1" s="1"/>
  <c r="H2687" i="1" a="1"/>
  <c r="H2687" i="1" s="1"/>
  <c r="H2686" i="1" a="1"/>
  <c r="H2686" i="1" s="1"/>
  <c r="H2685" i="1" a="1"/>
  <c r="H2685" i="1" s="1"/>
  <c r="H2684" i="1" a="1"/>
  <c r="H2684" i="1" s="1"/>
  <c r="H2683" i="1" a="1"/>
  <c r="H2683" i="1" s="1"/>
  <c r="H2682" i="1" a="1"/>
  <c r="H2682" i="1" s="1"/>
  <c r="H2681" i="1" a="1"/>
  <c r="H2681" i="1" s="1"/>
  <c r="H2680" i="1" a="1"/>
  <c r="H2680" i="1" s="1"/>
  <c r="H2679" i="1" a="1"/>
  <c r="H2679" i="1" s="1"/>
  <c r="H2678" i="1" a="1"/>
  <c r="H2678" i="1" s="1"/>
  <c r="H2677" i="1" a="1"/>
  <c r="H2677" i="1" s="1"/>
  <c r="H2676" i="1" a="1"/>
  <c r="H2676" i="1" s="1"/>
  <c r="H2675" i="1" a="1"/>
  <c r="H2675" i="1" s="1"/>
  <c r="H2674" i="1" a="1"/>
  <c r="H2674" i="1" s="1"/>
  <c r="H2673" i="1" a="1"/>
  <c r="H2673" i="1" s="1"/>
  <c r="H2672" i="1" a="1"/>
  <c r="H2672" i="1" s="1"/>
  <c r="H2671" i="1" a="1"/>
  <c r="H2671" i="1" s="1"/>
  <c r="H2670" i="1" a="1"/>
  <c r="H2670" i="1" s="1"/>
  <c r="H2669" i="1" a="1"/>
  <c r="H2669" i="1" s="1"/>
  <c r="H2668" i="1" a="1"/>
  <c r="H2668" i="1" s="1"/>
  <c r="H2667" i="1" a="1"/>
  <c r="H2667" i="1" s="1"/>
  <c r="H2666" i="1" a="1"/>
  <c r="H2666" i="1" s="1"/>
  <c r="H2665" i="1" a="1"/>
  <c r="H2665" i="1" s="1"/>
  <c r="H2664" i="1" a="1"/>
  <c r="H2664" i="1" s="1"/>
  <c r="H2663" i="1" a="1"/>
  <c r="H2663" i="1" s="1"/>
  <c r="H2662" i="1" a="1"/>
  <c r="H2662" i="1" s="1"/>
  <c r="H2661" i="1" a="1"/>
  <c r="H2661" i="1" s="1"/>
  <c r="H2660" i="1" a="1"/>
  <c r="H2660" i="1" s="1"/>
  <c r="H2659" i="1" a="1"/>
  <c r="H2659" i="1" s="1"/>
  <c r="H2658" i="1" a="1"/>
  <c r="H2658" i="1" s="1"/>
  <c r="H2657" i="1" a="1"/>
  <c r="H2657" i="1" s="1"/>
  <c r="H2656" i="1" a="1"/>
  <c r="H2656" i="1" s="1"/>
  <c r="H2655" i="1" a="1"/>
  <c r="H2655" i="1" s="1"/>
  <c r="H2654" i="1" a="1"/>
  <c r="H2654" i="1" s="1"/>
  <c r="H2653" i="1" a="1"/>
  <c r="H2653" i="1" s="1"/>
  <c r="H2652" i="1" a="1"/>
  <c r="H2652" i="1" s="1"/>
  <c r="H2651" i="1" a="1"/>
  <c r="H2651" i="1" s="1"/>
  <c r="H2650" i="1" a="1"/>
  <c r="H2650" i="1" s="1"/>
  <c r="H2649" i="1" a="1"/>
  <c r="H2649" i="1" s="1"/>
  <c r="H2648" i="1" a="1"/>
  <c r="H2648" i="1" s="1"/>
  <c r="H2647" i="1" a="1"/>
  <c r="H2647" i="1" s="1"/>
  <c r="H2646" i="1" a="1"/>
  <c r="H2646" i="1" s="1"/>
  <c r="H2645" i="1" a="1"/>
  <c r="H2645" i="1" s="1"/>
  <c r="H2644" i="1" a="1"/>
  <c r="H2644" i="1" s="1"/>
  <c r="H2643" i="1" a="1"/>
  <c r="H2643" i="1" s="1"/>
  <c r="H2642" i="1" a="1"/>
  <c r="H2642" i="1" s="1"/>
  <c r="H2641" i="1" a="1"/>
  <c r="H2641" i="1" s="1"/>
  <c r="H2640" i="1" a="1"/>
  <c r="H2640" i="1" s="1"/>
  <c r="H2639" i="1" a="1"/>
  <c r="H2639" i="1" s="1"/>
  <c r="H2638" i="1" a="1"/>
  <c r="H2638" i="1" s="1"/>
  <c r="H2637" i="1" a="1"/>
  <c r="H2637" i="1" s="1"/>
  <c r="H2636" i="1" a="1"/>
  <c r="H2636" i="1" s="1"/>
  <c r="H2635" i="1" a="1"/>
  <c r="H2635" i="1" s="1"/>
  <c r="H2634" i="1" a="1"/>
  <c r="H2634" i="1" s="1"/>
  <c r="H2633" i="1" a="1"/>
  <c r="H2633" i="1" s="1"/>
  <c r="H2632" i="1" a="1"/>
  <c r="H2632" i="1" s="1"/>
  <c r="H2631" i="1" a="1"/>
  <c r="H2631" i="1" s="1"/>
  <c r="H2630" i="1" a="1"/>
  <c r="H2630" i="1" s="1"/>
  <c r="H2629" i="1" a="1"/>
  <c r="H2629" i="1" s="1"/>
  <c r="H2628" i="1" a="1"/>
  <c r="H2628" i="1" s="1"/>
  <c r="H2627" i="1" a="1"/>
  <c r="H2627" i="1" s="1"/>
  <c r="H2626" i="1" a="1"/>
  <c r="H2626" i="1" s="1"/>
  <c r="H2625" i="1" a="1"/>
  <c r="H2625" i="1" s="1"/>
  <c r="H2624" i="1" a="1"/>
  <c r="H2624" i="1" s="1"/>
  <c r="H2623" i="1" a="1"/>
  <c r="H2623" i="1" s="1"/>
  <c r="H2622" i="1" a="1"/>
  <c r="H2622" i="1" s="1"/>
  <c r="H2621" i="1" a="1"/>
  <c r="H2621" i="1" s="1"/>
  <c r="H2620" i="1" a="1"/>
  <c r="H2620" i="1" s="1"/>
  <c r="H2619" i="1" a="1"/>
  <c r="H2619" i="1" s="1"/>
  <c r="H2618" i="1" a="1"/>
  <c r="H2618" i="1" s="1"/>
  <c r="H2617" i="1" a="1"/>
  <c r="H2617" i="1" s="1"/>
  <c r="H2616" i="1" a="1"/>
  <c r="H2616" i="1" s="1"/>
  <c r="H2615" i="1" a="1"/>
  <c r="H2615" i="1" s="1"/>
  <c r="H2614" i="1" a="1"/>
  <c r="H2614" i="1" s="1"/>
  <c r="H2613" i="1" a="1"/>
  <c r="H2613" i="1" s="1"/>
  <c r="H2612" i="1" a="1"/>
  <c r="H2612" i="1" s="1"/>
  <c r="H2611" i="1" a="1"/>
  <c r="H2611" i="1" s="1"/>
  <c r="H2610" i="1" a="1"/>
  <c r="H2610" i="1" s="1"/>
  <c r="H2609" i="1" a="1"/>
  <c r="H2609" i="1" s="1"/>
  <c r="H2608" i="1" a="1"/>
  <c r="H2608" i="1" s="1"/>
  <c r="H2607" i="1" a="1"/>
  <c r="H2607" i="1" s="1"/>
  <c r="H2606" i="1" a="1"/>
  <c r="H2606" i="1" s="1"/>
  <c r="H2605" i="1" a="1"/>
  <c r="H2605" i="1" s="1"/>
  <c r="H2604" i="1" a="1"/>
  <c r="H2604" i="1" s="1"/>
  <c r="H2603" i="1" a="1"/>
  <c r="H2603" i="1" s="1"/>
  <c r="H2602" i="1" a="1"/>
  <c r="H2602" i="1" s="1"/>
  <c r="H2601" i="1" a="1"/>
  <c r="H2601" i="1" s="1"/>
  <c r="H2600" i="1" a="1"/>
  <c r="H2600" i="1" s="1"/>
  <c r="H2599" i="1" a="1"/>
  <c r="H2599" i="1" s="1"/>
  <c r="H2598" i="1" a="1"/>
  <c r="H2598" i="1" s="1"/>
  <c r="H2597" i="1" a="1"/>
  <c r="H2597" i="1" s="1"/>
  <c r="H2596" i="1" a="1"/>
  <c r="H2596" i="1" s="1"/>
  <c r="H2595" i="1" a="1"/>
  <c r="H2595" i="1" s="1"/>
  <c r="H2594" i="1" a="1"/>
  <c r="H2594" i="1" s="1"/>
  <c r="H2593" i="1" a="1"/>
  <c r="H2593" i="1" s="1"/>
  <c r="H2592" i="1" a="1"/>
  <c r="H2592" i="1" s="1"/>
  <c r="H2591" i="1" a="1"/>
  <c r="H2591" i="1" s="1"/>
  <c r="H2590" i="1" a="1"/>
  <c r="H2590" i="1" s="1"/>
  <c r="H2589" i="1" a="1"/>
  <c r="H2589" i="1" s="1"/>
  <c r="H2588" i="1" a="1"/>
  <c r="H2588" i="1" s="1"/>
  <c r="H2587" i="1" a="1"/>
  <c r="H2587" i="1" s="1"/>
  <c r="H2586" i="1" a="1"/>
  <c r="H2586" i="1" s="1"/>
  <c r="H2585" i="1" a="1"/>
  <c r="H2585" i="1" s="1"/>
  <c r="H2584" i="1" a="1"/>
  <c r="H2584" i="1" s="1"/>
  <c r="H2583" i="1" a="1"/>
  <c r="H2583" i="1" s="1"/>
  <c r="H2582" i="1" a="1"/>
  <c r="H2582" i="1" s="1"/>
  <c r="H2581" i="1" a="1"/>
  <c r="H2581" i="1" s="1"/>
  <c r="H2580" i="1" a="1"/>
  <c r="H2580" i="1" s="1"/>
  <c r="H2579" i="1" a="1"/>
  <c r="H2579" i="1" s="1"/>
  <c r="H2578" i="1" a="1"/>
  <c r="H2578" i="1" s="1"/>
  <c r="H2577" i="1" a="1"/>
  <c r="H2577" i="1" s="1"/>
  <c r="H2576" i="1" a="1"/>
  <c r="H2576" i="1" s="1"/>
  <c r="H2575" i="1" a="1"/>
  <c r="H2575" i="1" s="1"/>
  <c r="H2574" i="1" a="1"/>
  <c r="H2574" i="1" s="1"/>
  <c r="H2573" i="1" a="1"/>
  <c r="H2573" i="1" s="1"/>
  <c r="H2572" i="1" a="1"/>
  <c r="H2572" i="1" s="1"/>
  <c r="H2571" i="1" a="1"/>
  <c r="H2571" i="1" s="1"/>
  <c r="H2570" i="1" a="1"/>
  <c r="H2570" i="1" s="1"/>
  <c r="H2569" i="1" a="1"/>
  <c r="H2569" i="1" s="1"/>
  <c r="H2568" i="1" a="1"/>
  <c r="H2568" i="1" s="1"/>
  <c r="H2567" i="1" a="1"/>
  <c r="H2567" i="1" s="1"/>
  <c r="H2566" i="1" a="1"/>
  <c r="H2566" i="1" s="1"/>
  <c r="H2565" i="1" a="1"/>
  <c r="H2565" i="1" s="1"/>
  <c r="H2564" i="1" a="1"/>
  <c r="H2564" i="1" s="1"/>
  <c r="H2563" i="1" a="1"/>
  <c r="H2563" i="1" s="1"/>
  <c r="H2562" i="1" a="1"/>
  <c r="H2562" i="1" s="1"/>
  <c r="H2561" i="1" a="1"/>
  <c r="H2561" i="1" s="1"/>
  <c r="H2560" i="1" a="1"/>
  <c r="H2560" i="1" s="1"/>
  <c r="H2559" i="1" a="1"/>
  <c r="H2559" i="1" s="1"/>
  <c r="H2558" i="1" a="1"/>
  <c r="H2558" i="1" s="1"/>
  <c r="H2557" i="1" a="1"/>
  <c r="H2557" i="1" s="1"/>
  <c r="H2556" i="1" a="1"/>
  <c r="H2556" i="1" s="1"/>
  <c r="H2555" i="1" a="1"/>
  <c r="H2555" i="1" s="1"/>
  <c r="H2554" i="1" a="1"/>
  <c r="H2554" i="1" s="1"/>
  <c r="H2553" i="1" a="1"/>
  <c r="H2553" i="1" s="1"/>
  <c r="H2552" i="1" a="1"/>
  <c r="H2552" i="1" s="1"/>
  <c r="H2551" i="1" a="1"/>
  <c r="H2551" i="1" s="1"/>
  <c r="H2550" i="1" a="1"/>
  <c r="H2550" i="1" s="1"/>
  <c r="H2549" i="1" a="1"/>
  <c r="H2549" i="1" s="1"/>
  <c r="H2548" i="1" a="1"/>
  <c r="H2548" i="1" s="1"/>
  <c r="H2547" i="1" a="1"/>
  <c r="H2547" i="1" s="1"/>
  <c r="H2546" i="1" a="1"/>
  <c r="H2546" i="1" s="1"/>
  <c r="H2545" i="1" a="1"/>
  <c r="H2545" i="1" s="1"/>
  <c r="H2544" i="1" a="1"/>
  <c r="H2544" i="1" s="1"/>
  <c r="H2543" i="1" a="1"/>
  <c r="H2543" i="1" s="1"/>
  <c r="H2542" i="1" a="1"/>
  <c r="H2542" i="1" s="1"/>
  <c r="H2541" i="1" a="1"/>
  <c r="H2541" i="1" s="1"/>
  <c r="H2540" i="1" a="1"/>
  <c r="H2540" i="1" s="1"/>
  <c r="H2539" i="1" a="1"/>
  <c r="H2539" i="1" s="1"/>
  <c r="H2538" i="1" a="1"/>
  <c r="H2538" i="1" s="1"/>
  <c r="H2537" i="1" a="1"/>
  <c r="H2537" i="1" s="1"/>
  <c r="H2536" i="1" a="1"/>
  <c r="H2536" i="1" s="1"/>
  <c r="H2535" i="1" a="1"/>
  <c r="H2535" i="1" s="1"/>
  <c r="H2534" i="1" a="1"/>
  <c r="H2534" i="1" s="1"/>
  <c r="H2533" i="1" a="1"/>
  <c r="H2533" i="1" s="1"/>
  <c r="H2532" i="1" a="1"/>
  <c r="H2532" i="1" s="1"/>
  <c r="H2531" i="1" a="1"/>
  <c r="H2531" i="1" s="1"/>
  <c r="H2530" i="1" a="1"/>
  <c r="H2530" i="1" s="1"/>
  <c r="H2529" i="1" a="1"/>
  <c r="H2529" i="1" s="1"/>
  <c r="H2528" i="1" a="1"/>
  <c r="H2528" i="1" s="1"/>
  <c r="H2527" i="1" a="1"/>
  <c r="H2527" i="1" s="1"/>
  <c r="H2526" i="1" a="1"/>
  <c r="H2526" i="1" s="1"/>
  <c r="H2525" i="1" a="1"/>
  <c r="H2525" i="1" s="1"/>
  <c r="H2524" i="1" a="1"/>
  <c r="H2524" i="1" s="1"/>
  <c r="H2523" i="1" a="1"/>
  <c r="H2523" i="1" s="1"/>
  <c r="H2522" i="1" a="1"/>
  <c r="H2522" i="1" s="1"/>
  <c r="H2521" i="1" a="1"/>
  <c r="H2521" i="1" s="1"/>
  <c r="H2520" i="1" a="1"/>
  <c r="H2520" i="1" s="1"/>
  <c r="H2519" i="1" a="1"/>
  <c r="H2519" i="1" s="1"/>
  <c r="H2518" i="1" a="1"/>
  <c r="H2518" i="1" s="1"/>
  <c r="H2517" i="1" a="1"/>
  <c r="H2517" i="1" s="1"/>
  <c r="H2516" i="1" a="1"/>
  <c r="H2516" i="1" s="1"/>
  <c r="H2515" i="1" a="1"/>
  <c r="H2515" i="1" s="1"/>
  <c r="H2514" i="1" a="1"/>
  <c r="H2514" i="1" s="1"/>
  <c r="H2513" i="1" a="1"/>
  <c r="H2513" i="1" s="1"/>
  <c r="H2512" i="1" a="1"/>
  <c r="H2512" i="1" s="1"/>
  <c r="H2511" i="1" a="1"/>
  <c r="H2511" i="1" s="1"/>
  <c r="H2510" i="1" a="1"/>
  <c r="H2510" i="1" s="1"/>
  <c r="H2509" i="1" a="1"/>
  <c r="H2509" i="1" s="1"/>
  <c r="H2508" i="1" a="1"/>
  <c r="H2508" i="1" s="1"/>
  <c r="H2507" i="1" a="1"/>
  <c r="H2507" i="1" s="1"/>
  <c r="H2506" i="1" a="1"/>
  <c r="H2506" i="1" s="1"/>
  <c r="H2505" i="1" a="1"/>
  <c r="H2505" i="1" s="1"/>
  <c r="H2504" i="1" a="1"/>
  <c r="H2504" i="1" s="1"/>
  <c r="H2503" i="1" a="1"/>
  <c r="H2503" i="1" s="1"/>
  <c r="H2502" i="1" a="1"/>
  <c r="H2502" i="1" s="1"/>
  <c r="H2501" i="1" a="1"/>
  <c r="H2501" i="1" s="1"/>
  <c r="H2500" i="1" a="1"/>
  <c r="H2500" i="1" s="1"/>
  <c r="H2499" i="1" a="1"/>
  <c r="H2499" i="1" s="1"/>
  <c r="H2498" i="1" a="1"/>
  <c r="H2498" i="1" s="1"/>
  <c r="H2497" i="1" a="1"/>
  <c r="H2497" i="1" s="1"/>
  <c r="H2496" i="1" a="1"/>
  <c r="H2496" i="1" s="1"/>
  <c r="H2495" i="1" a="1"/>
  <c r="H2495" i="1" s="1"/>
  <c r="H2494" i="1" a="1"/>
  <c r="H2494" i="1" s="1"/>
  <c r="H2493" i="1" a="1"/>
  <c r="H2493" i="1" s="1"/>
  <c r="H2492" i="1" a="1"/>
  <c r="H2492" i="1" s="1"/>
  <c r="H2491" i="1" a="1"/>
  <c r="H2491" i="1" s="1"/>
  <c r="H2490" i="1" a="1"/>
  <c r="H2490" i="1" s="1"/>
  <c r="H2489" i="1" a="1"/>
  <c r="H2489" i="1" s="1"/>
  <c r="H2488" i="1" a="1"/>
  <c r="H2488" i="1" s="1"/>
  <c r="H2487" i="1" a="1"/>
  <c r="H2487" i="1" s="1"/>
  <c r="H2486" i="1" a="1"/>
  <c r="H2486" i="1" s="1"/>
  <c r="H2485" i="1" a="1"/>
  <c r="H2485" i="1" s="1"/>
  <c r="H2484" i="1" a="1"/>
  <c r="H2484" i="1" s="1"/>
  <c r="H2483" i="1" a="1"/>
  <c r="H2483" i="1" s="1"/>
  <c r="H2482" i="1" a="1"/>
  <c r="H2482" i="1" s="1"/>
  <c r="H2481" i="1" a="1"/>
  <c r="H2481" i="1" s="1"/>
  <c r="H2480" i="1" a="1"/>
  <c r="H2480" i="1" s="1"/>
  <c r="H2479" i="1" a="1"/>
  <c r="H2479" i="1" s="1"/>
  <c r="H2478" i="1" a="1"/>
  <c r="H2478" i="1" s="1"/>
  <c r="H2477" i="1" a="1"/>
  <c r="H2477" i="1" s="1"/>
  <c r="H2476" i="1" a="1"/>
  <c r="H2476" i="1" s="1"/>
  <c r="H2475" i="1" a="1"/>
  <c r="H2475" i="1" s="1"/>
  <c r="H2474" i="1" a="1"/>
  <c r="H2474" i="1" s="1"/>
  <c r="H2473" i="1" a="1"/>
  <c r="H2473" i="1" s="1"/>
  <c r="H2472" i="1" a="1"/>
  <c r="H2472" i="1" s="1"/>
  <c r="H2471" i="1" a="1"/>
  <c r="H2471" i="1" s="1"/>
  <c r="H2470" i="1" a="1"/>
  <c r="H2470" i="1" s="1"/>
  <c r="H2469" i="1" a="1"/>
  <c r="H2469" i="1" s="1"/>
  <c r="H2468" i="1" a="1"/>
  <c r="H2468" i="1" s="1"/>
  <c r="H2467" i="1" a="1"/>
  <c r="H2467" i="1" s="1"/>
  <c r="H2466" i="1" a="1"/>
  <c r="H2466" i="1" s="1"/>
  <c r="H2465" i="1" a="1"/>
  <c r="H2465" i="1" s="1"/>
  <c r="H2464" i="1" a="1"/>
  <c r="H2464" i="1" s="1"/>
  <c r="H2463" i="1" a="1"/>
  <c r="H2463" i="1" s="1"/>
  <c r="H2462" i="1" a="1"/>
  <c r="H2462" i="1" s="1"/>
  <c r="H2461" i="1" a="1"/>
  <c r="H2461" i="1" s="1"/>
  <c r="H2460" i="1" a="1"/>
  <c r="H2460" i="1" s="1"/>
  <c r="H2459" i="1" a="1"/>
  <c r="H2459" i="1" s="1"/>
  <c r="H2458" i="1" a="1"/>
  <c r="H2458" i="1" s="1"/>
  <c r="H2457" i="1" a="1"/>
  <c r="H2457" i="1" s="1"/>
  <c r="H2456" i="1" a="1"/>
  <c r="H2456" i="1" s="1"/>
  <c r="H2455" i="1" a="1"/>
  <c r="H2455" i="1" s="1"/>
  <c r="H2454" i="1" a="1"/>
  <c r="H2454" i="1" s="1"/>
  <c r="H2453" i="1" a="1"/>
  <c r="H2453" i="1" s="1"/>
  <c r="H2452" i="1" a="1"/>
  <c r="H2452" i="1" s="1"/>
  <c r="H2451" i="1" a="1"/>
  <c r="H2451" i="1" s="1"/>
  <c r="H2450" i="1" a="1"/>
  <c r="H2450" i="1" s="1"/>
  <c r="H2449" i="1" a="1"/>
  <c r="H2449" i="1" s="1"/>
  <c r="H2448" i="1" a="1"/>
  <c r="H2448" i="1" s="1"/>
  <c r="H2447" i="1" a="1"/>
  <c r="H2447" i="1" s="1"/>
  <c r="H2446" i="1" a="1"/>
  <c r="H2446" i="1" s="1"/>
  <c r="H2445" i="1" a="1"/>
  <c r="H2445" i="1" s="1"/>
  <c r="H2444" i="1" a="1"/>
  <c r="H2444" i="1" s="1"/>
  <c r="H2443" i="1" a="1"/>
  <c r="H2443" i="1" s="1"/>
  <c r="H2442" i="1" a="1"/>
  <c r="H2442" i="1" s="1"/>
  <c r="H2441" i="1" a="1"/>
  <c r="H2441" i="1" s="1"/>
  <c r="H2440" i="1" a="1"/>
  <c r="H2440" i="1" s="1"/>
  <c r="H2439" i="1" a="1"/>
  <c r="H2439" i="1" s="1"/>
  <c r="H2438" i="1" a="1"/>
  <c r="H2438" i="1" s="1"/>
  <c r="H2437" i="1" a="1"/>
  <c r="H2437" i="1" s="1"/>
  <c r="H2436" i="1" a="1"/>
  <c r="H2436" i="1" s="1"/>
  <c r="H2435" i="1" a="1"/>
  <c r="H2435" i="1" s="1"/>
  <c r="H2434" i="1" a="1"/>
  <c r="H2434" i="1" s="1"/>
  <c r="H2433" i="1" a="1"/>
  <c r="H2433" i="1" s="1"/>
  <c r="H2432" i="1" a="1"/>
  <c r="H2432" i="1" s="1"/>
  <c r="H2431" i="1" a="1"/>
  <c r="H2431" i="1" s="1"/>
  <c r="H2430" i="1" a="1"/>
  <c r="H2430" i="1" s="1"/>
  <c r="H2429" i="1" a="1"/>
  <c r="H2429" i="1" s="1"/>
  <c r="H2428" i="1" a="1"/>
  <c r="H2428" i="1" s="1"/>
  <c r="H2427" i="1" a="1"/>
  <c r="H2427" i="1" s="1"/>
  <c r="H2426" i="1" a="1"/>
  <c r="H2426" i="1" s="1"/>
  <c r="H2425" i="1" a="1"/>
  <c r="H2425" i="1" s="1"/>
  <c r="H2424" i="1" a="1"/>
  <c r="H2424" i="1" s="1"/>
  <c r="H2423" i="1" a="1"/>
  <c r="H2423" i="1" s="1"/>
  <c r="H2422" i="1" a="1"/>
  <c r="H2422" i="1" s="1"/>
  <c r="H2421" i="1" a="1"/>
  <c r="H2421" i="1" s="1"/>
  <c r="H2420" i="1" a="1"/>
  <c r="H2420" i="1" s="1"/>
  <c r="H2419" i="1" a="1"/>
  <c r="H2419" i="1" s="1"/>
  <c r="H2418" i="1" a="1"/>
  <c r="H2418" i="1" s="1"/>
  <c r="H2417" i="1" a="1"/>
  <c r="H2417" i="1" s="1"/>
  <c r="H2416" i="1" a="1"/>
  <c r="H2416" i="1" s="1"/>
  <c r="H2415" i="1" a="1"/>
  <c r="H2415" i="1" s="1"/>
  <c r="H2414" i="1" a="1"/>
  <c r="H2414" i="1" s="1"/>
  <c r="H2413" i="1" a="1"/>
  <c r="H2413" i="1" s="1"/>
  <c r="H2412" i="1" a="1"/>
  <c r="H2412" i="1" s="1"/>
  <c r="H2411" i="1" a="1"/>
  <c r="H2411" i="1" s="1"/>
  <c r="H2410" i="1" a="1"/>
  <c r="H2410" i="1" s="1"/>
  <c r="H2409" i="1" a="1"/>
  <c r="H2409" i="1" s="1"/>
  <c r="H2408" i="1" a="1"/>
  <c r="H2408" i="1" s="1"/>
  <c r="H2407" i="1" a="1"/>
  <c r="H2407" i="1" s="1"/>
  <c r="H2406" i="1" a="1"/>
  <c r="H2406" i="1" s="1"/>
  <c r="H2405" i="1" a="1"/>
  <c r="H2405" i="1" s="1"/>
  <c r="H2404" i="1" a="1"/>
  <c r="H2404" i="1" s="1"/>
  <c r="H2403" i="1" a="1"/>
  <c r="H2403" i="1" s="1"/>
  <c r="H2402" i="1" a="1"/>
  <c r="H2402" i="1" s="1"/>
  <c r="H2401" i="1" a="1"/>
  <c r="H2401" i="1" s="1"/>
  <c r="H2400" i="1" a="1"/>
  <c r="H2400" i="1" s="1"/>
  <c r="H2399" i="1" a="1"/>
  <c r="H2399" i="1" s="1"/>
  <c r="H2398" i="1" a="1"/>
  <c r="H2398" i="1" s="1"/>
  <c r="H2397" i="1" a="1"/>
  <c r="H2397" i="1" s="1"/>
  <c r="H2396" i="1" a="1"/>
  <c r="H2396" i="1" s="1"/>
  <c r="H2395" i="1" a="1"/>
  <c r="H2395" i="1" s="1"/>
  <c r="H2394" i="1" a="1"/>
  <c r="H2394" i="1" s="1"/>
  <c r="H2393" i="1" a="1"/>
  <c r="H2393" i="1" s="1"/>
  <c r="H2392" i="1" a="1"/>
  <c r="H2392" i="1" s="1"/>
  <c r="H2391" i="1" a="1"/>
  <c r="H2391" i="1" s="1"/>
  <c r="H2390" i="1" a="1"/>
  <c r="H2390" i="1" s="1"/>
  <c r="H2389" i="1" a="1"/>
  <c r="H2389" i="1" s="1"/>
  <c r="H2388" i="1" a="1"/>
  <c r="H2388" i="1" s="1"/>
  <c r="H2387" i="1" a="1"/>
  <c r="H2387" i="1" s="1"/>
  <c r="H2386" i="1" a="1"/>
  <c r="H2386" i="1" s="1"/>
  <c r="H2385" i="1" a="1"/>
  <c r="H2385" i="1" s="1"/>
  <c r="H2384" i="1" a="1"/>
  <c r="H2384" i="1" s="1"/>
  <c r="H2383" i="1" a="1"/>
  <c r="H2383" i="1" s="1"/>
  <c r="H2382" i="1" a="1"/>
  <c r="H2382" i="1" s="1"/>
  <c r="H2381" i="1" a="1"/>
  <c r="H2381" i="1" s="1"/>
  <c r="H2380" i="1" a="1"/>
  <c r="H2380" i="1" s="1"/>
  <c r="H2379" i="1" a="1"/>
  <c r="H2379" i="1" s="1"/>
  <c r="H2378" i="1" a="1"/>
  <c r="H2378" i="1" s="1"/>
  <c r="H2377" i="1" a="1"/>
  <c r="H2377" i="1" s="1"/>
  <c r="H2376" i="1" a="1"/>
  <c r="H2376" i="1" s="1"/>
  <c r="H2375" i="1" a="1"/>
  <c r="H2375" i="1" s="1"/>
  <c r="H2374" i="1" a="1"/>
  <c r="H2374" i="1" s="1"/>
  <c r="H2373" i="1" a="1"/>
  <c r="H2373" i="1" s="1"/>
  <c r="H2372" i="1" a="1"/>
  <c r="H2372" i="1" s="1"/>
  <c r="H2371" i="1" a="1"/>
  <c r="H2371" i="1" s="1"/>
  <c r="H2370" i="1" a="1"/>
  <c r="H2370" i="1" s="1"/>
  <c r="H2369" i="1" a="1"/>
  <c r="H2369" i="1" s="1"/>
  <c r="H2368" i="1" a="1"/>
  <c r="H2368" i="1" s="1"/>
  <c r="H2367" i="1" a="1"/>
  <c r="H2367" i="1" s="1"/>
  <c r="H2366" i="1" a="1"/>
  <c r="H2366" i="1" s="1"/>
  <c r="H2365" i="1" a="1"/>
  <c r="H2365" i="1" s="1"/>
  <c r="H2364" i="1" a="1"/>
  <c r="H2364" i="1" s="1"/>
  <c r="H2363" i="1" a="1"/>
  <c r="H2363" i="1" s="1"/>
  <c r="H2362" i="1" a="1"/>
  <c r="H2362" i="1" s="1"/>
  <c r="H2361" i="1" a="1"/>
  <c r="H2361" i="1" s="1"/>
  <c r="H2360" i="1" a="1"/>
  <c r="H2360" i="1" s="1"/>
  <c r="H2359" i="1" a="1"/>
  <c r="H2359" i="1" s="1"/>
  <c r="H2358" i="1" a="1"/>
  <c r="H2358" i="1" s="1"/>
  <c r="H2357" i="1" a="1"/>
  <c r="H2357" i="1" s="1"/>
  <c r="H2356" i="1" a="1"/>
  <c r="H2356" i="1" s="1"/>
  <c r="H2355" i="1" a="1"/>
  <c r="H2355" i="1" s="1"/>
  <c r="H2354" i="1" a="1"/>
  <c r="H2354" i="1" s="1"/>
  <c r="H2353" i="1" a="1"/>
  <c r="H2353" i="1" s="1"/>
  <c r="H2352" i="1" a="1"/>
  <c r="H2352" i="1" s="1"/>
  <c r="H2351" i="1" a="1"/>
  <c r="H2351" i="1" s="1"/>
  <c r="H2350" i="1" a="1"/>
  <c r="H2350" i="1" s="1"/>
  <c r="H2349" i="1" a="1"/>
  <c r="H2349" i="1" s="1"/>
  <c r="H2348" i="1" a="1"/>
  <c r="H2348" i="1" s="1"/>
  <c r="H2347" i="1" a="1"/>
  <c r="H2347" i="1" s="1"/>
  <c r="H2346" i="1" a="1"/>
  <c r="H2346" i="1" s="1"/>
  <c r="H2345" i="1" a="1"/>
  <c r="H2345" i="1" s="1"/>
  <c r="H2344" i="1" a="1"/>
  <c r="H2344" i="1" s="1"/>
  <c r="H2343" i="1" a="1"/>
  <c r="H2343" i="1" s="1"/>
  <c r="H2342" i="1" a="1"/>
  <c r="H2342" i="1" s="1"/>
  <c r="H2341" i="1" a="1"/>
  <c r="H2341" i="1" s="1"/>
  <c r="H2340" i="1" a="1"/>
  <c r="H2340" i="1" s="1"/>
  <c r="H2339" i="1" a="1"/>
  <c r="H2339" i="1" s="1"/>
  <c r="H2338" i="1" a="1"/>
  <c r="H2338" i="1" s="1"/>
  <c r="H2337" i="1" a="1"/>
  <c r="H2337" i="1" s="1"/>
  <c r="H2336" i="1" a="1"/>
  <c r="H2336" i="1" s="1"/>
  <c r="H2335" i="1" a="1"/>
  <c r="H2335" i="1" s="1"/>
  <c r="H2334" i="1" a="1"/>
  <c r="H2334" i="1" s="1"/>
  <c r="H2333" i="1" a="1"/>
  <c r="H2333" i="1" s="1"/>
  <c r="H2332" i="1" a="1"/>
  <c r="H2332" i="1" s="1"/>
  <c r="H2331" i="1" a="1"/>
  <c r="H2331" i="1" s="1"/>
  <c r="H2330" i="1" a="1"/>
  <c r="H2330" i="1" s="1"/>
  <c r="H2329" i="1" a="1"/>
  <c r="H2329" i="1" s="1"/>
  <c r="H2328" i="1" a="1"/>
  <c r="H2328" i="1" s="1"/>
  <c r="H2327" i="1" a="1"/>
  <c r="H2327" i="1" s="1"/>
  <c r="H2326" i="1" a="1"/>
  <c r="H2326" i="1" s="1"/>
  <c r="H2325" i="1" a="1"/>
  <c r="H2325" i="1" s="1"/>
  <c r="H2324" i="1" a="1"/>
  <c r="H2324" i="1" s="1"/>
  <c r="H2323" i="1" a="1"/>
  <c r="H2323" i="1" s="1"/>
  <c r="H2322" i="1" a="1"/>
  <c r="H2322" i="1" s="1"/>
  <c r="H2321" i="1" a="1"/>
  <c r="H2321" i="1" s="1"/>
  <c r="H2320" i="1" a="1"/>
  <c r="H2320" i="1" s="1"/>
  <c r="H2319" i="1" a="1"/>
  <c r="H2319" i="1" s="1"/>
  <c r="H2318" i="1" a="1"/>
  <c r="H2318" i="1" s="1"/>
  <c r="H2317" i="1" a="1"/>
  <c r="H2317" i="1" s="1"/>
  <c r="H2316" i="1" a="1"/>
  <c r="H2316" i="1" s="1"/>
  <c r="H2315" i="1" a="1"/>
  <c r="H2315" i="1" s="1"/>
  <c r="H2314" i="1" a="1"/>
  <c r="H2314" i="1" s="1"/>
  <c r="H2313" i="1" a="1"/>
  <c r="H2313" i="1" s="1"/>
  <c r="H2312" i="1" a="1"/>
  <c r="H2312" i="1" s="1"/>
  <c r="H2311" i="1" a="1"/>
  <c r="H2311" i="1" s="1"/>
  <c r="H2310" i="1" a="1"/>
  <c r="H2310" i="1" s="1"/>
  <c r="H2309" i="1" a="1"/>
  <c r="H2309" i="1" s="1"/>
  <c r="H2308" i="1" a="1"/>
  <c r="H2308" i="1" s="1"/>
  <c r="H2307" i="1" a="1"/>
  <c r="H2307" i="1" s="1"/>
  <c r="H2306" i="1" a="1"/>
  <c r="H2306" i="1" s="1"/>
  <c r="H2305" i="1" a="1"/>
  <c r="H2305" i="1" s="1"/>
  <c r="H2304" i="1" a="1"/>
  <c r="H2304" i="1" s="1"/>
  <c r="H2303" i="1" a="1"/>
  <c r="H2303" i="1" s="1"/>
  <c r="H2302" i="1" a="1"/>
  <c r="H2302" i="1" s="1"/>
  <c r="H2301" i="1" a="1"/>
  <c r="H2301" i="1" s="1"/>
  <c r="H2300" i="1" a="1"/>
  <c r="H2300" i="1" s="1"/>
  <c r="H2299" i="1" a="1"/>
  <c r="H2299" i="1" s="1"/>
  <c r="H2298" i="1" a="1"/>
  <c r="H2298" i="1" s="1"/>
  <c r="H2297" i="1" a="1"/>
  <c r="H2297" i="1" s="1"/>
  <c r="H2296" i="1" a="1"/>
  <c r="H2296" i="1" s="1"/>
  <c r="H2295" i="1" a="1"/>
  <c r="H2295" i="1" s="1"/>
  <c r="H2294" i="1" a="1"/>
  <c r="H2294" i="1" s="1"/>
  <c r="H2293" i="1" a="1"/>
  <c r="H2293" i="1" s="1"/>
  <c r="H2292" i="1" a="1"/>
  <c r="H2292" i="1" s="1"/>
  <c r="H2291" i="1" a="1"/>
  <c r="H2291" i="1" s="1"/>
  <c r="H2290" i="1" a="1"/>
  <c r="H2290" i="1" s="1"/>
  <c r="H2289" i="1" a="1"/>
  <c r="H2289" i="1" s="1"/>
  <c r="H2288" i="1" a="1"/>
  <c r="H2288" i="1" s="1"/>
  <c r="H2287" i="1" a="1"/>
  <c r="H2287" i="1" s="1"/>
  <c r="H2286" i="1" a="1"/>
  <c r="H2286" i="1" s="1"/>
  <c r="H2285" i="1" a="1"/>
  <c r="H2285" i="1" s="1"/>
  <c r="H2284" i="1" a="1"/>
  <c r="H2284" i="1" s="1"/>
  <c r="H2283" i="1" a="1"/>
  <c r="H2283" i="1" s="1"/>
  <c r="H2282" i="1" a="1"/>
  <c r="H2282" i="1" s="1"/>
  <c r="H2281" i="1" a="1"/>
  <c r="H2281" i="1" s="1"/>
  <c r="H2280" i="1" a="1"/>
  <c r="H2280" i="1" s="1"/>
  <c r="H2279" i="1" a="1"/>
  <c r="H2279" i="1" s="1"/>
  <c r="H2278" i="1" a="1"/>
  <c r="H2278" i="1" s="1"/>
  <c r="H2277" i="1" a="1"/>
  <c r="H2277" i="1" s="1"/>
  <c r="H2276" i="1" a="1"/>
  <c r="H2276" i="1" s="1"/>
  <c r="H2275" i="1" a="1"/>
  <c r="H2275" i="1" s="1"/>
  <c r="H2274" i="1" a="1"/>
  <c r="H2274" i="1" s="1"/>
  <c r="H2273" i="1" a="1"/>
  <c r="H2273" i="1" s="1"/>
  <c r="H2272" i="1" a="1"/>
  <c r="H2272" i="1" s="1"/>
  <c r="H2271" i="1" a="1"/>
  <c r="H2271" i="1" s="1"/>
  <c r="H2270" i="1" a="1"/>
  <c r="H2270" i="1" s="1"/>
  <c r="H2269" i="1" a="1"/>
  <c r="H2269" i="1" s="1"/>
  <c r="H2268" i="1" a="1"/>
  <c r="H2268" i="1" s="1"/>
  <c r="H2267" i="1" a="1"/>
  <c r="H2267" i="1" s="1"/>
  <c r="H2266" i="1" a="1"/>
  <c r="H2266" i="1" s="1"/>
  <c r="H2265" i="1" a="1"/>
  <c r="H2265" i="1" s="1"/>
  <c r="H2264" i="1" a="1"/>
  <c r="H2264" i="1" s="1"/>
  <c r="H2263" i="1" a="1"/>
  <c r="H2263" i="1" s="1"/>
  <c r="H2262" i="1" a="1"/>
  <c r="H2262" i="1" s="1"/>
  <c r="H2261" i="1" a="1"/>
  <c r="H2261" i="1" s="1"/>
  <c r="H2260" i="1" a="1"/>
  <c r="H2260" i="1" s="1"/>
  <c r="H2259" i="1" a="1"/>
  <c r="H2259" i="1" s="1"/>
  <c r="H2258" i="1" a="1"/>
  <c r="H2258" i="1" s="1"/>
  <c r="H2257" i="1" a="1"/>
  <c r="H2257" i="1" s="1"/>
  <c r="H2256" i="1" a="1"/>
  <c r="H2256" i="1" s="1"/>
  <c r="H2255" i="1" a="1"/>
  <c r="H2255" i="1" s="1"/>
  <c r="H2254" i="1" a="1"/>
  <c r="H2254" i="1" s="1"/>
  <c r="H2253" i="1" a="1"/>
  <c r="H2253" i="1" s="1"/>
  <c r="H2252" i="1" a="1"/>
  <c r="H2252" i="1" s="1"/>
  <c r="H2251" i="1" a="1"/>
  <c r="H2251" i="1" s="1"/>
  <c r="H2250" i="1" a="1"/>
  <c r="H2250" i="1" s="1"/>
  <c r="H2249" i="1" a="1"/>
  <c r="H2249" i="1" s="1"/>
  <c r="H2248" i="1" a="1"/>
  <c r="H2248" i="1" s="1"/>
  <c r="H2247" i="1" a="1"/>
  <c r="H2247" i="1" s="1"/>
  <c r="H2246" i="1" a="1"/>
  <c r="H2246" i="1" s="1"/>
  <c r="H2245" i="1" a="1"/>
  <c r="H2245" i="1" s="1"/>
  <c r="H2244" i="1" a="1"/>
  <c r="H2244" i="1" s="1"/>
  <c r="H2243" i="1" a="1"/>
  <c r="H2243" i="1" s="1"/>
  <c r="H2242" i="1" a="1"/>
  <c r="H2242" i="1" s="1"/>
  <c r="H2241" i="1" a="1"/>
  <c r="H2241" i="1" s="1"/>
  <c r="H2240" i="1" a="1"/>
  <c r="H2240" i="1" s="1"/>
  <c r="H2239" i="1" a="1"/>
  <c r="H2239" i="1" s="1"/>
  <c r="H2238" i="1" a="1"/>
  <c r="H2238" i="1" s="1"/>
  <c r="H2237" i="1" a="1"/>
  <c r="H2237" i="1" s="1"/>
  <c r="H2236" i="1" a="1"/>
  <c r="H2236" i="1" s="1"/>
  <c r="H2235" i="1" a="1"/>
  <c r="H2235" i="1" s="1"/>
  <c r="H2234" i="1" a="1"/>
  <c r="H2234" i="1" s="1"/>
  <c r="H2233" i="1" a="1"/>
  <c r="H2233" i="1" s="1"/>
  <c r="H2232" i="1" a="1"/>
  <c r="H2232" i="1" s="1"/>
  <c r="H2231" i="1" a="1"/>
  <c r="H2231" i="1" s="1"/>
  <c r="H2230" i="1" a="1"/>
  <c r="H2230" i="1" s="1"/>
  <c r="H2229" i="1" a="1"/>
  <c r="H2229" i="1" s="1"/>
  <c r="H2228" i="1" a="1"/>
  <c r="H2228" i="1" s="1"/>
  <c r="H2227" i="1" a="1"/>
  <c r="H2227" i="1" s="1"/>
  <c r="H2226" i="1" a="1"/>
  <c r="H2226" i="1" s="1"/>
  <c r="H2225" i="1" a="1"/>
  <c r="H2225" i="1" s="1"/>
  <c r="H2224" i="1" a="1"/>
  <c r="H2224" i="1" s="1"/>
  <c r="H2223" i="1" a="1"/>
  <c r="H2223" i="1" s="1"/>
  <c r="H2222" i="1" a="1"/>
  <c r="H2222" i="1" s="1"/>
  <c r="H2221" i="1" a="1"/>
  <c r="H2221" i="1" s="1"/>
  <c r="H2220" i="1" a="1"/>
  <c r="H2220" i="1" s="1"/>
  <c r="H2219" i="1" a="1"/>
  <c r="H2219" i="1" s="1"/>
  <c r="H2218" i="1" a="1"/>
  <c r="H2218" i="1" s="1"/>
  <c r="H2217" i="1" a="1"/>
  <c r="H2217" i="1" s="1"/>
  <c r="H2216" i="1" a="1"/>
  <c r="H2216" i="1" s="1"/>
  <c r="H2215" i="1" a="1"/>
  <c r="H2215" i="1" s="1"/>
  <c r="H2214" i="1" a="1"/>
  <c r="H2214" i="1" s="1"/>
  <c r="H2213" i="1" a="1"/>
  <c r="H2213" i="1" s="1"/>
  <c r="H2212" i="1" a="1"/>
  <c r="H2212" i="1" s="1"/>
  <c r="H2211" i="1" a="1"/>
  <c r="H2211" i="1" s="1"/>
  <c r="H2210" i="1" a="1"/>
  <c r="H2210" i="1" s="1"/>
  <c r="H2209" i="1" a="1"/>
  <c r="H2209" i="1" s="1"/>
  <c r="H2208" i="1" a="1"/>
  <c r="H2208" i="1" s="1"/>
  <c r="H2207" i="1" a="1"/>
  <c r="H2207" i="1" s="1"/>
  <c r="H2206" i="1" a="1"/>
  <c r="H2206" i="1" s="1"/>
  <c r="H2205" i="1" a="1"/>
  <c r="H2205" i="1" s="1"/>
  <c r="H2204" i="1" a="1"/>
  <c r="H2204" i="1" s="1"/>
  <c r="H2203" i="1" a="1"/>
  <c r="H2203" i="1" s="1"/>
  <c r="H2202" i="1" a="1"/>
  <c r="H2202" i="1" s="1"/>
  <c r="H2201" i="1" a="1"/>
  <c r="H2201" i="1" s="1"/>
  <c r="H2200" i="1" a="1"/>
  <c r="H2200" i="1" s="1"/>
  <c r="H2199" i="1" a="1"/>
  <c r="H2199" i="1" s="1"/>
  <c r="H2198" i="1" a="1"/>
  <c r="H2198" i="1" s="1"/>
  <c r="H2197" i="1" a="1"/>
  <c r="H2197" i="1" s="1"/>
  <c r="H2196" i="1" a="1"/>
  <c r="H2196" i="1" s="1"/>
  <c r="H2195" i="1" a="1"/>
  <c r="H2195" i="1" s="1"/>
  <c r="H2194" i="1" a="1"/>
  <c r="H2194" i="1" s="1"/>
  <c r="H2193" i="1" a="1"/>
  <c r="H2193" i="1" s="1"/>
  <c r="H2192" i="1" a="1"/>
  <c r="H2192" i="1" s="1"/>
  <c r="H2191" i="1" a="1"/>
  <c r="H2191" i="1" s="1"/>
  <c r="H2190" i="1" a="1"/>
  <c r="H2190" i="1" s="1"/>
  <c r="H2189" i="1" a="1"/>
  <c r="H2189" i="1" s="1"/>
  <c r="H2188" i="1" a="1"/>
  <c r="H2188" i="1" s="1"/>
  <c r="H2187" i="1" a="1"/>
  <c r="H2187" i="1" s="1"/>
  <c r="H2186" i="1" a="1"/>
  <c r="H2186" i="1" s="1"/>
  <c r="H2185" i="1" a="1"/>
  <c r="H2185" i="1" s="1"/>
  <c r="H2184" i="1" a="1"/>
  <c r="H2184" i="1" s="1"/>
  <c r="H2183" i="1" a="1"/>
  <c r="H2183" i="1" s="1"/>
  <c r="H2182" i="1" a="1"/>
  <c r="H2182" i="1" s="1"/>
  <c r="H2181" i="1" a="1"/>
  <c r="H2181" i="1" s="1"/>
  <c r="H2180" i="1" a="1"/>
  <c r="H2180" i="1" s="1"/>
  <c r="H2179" i="1" a="1"/>
  <c r="H2179" i="1" s="1"/>
  <c r="H2178" i="1" a="1"/>
  <c r="H2178" i="1" s="1"/>
  <c r="H2177" i="1" a="1"/>
  <c r="H2177" i="1" s="1"/>
  <c r="H2176" i="1" a="1"/>
  <c r="H2176" i="1" s="1"/>
  <c r="H2175" i="1" a="1"/>
  <c r="H2175" i="1" s="1"/>
  <c r="H2174" i="1" a="1"/>
  <c r="H2174" i="1" s="1"/>
  <c r="H2173" i="1" a="1"/>
  <c r="H2173" i="1" s="1"/>
  <c r="H2172" i="1" a="1"/>
  <c r="H2172" i="1" s="1"/>
  <c r="H2171" i="1" a="1"/>
  <c r="H2171" i="1" s="1"/>
  <c r="H2170" i="1" a="1"/>
  <c r="H2170" i="1" s="1"/>
  <c r="H2169" i="1" a="1"/>
  <c r="H2169" i="1" s="1"/>
  <c r="H2168" i="1" a="1"/>
  <c r="H2168" i="1" s="1"/>
  <c r="H2167" i="1" a="1"/>
  <c r="H2167" i="1" s="1"/>
  <c r="H2166" i="1" a="1"/>
  <c r="H2166" i="1" s="1"/>
  <c r="H2165" i="1" a="1"/>
  <c r="H2165" i="1" s="1"/>
  <c r="H2164" i="1" a="1"/>
  <c r="H2164" i="1" s="1"/>
  <c r="H2163" i="1" a="1"/>
  <c r="H2163" i="1" s="1"/>
  <c r="H2162" i="1" a="1"/>
  <c r="H2162" i="1" s="1"/>
  <c r="H2161" i="1" a="1"/>
  <c r="H2161" i="1" s="1"/>
  <c r="H2160" i="1" a="1"/>
  <c r="H2160" i="1" s="1"/>
  <c r="H2159" i="1" a="1"/>
  <c r="H2159" i="1" s="1"/>
  <c r="H2158" i="1" a="1"/>
  <c r="H2158" i="1" s="1"/>
  <c r="H2157" i="1" a="1"/>
  <c r="H2157" i="1" s="1"/>
  <c r="H2156" i="1" a="1"/>
  <c r="H2156" i="1" s="1"/>
  <c r="H2155" i="1" a="1"/>
  <c r="H2155" i="1" s="1"/>
  <c r="H2154" i="1" a="1"/>
  <c r="H2154" i="1" s="1"/>
  <c r="H2153" i="1" a="1"/>
  <c r="H2153" i="1" s="1"/>
  <c r="H2152" i="1" a="1"/>
  <c r="H2152" i="1" s="1"/>
  <c r="H2151" i="1" a="1"/>
  <c r="H2151" i="1" s="1"/>
  <c r="H2150" i="1" a="1"/>
  <c r="H2150" i="1" s="1"/>
  <c r="H2149" i="1" a="1"/>
  <c r="H2149" i="1" s="1"/>
  <c r="H2148" i="1" a="1"/>
  <c r="H2148" i="1" s="1"/>
  <c r="H2147" i="1" a="1"/>
  <c r="H2147" i="1" s="1"/>
  <c r="H2146" i="1" a="1"/>
  <c r="H2146" i="1" s="1"/>
  <c r="H2145" i="1" a="1"/>
  <c r="H2145" i="1" s="1"/>
  <c r="H2144" i="1" a="1"/>
  <c r="H2144" i="1" s="1"/>
  <c r="H2143" i="1" a="1"/>
  <c r="H2143" i="1" s="1"/>
  <c r="H2142" i="1" a="1"/>
  <c r="H2142" i="1" s="1"/>
  <c r="H2141" i="1" a="1"/>
  <c r="H2141" i="1" s="1"/>
  <c r="H2140" i="1" a="1"/>
  <c r="H2140" i="1" s="1"/>
  <c r="H2139" i="1" a="1"/>
  <c r="H2139" i="1" s="1"/>
  <c r="H2138" i="1" a="1"/>
  <c r="H2138" i="1" s="1"/>
  <c r="H2137" i="1" a="1"/>
  <c r="H2137" i="1" s="1"/>
  <c r="H2136" i="1" a="1"/>
  <c r="H2136" i="1" s="1"/>
  <c r="H2135" i="1" a="1"/>
  <c r="H2135" i="1" s="1"/>
  <c r="H2134" i="1" a="1"/>
  <c r="H2134" i="1" s="1"/>
  <c r="H2133" i="1" a="1"/>
  <c r="H2133" i="1" s="1"/>
  <c r="H2132" i="1" a="1"/>
  <c r="H2132" i="1" s="1"/>
  <c r="H2131" i="1" a="1"/>
  <c r="H2131" i="1" s="1"/>
  <c r="H2130" i="1" a="1"/>
  <c r="H2130" i="1" s="1"/>
  <c r="H2129" i="1" a="1"/>
  <c r="H2129" i="1" s="1"/>
  <c r="H2128" i="1" a="1"/>
  <c r="H2128" i="1" s="1"/>
  <c r="H2127" i="1" a="1"/>
  <c r="H2127" i="1" s="1"/>
  <c r="H2126" i="1" a="1"/>
  <c r="H2126" i="1" s="1"/>
  <c r="H2125" i="1" a="1"/>
  <c r="H2125" i="1" s="1"/>
  <c r="H2124" i="1" a="1"/>
  <c r="H2124" i="1" s="1"/>
  <c r="H2123" i="1" a="1"/>
  <c r="H2123" i="1" s="1"/>
  <c r="H2122" i="1" a="1"/>
  <c r="H2122" i="1" s="1"/>
  <c r="H2121" i="1" a="1"/>
  <c r="H2121" i="1" s="1"/>
  <c r="H2120" i="1" a="1"/>
  <c r="H2120" i="1" s="1"/>
  <c r="H2119" i="1" a="1"/>
  <c r="H2119" i="1" s="1"/>
  <c r="H2118" i="1" a="1"/>
  <c r="H2118" i="1" s="1"/>
  <c r="H2117" i="1" a="1"/>
  <c r="H2117" i="1" s="1"/>
  <c r="H2116" i="1" a="1"/>
  <c r="H2116" i="1" s="1"/>
  <c r="H2115" i="1" a="1"/>
  <c r="H2115" i="1" s="1"/>
  <c r="H2114" i="1" a="1"/>
  <c r="H2114" i="1" s="1"/>
  <c r="H2113" i="1" a="1"/>
  <c r="H2113" i="1" s="1"/>
  <c r="H2112" i="1" a="1"/>
  <c r="H2112" i="1" s="1"/>
  <c r="H2111" i="1" a="1"/>
  <c r="H2111" i="1" s="1"/>
  <c r="H2110" i="1" a="1"/>
  <c r="H2110" i="1" s="1"/>
  <c r="H2109" i="1" a="1"/>
  <c r="H2109" i="1" s="1"/>
  <c r="H2108" i="1" a="1"/>
  <c r="H2108" i="1" s="1"/>
  <c r="H2107" i="1" a="1"/>
  <c r="H2107" i="1" s="1"/>
  <c r="H2106" i="1" a="1"/>
  <c r="H2106" i="1" s="1"/>
  <c r="H2105" i="1" a="1"/>
  <c r="H2105" i="1" s="1"/>
  <c r="H2104" i="1" a="1"/>
  <c r="H2104" i="1" s="1"/>
  <c r="H2103" i="1" a="1"/>
  <c r="H2103" i="1" s="1"/>
  <c r="H2102" i="1" a="1"/>
  <c r="H2102" i="1" s="1"/>
  <c r="H2101" i="1" a="1"/>
  <c r="H2101" i="1" s="1"/>
  <c r="H2100" i="1" a="1"/>
  <c r="H2100" i="1" s="1"/>
  <c r="H2099" i="1" a="1"/>
  <c r="H2099" i="1" s="1"/>
  <c r="H2098" i="1" a="1"/>
  <c r="H2098" i="1" s="1"/>
  <c r="H2097" i="1" a="1"/>
  <c r="H2097" i="1" s="1"/>
  <c r="H2096" i="1" a="1"/>
  <c r="H2096" i="1" s="1"/>
  <c r="H2095" i="1" a="1"/>
  <c r="H2095" i="1" s="1"/>
  <c r="H2094" i="1" a="1"/>
  <c r="H2094" i="1" s="1"/>
  <c r="H2093" i="1" a="1"/>
  <c r="H2093" i="1" s="1"/>
  <c r="H2092" i="1" a="1"/>
  <c r="H2092" i="1" s="1"/>
  <c r="H2091" i="1" a="1"/>
  <c r="H2091" i="1" s="1"/>
  <c r="H2090" i="1" a="1"/>
  <c r="H2090" i="1" s="1"/>
  <c r="H2089" i="1" a="1"/>
  <c r="H2089" i="1" s="1"/>
  <c r="H2088" i="1" a="1"/>
  <c r="H2088" i="1" s="1"/>
  <c r="H2087" i="1" a="1"/>
  <c r="H2087" i="1" s="1"/>
  <c r="H2086" i="1" a="1"/>
  <c r="H2086" i="1" s="1"/>
  <c r="H2085" i="1" a="1"/>
  <c r="H2085" i="1" s="1"/>
  <c r="H2084" i="1" a="1"/>
  <c r="H2084" i="1" s="1"/>
  <c r="H2083" i="1" a="1"/>
  <c r="H2083" i="1" s="1"/>
  <c r="H2082" i="1" a="1"/>
  <c r="H2082" i="1" s="1"/>
  <c r="H2081" i="1" a="1"/>
  <c r="H2081" i="1" s="1"/>
  <c r="H2080" i="1" a="1"/>
  <c r="H2080" i="1" s="1"/>
  <c r="H2079" i="1" a="1"/>
  <c r="H2079" i="1" s="1"/>
  <c r="H2078" i="1" a="1"/>
  <c r="H2078" i="1" s="1"/>
  <c r="H2077" i="1" a="1"/>
  <c r="H2077" i="1" s="1"/>
  <c r="H2076" i="1" a="1"/>
  <c r="H2076" i="1" s="1"/>
  <c r="H2075" i="1" a="1"/>
  <c r="H2075" i="1" s="1"/>
  <c r="H2074" i="1" a="1"/>
  <c r="H2074" i="1" s="1"/>
  <c r="H2073" i="1" a="1"/>
  <c r="H2073" i="1" s="1"/>
  <c r="H2072" i="1" a="1"/>
  <c r="H2072" i="1" s="1"/>
  <c r="H2071" i="1" a="1"/>
  <c r="H2071" i="1" s="1"/>
  <c r="H2070" i="1" a="1"/>
  <c r="H2070" i="1" s="1"/>
  <c r="H2069" i="1" a="1"/>
  <c r="H2069" i="1" s="1"/>
  <c r="H2068" i="1" a="1"/>
  <c r="H2068" i="1" s="1"/>
  <c r="H2067" i="1" a="1"/>
  <c r="H2067" i="1" s="1"/>
  <c r="H2066" i="1" a="1"/>
  <c r="H2066" i="1" s="1"/>
  <c r="H2065" i="1" a="1"/>
  <c r="H2065" i="1" s="1"/>
  <c r="H2064" i="1" a="1"/>
  <c r="H2064" i="1" s="1"/>
  <c r="H2063" i="1" a="1"/>
  <c r="H2063" i="1" s="1"/>
  <c r="H2062" i="1" a="1"/>
  <c r="H2062" i="1" s="1"/>
  <c r="H2061" i="1" a="1"/>
  <c r="H2061" i="1" s="1"/>
  <c r="H2060" i="1" a="1"/>
  <c r="H2060" i="1" s="1"/>
  <c r="H2059" i="1" a="1"/>
  <c r="H2059" i="1" s="1"/>
  <c r="H2058" i="1" a="1"/>
  <c r="H2058" i="1" s="1"/>
  <c r="H2057" i="1" a="1"/>
  <c r="H2057" i="1" s="1"/>
  <c r="H2056" i="1" a="1"/>
  <c r="H2056" i="1" s="1"/>
  <c r="H2055" i="1" a="1"/>
  <c r="H2055" i="1" s="1"/>
  <c r="H2054" i="1" a="1"/>
  <c r="H2054" i="1" s="1"/>
  <c r="H2053" i="1" a="1"/>
  <c r="H2053" i="1" s="1"/>
  <c r="H2052" i="1" a="1"/>
  <c r="H2052" i="1" s="1"/>
  <c r="H2051" i="1" a="1"/>
  <c r="H2051" i="1" s="1"/>
  <c r="H2050" i="1" a="1"/>
  <c r="H2050" i="1" s="1"/>
  <c r="H2049" i="1" a="1"/>
  <c r="H2049" i="1" s="1"/>
  <c r="H2048" i="1" a="1"/>
  <c r="H2048" i="1" s="1"/>
  <c r="H2047" i="1" a="1"/>
  <c r="H2047" i="1" s="1"/>
  <c r="H2046" i="1" a="1"/>
  <c r="H2046" i="1" s="1"/>
  <c r="H2045" i="1" a="1"/>
  <c r="H2045" i="1" s="1"/>
  <c r="H2044" i="1" a="1"/>
  <c r="H2044" i="1" s="1"/>
  <c r="H2043" i="1" a="1"/>
  <c r="H2043" i="1" s="1"/>
  <c r="H2042" i="1" a="1"/>
  <c r="H2042" i="1" s="1"/>
  <c r="H2041" i="1" a="1"/>
  <c r="H2041" i="1" s="1"/>
  <c r="H2040" i="1" a="1"/>
  <c r="H2040" i="1" s="1"/>
  <c r="H2039" i="1" a="1"/>
  <c r="H2039" i="1" s="1"/>
  <c r="H2038" i="1" a="1"/>
  <c r="H2038" i="1" s="1"/>
  <c r="H2037" i="1" a="1"/>
  <c r="H2037" i="1" s="1"/>
  <c r="H2036" i="1" a="1"/>
  <c r="H2036" i="1" s="1"/>
  <c r="H2035" i="1" a="1"/>
  <c r="H2035" i="1" s="1"/>
  <c r="H2034" i="1" a="1"/>
  <c r="H2034" i="1" s="1"/>
  <c r="H2033" i="1" a="1"/>
  <c r="H2033" i="1" s="1"/>
  <c r="H2032" i="1" a="1"/>
  <c r="H2032" i="1" s="1"/>
  <c r="H2031" i="1" a="1"/>
  <c r="H2031" i="1" s="1"/>
  <c r="H2030" i="1" a="1"/>
  <c r="H2030" i="1" s="1"/>
  <c r="H2029" i="1" a="1"/>
  <c r="H2029" i="1" s="1"/>
  <c r="H2028" i="1" a="1"/>
  <c r="H2028" i="1" s="1"/>
  <c r="H2027" i="1" a="1"/>
  <c r="H2027" i="1" s="1"/>
  <c r="H2026" i="1" a="1"/>
  <c r="H2026" i="1" s="1"/>
  <c r="H2025" i="1" a="1"/>
  <c r="H2025" i="1" s="1"/>
  <c r="H2024" i="1" a="1"/>
  <c r="H2024" i="1" s="1"/>
  <c r="H2023" i="1" a="1"/>
  <c r="H2023" i="1" s="1"/>
  <c r="H2022" i="1" a="1"/>
  <c r="H2022" i="1" s="1"/>
  <c r="H2021" i="1" a="1"/>
  <c r="H2021" i="1" s="1"/>
  <c r="H2020" i="1" a="1"/>
  <c r="H2020" i="1" s="1"/>
  <c r="H2019" i="1" a="1"/>
  <c r="H2019" i="1" s="1"/>
  <c r="H2018" i="1" a="1"/>
  <c r="H2018" i="1" s="1"/>
  <c r="H2017" i="1" a="1"/>
  <c r="H2017" i="1" s="1"/>
  <c r="H2016" i="1" a="1"/>
  <c r="H2016" i="1" s="1"/>
  <c r="H2015" i="1" a="1"/>
  <c r="H2015" i="1" s="1"/>
  <c r="H2014" i="1" a="1"/>
  <c r="H2014" i="1" s="1"/>
  <c r="H2013" i="1" a="1"/>
  <c r="H2013" i="1" s="1"/>
  <c r="H2012" i="1" a="1"/>
  <c r="H2012" i="1" s="1"/>
  <c r="H2011" i="1" a="1"/>
  <c r="H2011" i="1" s="1"/>
  <c r="H2010" i="1" a="1"/>
  <c r="H2010" i="1" s="1"/>
  <c r="H2009" i="1" a="1"/>
  <c r="H2009" i="1" s="1"/>
  <c r="H2008" i="1" a="1"/>
  <c r="H2008" i="1" s="1"/>
  <c r="H2007" i="1" a="1"/>
  <c r="H2007" i="1" s="1"/>
  <c r="H2006" i="1" a="1"/>
  <c r="H2006" i="1" s="1"/>
  <c r="H2005" i="1" a="1"/>
  <c r="H2005" i="1" s="1"/>
  <c r="H2004" i="1" a="1"/>
  <c r="H2004" i="1" s="1"/>
  <c r="H2003" i="1" a="1"/>
  <c r="H2003" i="1" s="1"/>
  <c r="H2002" i="1" a="1"/>
  <c r="H2002" i="1" s="1"/>
  <c r="H2001" i="1" a="1"/>
  <c r="H2001" i="1" s="1"/>
  <c r="H2000" i="1" a="1"/>
  <c r="H2000" i="1" s="1"/>
  <c r="H1999" i="1" a="1"/>
  <c r="H1999" i="1" s="1"/>
  <c r="H1998" i="1" a="1"/>
  <c r="H1998" i="1" s="1"/>
  <c r="H1997" i="1" a="1"/>
  <c r="H1997" i="1" s="1"/>
  <c r="H1996" i="1" a="1"/>
  <c r="H1996" i="1" s="1"/>
  <c r="H1995" i="1" a="1"/>
  <c r="H1995" i="1" s="1"/>
  <c r="H1994" i="1" a="1"/>
  <c r="H1994" i="1" s="1"/>
  <c r="H1993" i="1" a="1"/>
  <c r="H1993" i="1" s="1"/>
  <c r="H1992" i="1" a="1"/>
  <c r="H1992" i="1" s="1"/>
  <c r="H1991" i="1" a="1"/>
  <c r="H1991" i="1" s="1"/>
  <c r="H1990" i="1" a="1"/>
  <c r="H1990" i="1" s="1"/>
  <c r="H1989" i="1" a="1"/>
  <c r="H1989" i="1" s="1"/>
  <c r="H1988" i="1" a="1"/>
  <c r="H1988" i="1" s="1"/>
  <c r="H1987" i="1" a="1"/>
  <c r="H1987" i="1" s="1"/>
  <c r="H1986" i="1" a="1"/>
  <c r="H1986" i="1" s="1"/>
  <c r="H1985" i="1" a="1"/>
  <c r="H1985" i="1" s="1"/>
  <c r="H1984" i="1" a="1"/>
  <c r="H1984" i="1" s="1"/>
  <c r="H1983" i="1" a="1"/>
  <c r="H1983" i="1" s="1"/>
  <c r="H1982" i="1" a="1"/>
  <c r="H1982" i="1" s="1"/>
  <c r="H1981" i="1" a="1"/>
  <c r="H1981" i="1" s="1"/>
  <c r="H1980" i="1" a="1"/>
  <c r="H1980" i="1" s="1"/>
  <c r="H1979" i="1" a="1"/>
  <c r="H1979" i="1" s="1"/>
  <c r="H1978" i="1" a="1"/>
  <c r="H1978" i="1" s="1"/>
  <c r="H1977" i="1" a="1"/>
  <c r="H1977" i="1" s="1"/>
  <c r="H1976" i="1" a="1"/>
  <c r="H1976" i="1" s="1"/>
  <c r="H1975" i="1" a="1"/>
  <c r="H1975" i="1" s="1"/>
  <c r="H1974" i="1" a="1"/>
  <c r="H1974" i="1" s="1"/>
  <c r="H1973" i="1" a="1"/>
  <c r="H1973" i="1" s="1"/>
  <c r="H1972" i="1" a="1"/>
  <c r="H1972" i="1" s="1"/>
  <c r="H1971" i="1" a="1"/>
  <c r="H1971" i="1" s="1"/>
  <c r="H1970" i="1" a="1"/>
  <c r="H1970" i="1" s="1"/>
  <c r="H1969" i="1" a="1"/>
  <c r="H1969" i="1" s="1"/>
  <c r="H1968" i="1" a="1"/>
  <c r="H1968" i="1" s="1"/>
  <c r="H1967" i="1" a="1"/>
  <c r="H1967" i="1" s="1"/>
  <c r="H1966" i="1" a="1"/>
  <c r="H1966" i="1" s="1"/>
  <c r="H1965" i="1" a="1"/>
  <c r="H1965" i="1" s="1"/>
  <c r="H1964" i="1" a="1"/>
  <c r="H1964" i="1" s="1"/>
  <c r="H1963" i="1" a="1"/>
  <c r="H1963" i="1" s="1"/>
  <c r="H1962" i="1" a="1"/>
  <c r="H1962" i="1" s="1"/>
  <c r="H1961" i="1" a="1"/>
  <c r="H1961" i="1" s="1"/>
  <c r="H1960" i="1" a="1"/>
  <c r="H1960" i="1" s="1"/>
  <c r="H1959" i="1" a="1"/>
  <c r="H1959" i="1" s="1"/>
  <c r="H1958" i="1" a="1"/>
  <c r="H1958" i="1" s="1"/>
  <c r="H1957" i="1" a="1"/>
  <c r="H1957" i="1" s="1"/>
  <c r="H1956" i="1" a="1"/>
  <c r="H1956" i="1" s="1"/>
  <c r="H1955" i="1" a="1"/>
  <c r="H1955" i="1" s="1"/>
  <c r="H1954" i="1" a="1"/>
  <c r="H1954" i="1" s="1"/>
  <c r="H1953" i="1" a="1"/>
  <c r="H1953" i="1" s="1"/>
  <c r="H1952" i="1" a="1"/>
  <c r="H1952" i="1" s="1"/>
  <c r="H1951" i="1" a="1"/>
  <c r="H1951" i="1" s="1"/>
  <c r="H1950" i="1" a="1"/>
  <c r="H1950" i="1" s="1"/>
  <c r="H1949" i="1" a="1"/>
  <c r="H1949" i="1" s="1"/>
  <c r="H1948" i="1" a="1"/>
  <c r="H1948" i="1" s="1"/>
  <c r="H1947" i="1" a="1"/>
  <c r="H1947" i="1" s="1"/>
  <c r="H1946" i="1" a="1"/>
  <c r="H1946" i="1" s="1"/>
  <c r="H1945" i="1" a="1"/>
  <c r="H1945" i="1" s="1"/>
  <c r="H1944" i="1" a="1"/>
  <c r="H1944" i="1" s="1"/>
  <c r="H1943" i="1" a="1"/>
  <c r="H1943" i="1" s="1"/>
  <c r="H1942" i="1" a="1"/>
  <c r="H1942" i="1" s="1"/>
  <c r="H1941" i="1" a="1"/>
  <c r="H1941" i="1" s="1"/>
  <c r="H1940" i="1" a="1"/>
  <c r="H1940" i="1" s="1"/>
  <c r="H1939" i="1" a="1"/>
  <c r="H1939" i="1" s="1"/>
  <c r="H1938" i="1" a="1"/>
  <c r="H1938" i="1" s="1"/>
  <c r="H1937" i="1" a="1"/>
  <c r="H1937" i="1" s="1"/>
  <c r="H1936" i="1" a="1"/>
  <c r="H1936" i="1" s="1"/>
  <c r="H1935" i="1" a="1"/>
  <c r="H1935" i="1" s="1"/>
  <c r="H1934" i="1" a="1"/>
  <c r="H1934" i="1" s="1"/>
  <c r="H1933" i="1" a="1"/>
  <c r="H1933" i="1" s="1"/>
  <c r="H1932" i="1" a="1"/>
  <c r="H1932" i="1" s="1"/>
  <c r="H1931" i="1" a="1"/>
  <c r="H1931" i="1" s="1"/>
  <c r="H1930" i="1" a="1"/>
  <c r="H1930" i="1" s="1"/>
  <c r="H1929" i="1" a="1"/>
  <c r="H1929" i="1" s="1"/>
  <c r="H1928" i="1" a="1"/>
  <c r="H1928" i="1" s="1"/>
  <c r="H1927" i="1" a="1"/>
  <c r="H1927" i="1" s="1"/>
  <c r="H1926" i="1" a="1"/>
  <c r="H1926" i="1" s="1"/>
  <c r="H1925" i="1" a="1"/>
  <c r="H1925" i="1" s="1"/>
  <c r="H1924" i="1" a="1"/>
  <c r="H1924" i="1" s="1"/>
  <c r="H1923" i="1" a="1"/>
  <c r="H1923" i="1" s="1"/>
  <c r="H1922" i="1" a="1"/>
  <c r="H1922" i="1" s="1"/>
  <c r="H1921" i="1" a="1"/>
  <c r="H1921" i="1" s="1"/>
  <c r="H1920" i="1" a="1"/>
  <c r="H1920" i="1" s="1"/>
  <c r="H1919" i="1" a="1"/>
  <c r="H1919" i="1" s="1"/>
  <c r="H1918" i="1" a="1"/>
  <c r="H1918" i="1" s="1"/>
  <c r="H1917" i="1" a="1"/>
  <c r="H1917" i="1" s="1"/>
  <c r="H1916" i="1" a="1"/>
  <c r="H1916" i="1" s="1"/>
  <c r="H1915" i="1" a="1"/>
  <c r="H1915" i="1" s="1"/>
  <c r="H1914" i="1" a="1"/>
  <c r="H1914" i="1" s="1"/>
  <c r="H1913" i="1" a="1"/>
  <c r="H1913" i="1" s="1"/>
  <c r="H1912" i="1" a="1"/>
  <c r="H1912" i="1" s="1"/>
  <c r="H1911" i="1" a="1"/>
  <c r="H1911" i="1" s="1"/>
  <c r="H1910" i="1" a="1"/>
  <c r="H1910" i="1" s="1"/>
  <c r="H1909" i="1" a="1"/>
  <c r="H1909" i="1" s="1"/>
  <c r="H1908" i="1" a="1"/>
  <c r="H1908" i="1" s="1"/>
  <c r="H1907" i="1" a="1"/>
  <c r="H1907" i="1" s="1"/>
  <c r="H1906" i="1" a="1"/>
  <c r="H1906" i="1" s="1"/>
  <c r="H1905" i="1" a="1"/>
  <c r="H1905" i="1" s="1"/>
  <c r="H1904" i="1" a="1"/>
  <c r="H1904" i="1" s="1"/>
  <c r="H1903" i="1" a="1"/>
  <c r="H1903" i="1" s="1"/>
  <c r="H1902" i="1" a="1"/>
  <c r="H1902" i="1" s="1"/>
  <c r="H1901" i="1" a="1"/>
  <c r="H1901" i="1" s="1"/>
  <c r="H1900" i="1" a="1"/>
  <c r="H1900" i="1" s="1"/>
  <c r="H1899" i="1" a="1"/>
  <c r="H1899" i="1" s="1"/>
  <c r="H1898" i="1" a="1"/>
  <c r="H1898" i="1" s="1"/>
  <c r="H1897" i="1" a="1"/>
  <c r="H1897" i="1" s="1"/>
  <c r="H1896" i="1" a="1"/>
  <c r="H1896" i="1" s="1"/>
  <c r="H1895" i="1" a="1"/>
  <c r="H1895" i="1" s="1"/>
  <c r="H1894" i="1" a="1"/>
  <c r="H1894" i="1" s="1"/>
  <c r="H1893" i="1" a="1"/>
  <c r="H1893" i="1" s="1"/>
  <c r="H1892" i="1" a="1"/>
  <c r="H1892" i="1" s="1"/>
  <c r="H1891" i="1" a="1"/>
  <c r="H1891" i="1" s="1"/>
  <c r="H1890" i="1" a="1"/>
  <c r="H1890" i="1" s="1"/>
  <c r="H1889" i="1" a="1"/>
  <c r="H1889" i="1" s="1"/>
  <c r="H1888" i="1" a="1"/>
  <c r="H1888" i="1" s="1"/>
  <c r="H1887" i="1" a="1"/>
  <c r="H1887" i="1" s="1"/>
  <c r="H1886" i="1" a="1"/>
  <c r="H1886" i="1" s="1"/>
  <c r="H1885" i="1" a="1"/>
  <c r="H1885" i="1" s="1"/>
  <c r="H1884" i="1" a="1"/>
  <c r="H1884" i="1" s="1"/>
  <c r="H1883" i="1" a="1"/>
  <c r="H1883" i="1" s="1"/>
  <c r="H1882" i="1" a="1"/>
  <c r="H1882" i="1" s="1"/>
  <c r="H1881" i="1" a="1"/>
  <c r="H1881" i="1" s="1"/>
  <c r="H1880" i="1" a="1"/>
  <c r="H1880" i="1" s="1"/>
  <c r="H1879" i="1" a="1"/>
  <c r="H1879" i="1" s="1"/>
  <c r="H1878" i="1" a="1"/>
  <c r="H1878" i="1" s="1"/>
  <c r="H1877" i="1" a="1"/>
  <c r="H1877" i="1" s="1"/>
  <c r="H1876" i="1" a="1"/>
  <c r="H1876" i="1" s="1"/>
  <c r="H1875" i="1" a="1"/>
  <c r="H1875" i="1" s="1"/>
  <c r="H1874" i="1" a="1"/>
  <c r="H1874" i="1" s="1"/>
  <c r="H1873" i="1" a="1"/>
  <c r="H1873" i="1" s="1"/>
  <c r="H1872" i="1" a="1"/>
  <c r="H1872" i="1" s="1"/>
  <c r="H1871" i="1" a="1"/>
  <c r="H1871" i="1" s="1"/>
  <c r="H1870" i="1" a="1"/>
  <c r="H1870" i="1" s="1"/>
  <c r="H1869" i="1" a="1"/>
  <c r="H1869" i="1" s="1"/>
  <c r="H1868" i="1" a="1"/>
  <c r="H1868" i="1" s="1"/>
  <c r="H1867" i="1" a="1"/>
  <c r="H1867" i="1" s="1"/>
  <c r="H1866" i="1" a="1"/>
  <c r="H1866" i="1" s="1"/>
  <c r="H1865" i="1" a="1"/>
  <c r="H1865" i="1" s="1"/>
  <c r="H1864" i="1" a="1"/>
  <c r="H1864" i="1" s="1"/>
  <c r="H1863" i="1" a="1"/>
  <c r="H1863" i="1" s="1"/>
  <c r="H1862" i="1" a="1"/>
  <c r="H1862" i="1" s="1"/>
  <c r="H1861" i="1" a="1"/>
  <c r="H1861" i="1" s="1"/>
  <c r="H1860" i="1" a="1"/>
  <c r="H1860" i="1" s="1"/>
  <c r="H1859" i="1" a="1"/>
  <c r="H1859" i="1" s="1"/>
  <c r="H1858" i="1" a="1"/>
  <c r="H1858" i="1" s="1"/>
  <c r="H1857" i="1" a="1"/>
  <c r="H1857" i="1" s="1"/>
  <c r="H1856" i="1" a="1"/>
  <c r="H1856" i="1" s="1"/>
  <c r="H1855" i="1" a="1"/>
  <c r="H1855" i="1" s="1"/>
  <c r="H1854" i="1" a="1"/>
  <c r="H1854" i="1" s="1"/>
  <c r="H1853" i="1" a="1"/>
  <c r="H1853" i="1" s="1"/>
  <c r="H1852" i="1" a="1"/>
  <c r="H1852" i="1" s="1"/>
  <c r="H1851" i="1" a="1"/>
  <c r="H1851" i="1" s="1"/>
  <c r="H1850" i="1" a="1"/>
  <c r="H1850" i="1" s="1"/>
  <c r="H1849" i="1" a="1"/>
  <c r="H1849" i="1" s="1"/>
  <c r="H1848" i="1" a="1"/>
  <c r="H1848" i="1" s="1"/>
  <c r="H1847" i="1" a="1"/>
  <c r="H1847" i="1" s="1"/>
  <c r="H1846" i="1" a="1"/>
  <c r="H1846" i="1" s="1"/>
  <c r="H1845" i="1" a="1"/>
  <c r="H1845" i="1" s="1"/>
  <c r="H1844" i="1" a="1"/>
  <c r="H1844" i="1" s="1"/>
  <c r="H1843" i="1" a="1"/>
  <c r="H1843" i="1" s="1"/>
  <c r="H1842" i="1" a="1"/>
  <c r="H1842" i="1" s="1"/>
  <c r="H1841" i="1" a="1"/>
  <c r="H1841" i="1" s="1"/>
  <c r="H1840" i="1" a="1"/>
  <c r="H1840" i="1" s="1"/>
  <c r="H1839" i="1" a="1"/>
  <c r="H1839" i="1" s="1"/>
  <c r="H1838" i="1" a="1"/>
  <c r="H1838" i="1" s="1"/>
  <c r="H1837" i="1" a="1"/>
  <c r="H1837" i="1" s="1"/>
  <c r="H1836" i="1" a="1"/>
  <c r="H1836" i="1" s="1"/>
  <c r="H1835" i="1" a="1"/>
  <c r="H1835" i="1" s="1"/>
  <c r="H1834" i="1" a="1"/>
  <c r="H1834" i="1" s="1"/>
  <c r="H1833" i="1" a="1"/>
  <c r="H1833" i="1" s="1"/>
  <c r="H1832" i="1" a="1"/>
  <c r="H1832" i="1" s="1"/>
  <c r="H1831" i="1" a="1"/>
  <c r="H1831" i="1" s="1"/>
  <c r="H1830" i="1" a="1"/>
  <c r="H1830" i="1" s="1"/>
  <c r="H1829" i="1" a="1"/>
  <c r="H1829" i="1" s="1"/>
  <c r="H1828" i="1" a="1"/>
  <c r="H1828" i="1" s="1"/>
  <c r="H1827" i="1" a="1"/>
  <c r="H1827" i="1" s="1"/>
  <c r="H1826" i="1" a="1"/>
  <c r="H1826" i="1" s="1"/>
  <c r="H1825" i="1" a="1"/>
  <c r="H1825" i="1" s="1"/>
  <c r="H1824" i="1" a="1"/>
  <c r="H1824" i="1" s="1"/>
  <c r="H1823" i="1" a="1"/>
  <c r="H1823" i="1" s="1"/>
  <c r="H1822" i="1" a="1"/>
  <c r="H1822" i="1" s="1"/>
  <c r="H1821" i="1" a="1"/>
  <c r="H1821" i="1" s="1"/>
  <c r="H1820" i="1" a="1"/>
  <c r="H1820" i="1" s="1"/>
  <c r="H1819" i="1" a="1"/>
  <c r="H1819" i="1" s="1"/>
  <c r="H1818" i="1" a="1"/>
  <c r="H1818" i="1" s="1"/>
  <c r="H1817" i="1" a="1"/>
  <c r="H1817" i="1" s="1"/>
  <c r="H1816" i="1" a="1"/>
  <c r="H1816" i="1" s="1"/>
  <c r="H1815" i="1" a="1"/>
  <c r="H1815" i="1" s="1"/>
  <c r="H1814" i="1" a="1"/>
  <c r="H1814" i="1" s="1"/>
  <c r="H1813" i="1" a="1"/>
  <c r="H1813" i="1" s="1"/>
  <c r="H1812" i="1" a="1"/>
  <c r="H1812" i="1" s="1"/>
  <c r="H1811" i="1" a="1"/>
  <c r="H1811" i="1" s="1"/>
  <c r="H1810" i="1" a="1"/>
  <c r="H1810" i="1" s="1"/>
  <c r="H1809" i="1" a="1"/>
  <c r="H1809" i="1" s="1"/>
  <c r="H1808" i="1" a="1"/>
  <c r="H1808" i="1" s="1"/>
  <c r="H1807" i="1" a="1"/>
  <c r="H1807" i="1" s="1"/>
  <c r="H1806" i="1" a="1"/>
  <c r="H1806" i="1" s="1"/>
  <c r="H1805" i="1" a="1"/>
  <c r="H1805" i="1" s="1"/>
  <c r="H1804" i="1" a="1"/>
  <c r="H1804" i="1" s="1"/>
  <c r="H1803" i="1" a="1"/>
  <c r="H1803" i="1" s="1"/>
  <c r="H1802" i="1" a="1"/>
  <c r="H1802" i="1" s="1"/>
  <c r="H1801" i="1" a="1"/>
  <c r="H1801" i="1" s="1"/>
  <c r="H1800" i="1" a="1"/>
  <c r="H1800" i="1" s="1"/>
  <c r="H1799" i="1" a="1"/>
  <c r="H1799" i="1" s="1"/>
  <c r="H1798" i="1" a="1"/>
  <c r="H1798" i="1" s="1"/>
  <c r="H1797" i="1" a="1"/>
  <c r="H1797" i="1" s="1"/>
  <c r="H1796" i="1" a="1"/>
  <c r="H1796" i="1" s="1"/>
  <c r="H1795" i="1" a="1"/>
  <c r="H1795" i="1" s="1"/>
  <c r="H1794" i="1" a="1"/>
  <c r="H1794" i="1" s="1"/>
  <c r="H1793" i="1" a="1"/>
  <c r="H1793" i="1" s="1"/>
  <c r="H1792" i="1" a="1"/>
  <c r="H1792" i="1" s="1"/>
  <c r="H1791" i="1" a="1"/>
  <c r="H1791" i="1" s="1"/>
  <c r="H1790" i="1" a="1"/>
  <c r="H1790" i="1" s="1"/>
  <c r="H1789" i="1" a="1"/>
  <c r="H1789" i="1" s="1"/>
  <c r="H1788" i="1" a="1"/>
  <c r="H1788" i="1" s="1"/>
  <c r="H1787" i="1" a="1"/>
  <c r="H1787" i="1" s="1"/>
  <c r="H1786" i="1" a="1"/>
  <c r="H1786" i="1" s="1"/>
  <c r="H1785" i="1" a="1"/>
  <c r="H1785" i="1" s="1"/>
  <c r="H1784" i="1" a="1"/>
  <c r="H1784" i="1" s="1"/>
  <c r="H1783" i="1" a="1"/>
  <c r="H1783" i="1" s="1"/>
  <c r="H1782" i="1" a="1"/>
  <c r="H1782" i="1" s="1"/>
  <c r="H1781" i="1" a="1"/>
  <c r="H1781" i="1" s="1"/>
  <c r="H1780" i="1" a="1"/>
  <c r="H1780" i="1" s="1"/>
  <c r="H1779" i="1" a="1"/>
  <c r="H1779" i="1" s="1"/>
  <c r="H1778" i="1" a="1"/>
  <c r="H1778" i="1" s="1"/>
  <c r="H1777" i="1" a="1"/>
  <c r="H1777" i="1" s="1"/>
  <c r="H1776" i="1" a="1"/>
  <c r="H1776" i="1" s="1"/>
  <c r="H1775" i="1" a="1"/>
  <c r="H1775" i="1" s="1"/>
  <c r="H1774" i="1" a="1"/>
  <c r="H1774" i="1" s="1"/>
  <c r="H1773" i="1" a="1"/>
  <c r="H1773" i="1" s="1"/>
  <c r="H1772" i="1" a="1"/>
  <c r="H1772" i="1" s="1"/>
  <c r="H1771" i="1" a="1"/>
  <c r="H1771" i="1" s="1"/>
  <c r="H1770" i="1" a="1"/>
  <c r="H1770" i="1" s="1"/>
  <c r="H1769" i="1" a="1"/>
  <c r="H1769" i="1" s="1"/>
  <c r="H1768" i="1" a="1"/>
  <c r="H1768" i="1" s="1"/>
  <c r="H1767" i="1" a="1"/>
  <c r="H1767" i="1" s="1"/>
  <c r="H1766" i="1" a="1"/>
  <c r="H1766" i="1" s="1"/>
  <c r="H1765" i="1" a="1"/>
  <c r="H1765" i="1" s="1"/>
  <c r="H1764" i="1" a="1"/>
  <c r="H1764" i="1" s="1"/>
  <c r="H1763" i="1" a="1"/>
  <c r="H1763" i="1" s="1"/>
  <c r="H1762" i="1" a="1"/>
  <c r="H1762" i="1" s="1"/>
  <c r="H1761" i="1" a="1"/>
  <c r="H1761" i="1" s="1"/>
  <c r="H1760" i="1" a="1"/>
  <c r="H1760" i="1" s="1"/>
  <c r="H1759" i="1" a="1"/>
  <c r="H1759" i="1" s="1"/>
  <c r="H1758" i="1" a="1"/>
  <c r="H1758" i="1" s="1"/>
  <c r="H1757" i="1" a="1"/>
  <c r="H1757" i="1" s="1"/>
  <c r="H1756" i="1" a="1"/>
  <c r="H1756" i="1" s="1"/>
  <c r="H1755" i="1" a="1"/>
  <c r="H1755" i="1" s="1"/>
  <c r="H1754" i="1" a="1"/>
  <c r="H1754" i="1" s="1"/>
  <c r="H1753" i="1" a="1"/>
  <c r="H1753" i="1" s="1"/>
  <c r="H1752" i="1" a="1"/>
  <c r="H1752" i="1" s="1"/>
  <c r="H1751" i="1" a="1"/>
  <c r="H1751" i="1" s="1"/>
  <c r="H1750" i="1" a="1"/>
  <c r="H1750" i="1" s="1"/>
  <c r="H1749" i="1" a="1"/>
  <c r="H1749" i="1" s="1"/>
  <c r="H1748" i="1" a="1"/>
  <c r="H1748" i="1" s="1"/>
  <c r="H1747" i="1" a="1"/>
  <c r="H1747" i="1" s="1"/>
  <c r="H1746" i="1" a="1"/>
  <c r="H1746" i="1" s="1"/>
  <c r="H1745" i="1" a="1"/>
  <c r="H1745" i="1" s="1"/>
  <c r="H1744" i="1" a="1"/>
  <c r="H1744" i="1" s="1"/>
  <c r="H1743" i="1" a="1"/>
  <c r="H1743" i="1" s="1"/>
  <c r="H1742" i="1" a="1"/>
  <c r="H1742" i="1" s="1"/>
  <c r="H1741" i="1" a="1"/>
  <c r="H1741" i="1" s="1"/>
  <c r="H1740" i="1" a="1"/>
  <c r="H1740" i="1" s="1"/>
  <c r="H1739" i="1" a="1"/>
  <c r="H1739" i="1" s="1"/>
  <c r="H1738" i="1" a="1"/>
  <c r="H1738" i="1" s="1"/>
  <c r="H1737" i="1" a="1"/>
  <c r="H1737" i="1" s="1"/>
  <c r="H1736" i="1" a="1"/>
  <c r="H1736" i="1" s="1"/>
  <c r="H1735" i="1" a="1"/>
  <c r="H1735" i="1" s="1"/>
  <c r="H1734" i="1" a="1"/>
  <c r="H1734" i="1" s="1"/>
  <c r="H1733" i="1" a="1"/>
  <c r="H1733" i="1" s="1"/>
  <c r="H1732" i="1" a="1"/>
  <c r="H1732" i="1" s="1"/>
  <c r="H1731" i="1" a="1"/>
  <c r="H1731" i="1" s="1"/>
  <c r="H1730" i="1" a="1"/>
  <c r="H1730" i="1" s="1"/>
  <c r="H1729" i="1" a="1"/>
  <c r="H1729" i="1" s="1"/>
  <c r="H1728" i="1" a="1"/>
  <c r="H1728" i="1" s="1"/>
  <c r="H1727" i="1" a="1"/>
  <c r="H1727" i="1" s="1"/>
  <c r="H1726" i="1" a="1"/>
  <c r="H1726" i="1" s="1"/>
  <c r="H1725" i="1" a="1"/>
  <c r="H1725" i="1" s="1"/>
  <c r="H1724" i="1" a="1"/>
  <c r="H1724" i="1" s="1"/>
  <c r="H1723" i="1" a="1"/>
  <c r="H1723" i="1" s="1"/>
  <c r="H1722" i="1" a="1"/>
  <c r="H1722" i="1" s="1"/>
  <c r="H1721" i="1" a="1"/>
  <c r="H1721" i="1" s="1"/>
  <c r="H1720" i="1" a="1"/>
  <c r="H1720" i="1" s="1"/>
  <c r="H1719" i="1" a="1"/>
  <c r="H1719" i="1" s="1"/>
  <c r="H1718" i="1" a="1"/>
  <c r="H1718" i="1" s="1"/>
  <c r="H1717" i="1" a="1"/>
  <c r="H1717" i="1" s="1"/>
  <c r="H1716" i="1" a="1"/>
  <c r="H1716" i="1" s="1"/>
  <c r="H1715" i="1" a="1"/>
  <c r="H1715" i="1" s="1"/>
  <c r="H1714" i="1" a="1"/>
  <c r="H1714" i="1" s="1"/>
  <c r="H1713" i="1" a="1"/>
  <c r="H1713" i="1" s="1"/>
  <c r="H1712" i="1" a="1"/>
  <c r="H1712" i="1" s="1"/>
  <c r="H1711" i="1" a="1"/>
  <c r="H1711" i="1" s="1"/>
  <c r="H1710" i="1" a="1"/>
  <c r="H1710" i="1" s="1"/>
  <c r="H1709" i="1" a="1"/>
  <c r="H1709" i="1" s="1"/>
  <c r="H1708" i="1" a="1"/>
  <c r="H1708" i="1" s="1"/>
  <c r="H1707" i="1" a="1"/>
  <c r="H1707" i="1" s="1"/>
  <c r="H1706" i="1" a="1"/>
  <c r="H1706" i="1" s="1"/>
  <c r="H1705" i="1" a="1"/>
  <c r="H1705" i="1" s="1"/>
  <c r="H1704" i="1" a="1"/>
  <c r="H1704" i="1" s="1"/>
  <c r="H1703" i="1" a="1"/>
  <c r="H1703" i="1" s="1"/>
  <c r="H1702" i="1" a="1"/>
  <c r="H1702" i="1" s="1"/>
  <c r="H1701" i="1" a="1"/>
  <c r="H1701" i="1" s="1"/>
  <c r="H1700" i="1" a="1"/>
  <c r="H1700" i="1" s="1"/>
  <c r="H1699" i="1" a="1"/>
  <c r="H1699" i="1" s="1"/>
  <c r="H1698" i="1" a="1"/>
  <c r="H1698" i="1" s="1"/>
  <c r="H1697" i="1" a="1"/>
  <c r="H1697" i="1" s="1"/>
  <c r="H1696" i="1" a="1"/>
  <c r="H1696" i="1" s="1"/>
  <c r="H1695" i="1" a="1"/>
  <c r="H1695" i="1" s="1"/>
  <c r="H1694" i="1" a="1"/>
  <c r="H1694" i="1" s="1"/>
  <c r="H1693" i="1" a="1"/>
  <c r="H1693" i="1" s="1"/>
  <c r="H1692" i="1" a="1"/>
  <c r="H1692" i="1" s="1"/>
  <c r="H1691" i="1" a="1"/>
  <c r="H1691" i="1" s="1"/>
  <c r="H1690" i="1" a="1"/>
  <c r="H1690" i="1" s="1"/>
  <c r="H1689" i="1" a="1"/>
  <c r="H1689" i="1" s="1"/>
  <c r="H1688" i="1" a="1"/>
  <c r="H1688" i="1" s="1"/>
  <c r="H1687" i="1" a="1"/>
  <c r="H1687" i="1" s="1"/>
  <c r="H1686" i="1" a="1"/>
  <c r="H1686" i="1" s="1"/>
  <c r="H1685" i="1" a="1"/>
  <c r="H1685" i="1" s="1"/>
  <c r="H1684" i="1" a="1"/>
  <c r="H1684" i="1" s="1"/>
  <c r="H1683" i="1" a="1"/>
  <c r="H1683" i="1" s="1"/>
  <c r="H1682" i="1" a="1"/>
  <c r="H1682" i="1" s="1"/>
  <c r="H1681" i="1" a="1"/>
  <c r="H1681" i="1" s="1"/>
  <c r="H1680" i="1" a="1"/>
  <c r="H1680" i="1" s="1"/>
  <c r="H1679" i="1" a="1"/>
  <c r="H1679" i="1" s="1"/>
  <c r="H1678" i="1" a="1"/>
  <c r="H1678" i="1" s="1"/>
  <c r="H1677" i="1" a="1"/>
  <c r="H1677" i="1" s="1"/>
  <c r="H1676" i="1" a="1"/>
  <c r="H1676" i="1" s="1"/>
  <c r="H1675" i="1" a="1"/>
  <c r="H1675" i="1" s="1"/>
  <c r="H1674" i="1" a="1"/>
  <c r="H1674" i="1" s="1"/>
  <c r="H1673" i="1" a="1"/>
  <c r="H1673" i="1" s="1"/>
  <c r="H1672" i="1" a="1"/>
  <c r="H1672" i="1" s="1"/>
  <c r="H1671" i="1" a="1"/>
  <c r="H1671" i="1" s="1"/>
  <c r="H1670" i="1" a="1"/>
  <c r="H1670" i="1" s="1"/>
  <c r="H1669" i="1" a="1"/>
  <c r="H1669" i="1" s="1"/>
  <c r="H1668" i="1" a="1"/>
  <c r="H1668" i="1" s="1"/>
  <c r="H1667" i="1" a="1"/>
  <c r="H1667" i="1" s="1"/>
  <c r="H1666" i="1" a="1"/>
  <c r="H1666" i="1" s="1"/>
  <c r="H1665" i="1" a="1"/>
  <c r="H1665" i="1" s="1"/>
  <c r="H1664" i="1" a="1"/>
  <c r="H1664" i="1" s="1"/>
  <c r="H1663" i="1" a="1"/>
  <c r="H1663" i="1" s="1"/>
  <c r="H1662" i="1" a="1"/>
  <c r="H1662" i="1" s="1"/>
  <c r="H1661" i="1" a="1"/>
  <c r="H1661" i="1" s="1"/>
  <c r="H1660" i="1" a="1"/>
  <c r="H1660" i="1" s="1"/>
  <c r="H1659" i="1" a="1"/>
  <c r="H1659" i="1" s="1"/>
  <c r="H1658" i="1" a="1"/>
  <c r="H1658" i="1" s="1"/>
  <c r="H1657" i="1" a="1"/>
  <c r="H1657" i="1" s="1"/>
  <c r="H1656" i="1" a="1"/>
  <c r="H1656" i="1" s="1"/>
  <c r="H1655" i="1" a="1"/>
  <c r="H1655" i="1" s="1"/>
  <c r="H1654" i="1" a="1"/>
  <c r="H1654" i="1" s="1"/>
  <c r="H1653" i="1" a="1"/>
  <c r="H1653" i="1" s="1"/>
  <c r="H1652" i="1" a="1"/>
  <c r="H1652" i="1" s="1"/>
  <c r="H1651" i="1" a="1"/>
  <c r="H1651" i="1" s="1"/>
  <c r="H1650" i="1" a="1"/>
  <c r="H1650" i="1" s="1"/>
  <c r="H1649" i="1" a="1"/>
  <c r="H1649" i="1" s="1"/>
  <c r="H1648" i="1" a="1"/>
  <c r="H1648" i="1" s="1"/>
  <c r="H1647" i="1" a="1"/>
  <c r="H1647" i="1" s="1"/>
  <c r="H1646" i="1" a="1"/>
  <c r="H1646" i="1" s="1"/>
  <c r="H1645" i="1" a="1"/>
  <c r="H1645" i="1" s="1"/>
  <c r="H1644" i="1" a="1"/>
  <c r="H1644" i="1" s="1"/>
  <c r="H1643" i="1" a="1"/>
  <c r="H1643" i="1" s="1"/>
  <c r="H1642" i="1" a="1"/>
  <c r="H1642" i="1" s="1"/>
  <c r="H1641" i="1" a="1"/>
  <c r="H1641" i="1" s="1"/>
  <c r="H1640" i="1" a="1"/>
  <c r="H1640" i="1" s="1"/>
  <c r="H1639" i="1" a="1"/>
  <c r="H1639" i="1" s="1"/>
  <c r="H1638" i="1" a="1"/>
  <c r="H1638" i="1" s="1"/>
  <c r="H1637" i="1" a="1"/>
  <c r="H1637" i="1" s="1"/>
  <c r="H1636" i="1" a="1"/>
  <c r="H1636" i="1" s="1"/>
  <c r="H1635" i="1" a="1"/>
  <c r="H1635" i="1" s="1"/>
  <c r="H1634" i="1" a="1"/>
  <c r="H1634" i="1" s="1"/>
  <c r="H1633" i="1" a="1"/>
  <c r="H1633" i="1" s="1"/>
  <c r="H1632" i="1" a="1"/>
  <c r="H1632" i="1" s="1"/>
  <c r="H1631" i="1" a="1"/>
  <c r="H1631" i="1" s="1"/>
  <c r="H1630" i="1" a="1"/>
  <c r="H1630" i="1" s="1"/>
  <c r="H1629" i="1" a="1"/>
  <c r="H1629" i="1" s="1"/>
  <c r="H1628" i="1" a="1"/>
  <c r="H1628" i="1" s="1"/>
  <c r="H1627" i="1" a="1"/>
  <c r="H1627" i="1" s="1"/>
  <c r="H1626" i="1" a="1"/>
  <c r="H1626" i="1" s="1"/>
  <c r="H1625" i="1" a="1"/>
  <c r="H1625" i="1" s="1"/>
  <c r="H1624" i="1" a="1"/>
  <c r="H1624" i="1" s="1"/>
  <c r="H1623" i="1" a="1"/>
  <c r="H1623" i="1" s="1"/>
  <c r="H1622" i="1" a="1"/>
  <c r="H1622" i="1" s="1"/>
  <c r="H1621" i="1" a="1"/>
  <c r="H1621" i="1" s="1"/>
  <c r="H1620" i="1" a="1"/>
  <c r="H1620" i="1" s="1"/>
  <c r="H1619" i="1" a="1"/>
  <c r="H1619" i="1" s="1"/>
  <c r="H1618" i="1" a="1"/>
  <c r="H1618" i="1" s="1"/>
  <c r="H1617" i="1" a="1"/>
  <c r="H1617" i="1" s="1"/>
  <c r="H1616" i="1" a="1"/>
  <c r="H1616" i="1" s="1"/>
  <c r="H1615" i="1" a="1"/>
  <c r="H1615" i="1" s="1"/>
  <c r="H1614" i="1" a="1"/>
  <c r="H1614" i="1" s="1"/>
  <c r="H1613" i="1" a="1"/>
  <c r="H1613" i="1" s="1"/>
  <c r="H1612" i="1" a="1"/>
  <c r="H1612" i="1" s="1"/>
  <c r="H1611" i="1" a="1"/>
  <c r="H1611" i="1" s="1"/>
  <c r="H1610" i="1" a="1"/>
  <c r="H1610" i="1" s="1"/>
  <c r="H1609" i="1" a="1"/>
  <c r="H1609" i="1" s="1"/>
  <c r="H1608" i="1" a="1"/>
  <c r="H1608" i="1" s="1"/>
  <c r="H1607" i="1" a="1"/>
  <c r="H1607" i="1" s="1"/>
  <c r="H1606" i="1" a="1"/>
  <c r="H1606" i="1" s="1"/>
  <c r="H1605" i="1" a="1"/>
  <c r="H1605" i="1" s="1"/>
  <c r="H1604" i="1" a="1"/>
  <c r="H1604" i="1" s="1"/>
  <c r="H1603" i="1" a="1"/>
  <c r="H1603" i="1" s="1"/>
  <c r="H1602" i="1" a="1"/>
  <c r="H1602" i="1" s="1"/>
  <c r="H1601" i="1" a="1"/>
  <c r="H1601" i="1" s="1"/>
  <c r="H1600" i="1" a="1"/>
  <c r="H1600" i="1" s="1"/>
  <c r="H1599" i="1" a="1"/>
  <c r="H1599" i="1" s="1"/>
  <c r="H1598" i="1" a="1"/>
  <c r="H1598" i="1" s="1"/>
  <c r="H1597" i="1" a="1"/>
  <c r="H1597" i="1" s="1"/>
  <c r="H1596" i="1" a="1"/>
  <c r="H1596" i="1" s="1"/>
  <c r="H1595" i="1" a="1"/>
  <c r="H1595" i="1" s="1"/>
  <c r="H1594" i="1" a="1"/>
  <c r="H1594" i="1" s="1"/>
  <c r="H1593" i="1" a="1"/>
  <c r="H1593" i="1" s="1"/>
  <c r="H1592" i="1" a="1"/>
  <c r="H1592" i="1" s="1"/>
  <c r="H1591" i="1" a="1"/>
  <c r="H1591" i="1" s="1"/>
  <c r="H1590" i="1" a="1"/>
  <c r="H1590" i="1" s="1"/>
  <c r="H1589" i="1" a="1"/>
  <c r="H1589" i="1" s="1"/>
  <c r="H1588" i="1" a="1"/>
  <c r="H1588" i="1" s="1"/>
  <c r="H1587" i="1" a="1"/>
  <c r="H1587" i="1" s="1"/>
  <c r="H1586" i="1" a="1"/>
  <c r="H1586" i="1" s="1"/>
  <c r="H1585" i="1" a="1"/>
  <c r="H1585" i="1" s="1"/>
  <c r="H1584" i="1" a="1"/>
  <c r="H1584" i="1" s="1"/>
  <c r="H1583" i="1" a="1"/>
  <c r="H1583" i="1" s="1"/>
  <c r="H1582" i="1" a="1"/>
  <c r="H1582" i="1" s="1"/>
  <c r="H1581" i="1" a="1"/>
  <c r="H1581" i="1" s="1"/>
  <c r="H1580" i="1" a="1"/>
  <c r="H1580" i="1" s="1"/>
  <c r="H1579" i="1" a="1"/>
  <c r="H1579" i="1" s="1"/>
  <c r="H1578" i="1" a="1"/>
  <c r="H1578" i="1" s="1"/>
  <c r="H1577" i="1" a="1"/>
  <c r="H1577" i="1" s="1"/>
  <c r="H1576" i="1" a="1"/>
  <c r="H1576" i="1" s="1"/>
  <c r="H1575" i="1" a="1"/>
  <c r="H1575" i="1" s="1"/>
  <c r="H1574" i="1" a="1"/>
  <c r="H1574" i="1" s="1"/>
  <c r="H1573" i="1" a="1"/>
  <c r="H1573" i="1" s="1"/>
  <c r="H1572" i="1" a="1"/>
  <c r="H1572" i="1" s="1"/>
  <c r="H1571" i="1" a="1"/>
  <c r="H1571" i="1" s="1"/>
  <c r="H1570" i="1" a="1"/>
  <c r="H1570" i="1" s="1"/>
  <c r="H1569" i="1" a="1"/>
  <c r="H1569" i="1" s="1"/>
  <c r="H1568" i="1" a="1"/>
  <c r="H1568" i="1" s="1"/>
  <c r="H1567" i="1" a="1"/>
  <c r="H1567" i="1" s="1"/>
  <c r="H1566" i="1" a="1"/>
  <c r="H1566" i="1" s="1"/>
  <c r="H1565" i="1" a="1"/>
  <c r="H1565" i="1" s="1"/>
  <c r="H1564" i="1" a="1"/>
  <c r="H1564" i="1" s="1"/>
  <c r="H1563" i="1" a="1"/>
  <c r="H1563" i="1" s="1"/>
  <c r="H1562" i="1" a="1"/>
  <c r="H1562" i="1" s="1"/>
  <c r="H1561" i="1" a="1"/>
  <c r="H1561" i="1" s="1"/>
  <c r="H1560" i="1" a="1"/>
  <c r="H1560" i="1" s="1"/>
  <c r="H1559" i="1" a="1"/>
  <c r="H1559" i="1" s="1"/>
  <c r="H1558" i="1" a="1"/>
  <c r="H1558" i="1" s="1"/>
  <c r="H1557" i="1" a="1"/>
  <c r="H1557" i="1" s="1"/>
  <c r="H1556" i="1" a="1"/>
  <c r="H1556" i="1" s="1"/>
  <c r="H1555" i="1" a="1"/>
  <c r="H1555" i="1" s="1"/>
  <c r="H1554" i="1" a="1"/>
  <c r="H1554" i="1" s="1"/>
  <c r="H1553" i="1" a="1"/>
  <c r="H1553" i="1" s="1"/>
  <c r="H1552" i="1" a="1"/>
  <c r="H1552" i="1" s="1"/>
  <c r="H1551" i="1" a="1"/>
  <c r="H1551" i="1" s="1"/>
  <c r="H1550" i="1" a="1"/>
  <c r="H1550" i="1" s="1"/>
  <c r="H1549" i="1" a="1"/>
  <c r="H1549" i="1" s="1"/>
  <c r="H1548" i="1" a="1"/>
  <c r="H1548" i="1" s="1"/>
  <c r="H1547" i="1" a="1"/>
  <c r="H1547" i="1" s="1"/>
  <c r="H1546" i="1" a="1"/>
  <c r="H1546" i="1" s="1"/>
  <c r="H1545" i="1" a="1"/>
  <c r="H1545" i="1" s="1"/>
  <c r="H1544" i="1" a="1"/>
  <c r="H1544" i="1" s="1"/>
  <c r="H1543" i="1" a="1"/>
  <c r="H1543" i="1" s="1"/>
  <c r="H1542" i="1" a="1"/>
  <c r="H1542" i="1" s="1"/>
  <c r="H1541" i="1" a="1"/>
  <c r="H1541" i="1" s="1"/>
  <c r="H1540" i="1" a="1"/>
  <c r="H1540" i="1" s="1"/>
  <c r="H1539" i="1" a="1"/>
  <c r="H1539" i="1" s="1"/>
  <c r="H1538" i="1" a="1"/>
  <c r="H1538" i="1" s="1"/>
  <c r="H1537" i="1" a="1"/>
  <c r="H1537" i="1" s="1"/>
  <c r="H1536" i="1" a="1"/>
  <c r="H1536" i="1" s="1"/>
  <c r="H1535" i="1" a="1"/>
  <c r="H1535" i="1" s="1"/>
  <c r="H1534" i="1" a="1"/>
  <c r="H1534" i="1" s="1"/>
  <c r="H1533" i="1" a="1"/>
  <c r="H1533" i="1" s="1"/>
  <c r="H1532" i="1" a="1"/>
  <c r="H1532" i="1" s="1"/>
  <c r="H1531" i="1" a="1"/>
  <c r="H1531" i="1" s="1"/>
  <c r="H1530" i="1" a="1"/>
  <c r="H1530" i="1" s="1"/>
  <c r="H1529" i="1" a="1"/>
  <c r="H1529" i="1" s="1"/>
  <c r="H1528" i="1" a="1"/>
  <c r="H1528" i="1" s="1"/>
  <c r="H1527" i="1" a="1"/>
  <c r="H1527" i="1" s="1"/>
  <c r="H1526" i="1" a="1"/>
  <c r="H1526" i="1" s="1"/>
  <c r="H1525" i="1" a="1"/>
  <c r="H1525" i="1" s="1"/>
  <c r="H1524" i="1" a="1"/>
  <c r="H1524" i="1" s="1"/>
  <c r="H1523" i="1" a="1"/>
  <c r="H1523" i="1" s="1"/>
  <c r="H1522" i="1" a="1"/>
  <c r="H1522" i="1" s="1"/>
  <c r="H1521" i="1" a="1"/>
  <c r="H1521" i="1" s="1"/>
  <c r="H1520" i="1" a="1"/>
  <c r="H1520" i="1" s="1"/>
  <c r="H1519" i="1" a="1"/>
  <c r="H1519" i="1" s="1"/>
  <c r="H1518" i="1" a="1"/>
  <c r="H1518" i="1" s="1"/>
  <c r="H1517" i="1" a="1"/>
  <c r="H1517" i="1" s="1"/>
  <c r="H1516" i="1" a="1"/>
  <c r="H1516" i="1" s="1"/>
  <c r="H1515" i="1" a="1"/>
  <c r="H1515" i="1" s="1"/>
  <c r="H1514" i="1" a="1"/>
  <c r="H1514" i="1" s="1"/>
  <c r="H1513" i="1" a="1"/>
  <c r="H1513" i="1" s="1"/>
  <c r="H1512" i="1" a="1"/>
  <c r="H1512" i="1" s="1"/>
  <c r="H1511" i="1" a="1"/>
  <c r="H1511" i="1" s="1"/>
  <c r="H1510" i="1" a="1"/>
  <c r="H1510" i="1" s="1"/>
  <c r="H1509" i="1" a="1"/>
  <c r="H1509" i="1" s="1"/>
  <c r="H1508" i="1" a="1"/>
  <c r="H1508" i="1" s="1"/>
  <c r="H1507" i="1" a="1"/>
  <c r="H1507" i="1" s="1"/>
  <c r="H1506" i="1" a="1"/>
  <c r="H1506" i="1" s="1"/>
  <c r="H1505" i="1" a="1"/>
  <c r="H1505" i="1" s="1"/>
  <c r="H1504" i="1" a="1"/>
  <c r="H1504" i="1" s="1"/>
  <c r="H1503" i="1" a="1"/>
  <c r="H1503" i="1" s="1"/>
  <c r="H1502" i="1" a="1"/>
  <c r="H1502" i="1" s="1"/>
  <c r="H1501" i="1" a="1"/>
  <c r="H1501" i="1" s="1"/>
  <c r="H1500" i="1" a="1"/>
  <c r="H1500" i="1" s="1"/>
  <c r="H1499" i="1" a="1"/>
  <c r="H1499" i="1" s="1"/>
  <c r="H1498" i="1" a="1"/>
  <c r="H1498" i="1" s="1"/>
  <c r="H1497" i="1" a="1"/>
  <c r="H1497" i="1" s="1"/>
  <c r="H1496" i="1" a="1"/>
  <c r="H1496" i="1" s="1"/>
  <c r="H1495" i="1" a="1"/>
  <c r="H1495" i="1" s="1"/>
  <c r="H1494" i="1" a="1"/>
  <c r="H1494" i="1" s="1"/>
  <c r="H1493" i="1" a="1"/>
  <c r="H1493" i="1" s="1"/>
  <c r="H1492" i="1" a="1"/>
  <c r="H1492" i="1" s="1"/>
  <c r="H1491" i="1" a="1"/>
  <c r="H1491" i="1" s="1"/>
  <c r="H1490" i="1" a="1"/>
  <c r="H1490" i="1" s="1"/>
  <c r="H1489" i="1" a="1"/>
  <c r="H1489" i="1" s="1"/>
  <c r="H1488" i="1" a="1"/>
  <c r="H1488" i="1" s="1"/>
  <c r="H1487" i="1" a="1"/>
  <c r="H1487" i="1" s="1"/>
  <c r="H1486" i="1" a="1"/>
  <c r="H1486" i="1" s="1"/>
  <c r="H1485" i="1" a="1"/>
  <c r="H1485" i="1" s="1"/>
  <c r="H1484" i="1" a="1"/>
  <c r="H1484" i="1" s="1"/>
  <c r="H1483" i="1" a="1"/>
  <c r="H1483" i="1" s="1"/>
  <c r="H1482" i="1" a="1"/>
  <c r="H1482" i="1" s="1"/>
  <c r="H1481" i="1" a="1"/>
  <c r="H1481" i="1" s="1"/>
  <c r="H1480" i="1" a="1"/>
  <c r="H1480" i="1" s="1"/>
  <c r="H1479" i="1" a="1"/>
  <c r="H1479" i="1" s="1"/>
  <c r="H1478" i="1" a="1"/>
  <c r="H1478" i="1" s="1"/>
  <c r="H1477" i="1" a="1"/>
  <c r="H1477" i="1" s="1"/>
  <c r="H1476" i="1" a="1"/>
  <c r="H1476" i="1" s="1"/>
  <c r="H1475" i="1" a="1"/>
  <c r="H1475" i="1" s="1"/>
  <c r="H1474" i="1" a="1"/>
  <c r="H1474" i="1" s="1"/>
  <c r="H1473" i="1" a="1"/>
  <c r="H1473" i="1" s="1"/>
  <c r="H1472" i="1" a="1"/>
  <c r="H1472" i="1" s="1"/>
  <c r="H1471" i="1" a="1"/>
  <c r="H1471" i="1" s="1"/>
  <c r="H1470" i="1" a="1"/>
  <c r="H1470" i="1" s="1"/>
  <c r="H1469" i="1" a="1"/>
  <c r="H1469" i="1" s="1"/>
  <c r="H1468" i="1" a="1"/>
  <c r="H1468" i="1" s="1"/>
  <c r="H1467" i="1" a="1"/>
  <c r="H1467" i="1" s="1"/>
  <c r="H1466" i="1" a="1"/>
  <c r="H1466" i="1" s="1"/>
  <c r="H1465" i="1" a="1"/>
  <c r="H1465" i="1" s="1"/>
  <c r="H1464" i="1" a="1"/>
  <c r="H1464" i="1" s="1"/>
  <c r="H1463" i="1" a="1"/>
  <c r="H1463" i="1" s="1"/>
  <c r="H1462" i="1" a="1"/>
  <c r="H1462" i="1" s="1"/>
  <c r="H1461" i="1" a="1"/>
  <c r="H1461" i="1" s="1"/>
  <c r="H1460" i="1" a="1"/>
  <c r="H1460" i="1" s="1"/>
  <c r="H1459" i="1" a="1"/>
  <c r="H1459" i="1" s="1"/>
  <c r="H1458" i="1" a="1"/>
  <c r="H1458" i="1" s="1"/>
  <c r="H1457" i="1" a="1"/>
  <c r="H1457" i="1" s="1"/>
  <c r="H1456" i="1" a="1"/>
  <c r="H1456" i="1" s="1"/>
  <c r="H1455" i="1" a="1"/>
  <c r="H1455" i="1" s="1"/>
  <c r="H1454" i="1" a="1"/>
  <c r="H1454" i="1" s="1"/>
  <c r="H1453" i="1" a="1"/>
  <c r="H1453" i="1" s="1"/>
  <c r="H1452" i="1" a="1"/>
  <c r="H1452" i="1" s="1"/>
  <c r="H1451" i="1" a="1"/>
  <c r="H1451" i="1" s="1"/>
  <c r="H1450" i="1" a="1"/>
  <c r="H1450" i="1" s="1"/>
  <c r="H1449" i="1" a="1"/>
  <c r="H1449" i="1" s="1"/>
  <c r="H1448" i="1" a="1"/>
  <c r="H1448" i="1" s="1"/>
  <c r="H1447" i="1" a="1"/>
  <c r="H1447" i="1" s="1"/>
  <c r="H1446" i="1" a="1"/>
  <c r="H1446" i="1" s="1"/>
  <c r="H1445" i="1" a="1"/>
  <c r="H1445" i="1" s="1"/>
  <c r="H1444" i="1" a="1"/>
  <c r="H1444" i="1" s="1"/>
  <c r="H1443" i="1" a="1"/>
  <c r="H1443" i="1" s="1"/>
  <c r="H1442" i="1" a="1"/>
  <c r="H1442" i="1" s="1"/>
  <c r="H1441" i="1" a="1"/>
  <c r="H1441" i="1" s="1"/>
  <c r="H1440" i="1" a="1"/>
  <c r="H1440" i="1" s="1"/>
  <c r="H1439" i="1" a="1"/>
  <c r="H1439" i="1" s="1"/>
  <c r="H1438" i="1" a="1"/>
  <c r="H1438" i="1" s="1"/>
  <c r="H1437" i="1" a="1"/>
  <c r="H1437" i="1" s="1"/>
  <c r="H1436" i="1" a="1"/>
  <c r="H1436" i="1" s="1"/>
  <c r="H1435" i="1" a="1"/>
  <c r="H1435" i="1" s="1"/>
  <c r="H1434" i="1" a="1"/>
  <c r="H1434" i="1" s="1"/>
  <c r="H1433" i="1" a="1"/>
  <c r="H1433" i="1" s="1"/>
  <c r="H1432" i="1" a="1"/>
  <c r="H1432" i="1" s="1"/>
  <c r="H1431" i="1" a="1"/>
  <c r="H1431" i="1" s="1"/>
  <c r="H1430" i="1" a="1"/>
  <c r="H1430" i="1" s="1"/>
  <c r="H1429" i="1" a="1"/>
  <c r="H1429" i="1" s="1"/>
  <c r="H1428" i="1" a="1"/>
  <c r="H1428" i="1" s="1"/>
  <c r="H1427" i="1" a="1"/>
  <c r="H1427" i="1" s="1"/>
  <c r="H1426" i="1" a="1"/>
  <c r="H1426" i="1" s="1"/>
  <c r="H1425" i="1" a="1"/>
  <c r="H1425" i="1" s="1"/>
  <c r="H1424" i="1" a="1"/>
  <c r="H1424" i="1" s="1"/>
  <c r="H1423" i="1" a="1"/>
  <c r="H1423" i="1" s="1"/>
  <c r="H1422" i="1" a="1"/>
  <c r="H1422" i="1" s="1"/>
  <c r="H1421" i="1" a="1"/>
  <c r="H1421" i="1" s="1"/>
  <c r="H1420" i="1" a="1"/>
  <c r="H1420" i="1" s="1"/>
  <c r="H1419" i="1" a="1"/>
  <c r="H1419" i="1" s="1"/>
  <c r="H1418" i="1" a="1"/>
  <c r="H1418" i="1" s="1"/>
  <c r="H1417" i="1" a="1"/>
  <c r="H1417" i="1" s="1"/>
  <c r="H1416" i="1" a="1"/>
  <c r="H1416" i="1" s="1"/>
  <c r="H1415" i="1" a="1"/>
  <c r="H1415" i="1" s="1"/>
  <c r="H1414" i="1" a="1"/>
  <c r="H1414" i="1" s="1"/>
  <c r="H1413" i="1" a="1"/>
  <c r="H1413" i="1" s="1"/>
  <c r="H1412" i="1" a="1"/>
  <c r="H1412" i="1" s="1"/>
  <c r="H1411" i="1" a="1"/>
  <c r="H1411" i="1" s="1"/>
  <c r="H1410" i="1" a="1"/>
  <c r="H1410" i="1" s="1"/>
  <c r="H1409" i="1" a="1"/>
  <c r="H1409" i="1" s="1"/>
  <c r="H1408" i="1" a="1"/>
  <c r="H1408" i="1" s="1"/>
  <c r="H1407" i="1" a="1"/>
  <c r="H1407" i="1" s="1"/>
  <c r="H1406" i="1" a="1"/>
  <c r="H1406" i="1" s="1"/>
  <c r="H1405" i="1" a="1"/>
  <c r="H1405" i="1" s="1"/>
  <c r="H1404" i="1" a="1"/>
  <c r="H1404" i="1" s="1"/>
  <c r="H1403" i="1" a="1"/>
  <c r="H1403" i="1" s="1"/>
  <c r="H1402" i="1" a="1"/>
  <c r="H1402" i="1" s="1"/>
  <c r="H1401" i="1" a="1"/>
  <c r="H1401" i="1" s="1"/>
  <c r="H1400" i="1" a="1"/>
  <c r="H1400" i="1" s="1"/>
  <c r="H1399" i="1" a="1"/>
  <c r="H1399" i="1" s="1"/>
  <c r="H1398" i="1" a="1"/>
  <c r="H1398" i="1" s="1"/>
  <c r="H1397" i="1" a="1"/>
  <c r="H1397" i="1" s="1"/>
  <c r="H1396" i="1" a="1"/>
  <c r="H1396" i="1" s="1"/>
  <c r="H1395" i="1" a="1"/>
  <c r="H1395" i="1" s="1"/>
  <c r="H1394" i="1" a="1"/>
  <c r="H1394" i="1" s="1"/>
  <c r="H1393" i="1" a="1"/>
  <c r="H1393" i="1" s="1"/>
  <c r="H1392" i="1" a="1"/>
  <c r="H1392" i="1" s="1"/>
  <c r="H1391" i="1" a="1"/>
  <c r="H1391" i="1" s="1"/>
  <c r="H1390" i="1" a="1"/>
  <c r="H1390" i="1" s="1"/>
  <c r="H1389" i="1" a="1"/>
  <c r="H1389" i="1" s="1"/>
  <c r="H1388" i="1" a="1"/>
  <c r="H1388" i="1" s="1"/>
  <c r="H1387" i="1" a="1"/>
  <c r="H1387" i="1" s="1"/>
  <c r="H1386" i="1" a="1"/>
  <c r="H1386" i="1" s="1"/>
  <c r="H1385" i="1" a="1"/>
  <c r="H1385" i="1" s="1"/>
  <c r="H1384" i="1" a="1"/>
  <c r="H1384" i="1" s="1"/>
  <c r="H1383" i="1" a="1"/>
  <c r="H1383" i="1" s="1"/>
  <c r="H1382" i="1" a="1"/>
  <c r="H1382" i="1" s="1"/>
  <c r="H1381" i="1" a="1"/>
  <c r="H1381" i="1" s="1"/>
  <c r="H1380" i="1" a="1"/>
  <c r="H1380" i="1" s="1"/>
  <c r="H1379" i="1" a="1"/>
  <c r="H1379" i="1" s="1"/>
  <c r="H1378" i="1" a="1"/>
  <c r="H1378" i="1" s="1"/>
  <c r="H1377" i="1" a="1"/>
  <c r="H1377" i="1" s="1"/>
  <c r="H1376" i="1" a="1"/>
  <c r="H1376" i="1" s="1"/>
  <c r="H1375" i="1" a="1"/>
  <c r="H1375" i="1" s="1"/>
  <c r="H1374" i="1" a="1"/>
  <c r="H1374" i="1" s="1"/>
  <c r="H1373" i="1" a="1"/>
  <c r="H1373" i="1" s="1"/>
  <c r="H1372" i="1" a="1"/>
  <c r="H1372" i="1" s="1"/>
  <c r="H1371" i="1" a="1"/>
  <c r="H1371" i="1" s="1"/>
  <c r="H1370" i="1" a="1"/>
  <c r="H1370" i="1" s="1"/>
  <c r="H1369" i="1" a="1"/>
  <c r="H1369" i="1" s="1"/>
  <c r="H1368" i="1" a="1"/>
  <c r="H1368" i="1" s="1"/>
  <c r="H1367" i="1" a="1"/>
  <c r="H1367" i="1" s="1"/>
  <c r="H1366" i="1" a="1"/>
  <c r="H1366" i="1" s="1"/>
  <c r="H1365" i="1" a="1"/>
  <c r="H1365" i="1" s="1"/>
  <c r="H1364" i="1" a="1"/>
  <c r="H1364" i="1" s="1"/>
  <c r="H1363" i="1" a="1"/>
  <c r="H1363" i="1" s="1"/>
  <c r="H1362" i="1" a="1"/>
  <c r="H1362" i="1" s="1"/>
  <c r="H1361" i="1" a="1"/>
  <c r="H1361" i="1" s="1"/>
  <c r="H1360" i="1" a="1"/>
  <c r="H1360" i="1" s="1"/>
  <c r="H1359" i="1" a="1"/>
  <c r="H1359" i="1" s="1"/>
  <c r="H1358" i="1" a="1"/>
  <c r="H1358" i="1" s="1"/>
  <c r="H1357" i="1" a="1"/>
  <c r="H1357" i="1" s="1"/>
  <c r="H1356" i="1" a="1"/>
  <c r="H1356" i="1" s="1"/>
  <c r="H1355" i="1" a="1"/>
  <c r="H1355" i="1" s="1"/>
  <c r="H1354" i="1" a="1"/>
  <c r="H1354" i="1" s="1"/>
  <c r="H1353" i="1" a="1"/>
  <c r="H1353" i="1" s="1"/>
  <c r="H1352" i="1" a="1"/>
  <c r="H1352" i="1" s="1"/>
  <c r="H1351" i="1" a="1"/>
  <c r="H1351" i="1" s="1"/>
  <c r="H1350" i="1" a="1"/>
  <c r="H1350" i="1" s="1"/>
  <c r="H1349" i="1" a="1"/>
  <c r="H1349" i="1" s="1"/>
  <c r="H1348" i="1" a="1"/>
  <c r="H1348" i="1" s="1"/>
  <c r="H1347" i="1" a="1"/>
  <c r="H1347" i="1" s="1"/>
  <c r="H1346" i="1" a="1"/>
  <c r="H1346" i="1" s="1"/>
  <c r="H1345" i="1" a="1"/>
  <c r="H1345" i="1" s="1"/>
  <c r="H1344" i="1" a="1"/>
  <c r="H1344" i="1" s="1"/>
  <c r="H1343" i="1" a="1"/>
  <c r="H1343" i="1" s="1"/>
  <c r="H1342" i="1" a="1"/>
  <c r="H1342" i="1" s="1"/>
  <c r="H1341" i="1" a="1"/>
  <c r="H1341" i="1" s="1"/>
  <c r="H1340" i="1" a="1"/>
  <c r="H1340" i="1" s="1"/>
  <c r="H1339" i="1" a="1"/>
  <c r="H1339" i="1" s="1"/>
  <c r="H1338" i="1" a="1"/>
  <c r="H1338" i="1" s="1"/>
  <c r="H1337" i="1" a="1"/>
  <c r="H1337" i="1" s="1"/>
  <c r="H1336" i="1" a="1"/>
  <c r="H1336" i="1" s="1"/>
  <c r="H1335" i="1" a="1"/>
  <c r="H1335" i="1" s="1"/>
  <c r="H1334" i="1" a="1"/>
  <c r="H1334" i="1" s="1"/>
  <c r="H1333" i="1" a="1"/>
  <c r="H1333" i="1" s="1"/>
  <c r="H1332" i="1" a="1"/>
  <c r="H1332" i="1" s="1"/>
  <c r="H1331" i="1" a="1"/>
  <c r="H1331" i="1" s="1"/>
  <c r="H1330" i="1" a="1"/>
  <c r="H1330" i="1" s="1"/>
  <c r="H1329" i="1" a="1"/>
  <c r="H1329" i="1" s="1"/>
  <c r="H1328" i="1" a="1"/>
  <c r="H1328" i="1" s="1"/>
  <c r="H1327" i="1" a="1"/>
  <c r="H1327" i="1" s="1"/>
  <c r="H1326" i="1" a="1"/>
  <c r="H1326" i="1" s="1"/>
  <c r="H1325" i="1" a="1"/>
  <c r="H1325" i="1" s="1"/>
  <c r="H1324" i="1" a="1"/>
  <c r="H1324" i="1" s="1"/>
  <c r="H1323" i="1" a="1"/>
  <c r="H1323" i="1" s="1"/>
  <c r="H1322" i="1" a="1"/>
  <c r="H1322" i="1" s="1"/>
  <c r="H1321" i="1" a="1"/>
  <c r="H1321" i="1" s="1"/>
  <c r="H1320" i="1" a="1"/>
  <c r="H1320" i="1" s="1"/>
  <c r="H1319" i="1" a="1"/>
  <c r="H1319" i="1" s="1"/>
  <c r="H1318" i="1" a="1"/>
  <c r="H1318" i="1" s="1"/>
  <c r="H1317" i="1" a="1"/>
  <c r="H1317" i="1" s="1"/>
  <c r="H1316" i="1" a="1"/>
  <c r="H1316" i="1" s="1"/>
  <c r="H1315" i="1" a="1"/>
  <c r="H1315" i="1" s="1"/>
  <c r="H1314" i="1" a="1"/>
  <c r="H1314" i="1" s="1"/>
  <c r="H1313" i="1" a="1"/>
  <c r="H1313" i="1" s="1"/>
  <c r="H1312" i="1" a="1"/>
  <c r="H1312" i="1" s="1"/>
  <c r="H1311" i="1" a="1"/>
  <c r="H1311" i="1" s="1"/>
  <c r="H1310" i="1" a="1"/>
  <c r="H1310" i="1" s="1"/>
  <c r="H1309" i="1" a="1"/>
  <c r="H1309" i="1" s="1"/>
  <c r="H1308" i="1" a="1"/>
  <c r="H1308" i="1" s="1"/>
  <c r="H1307" i="1" a="1"/>
  <c r="H1307" i="1" s="1"/>
  <c r="H1306" i="1" a="1"/>
  <c r="H1306" i="1" s="1"/>
  <c r="H1305" i="1" a="1"/>
  <c r="H1305" i="1" s="1"/>
  <c r="H1304" i="1" a="1"/>
  <c r="H1304" i="1" s="1"/>
  <c r="H1303" i="1" a="1"/>
  <c r="H1303" i="1" s="1"/>
  <c r="H1302" i="1" a="1"/>
  <c r="H1302" i="1" s="1"/>
  <c r="H1301" i="1" a="1"/>
  <c r="H1301" i="1" s="1"/>
  <c r="H1300" i="1" a="1"/>
  <c r="H1300" i="1" s="1"/>
  <c r="H1299" i="1" a="1"/>
  <c r="H1299" i="1" s="1"/>
  <c r="H1298" i="1" a="1"/>
  <c r="H1298" i="1" s="1"/>
  <c r="H1297" i="1" a="1"/>
  <c r="H1297" i="1" s="1"/>
  <c r="H1296" i="1" a="1"/>
  <c r="H1296" i="1" s="1"/>
  <c r="H1295" i="1" a="1"/>
  <c r="H1295" i="1" s="1"/>
  <c r="H1294" i="1" a="1"/>
  <c r="H1294" i="1" s="1"/>
  <c r="H1293" i="1" a="1"/>
  <c r="H1293" i="1" s="1"/>
  <c r="H1292" i="1" a="1"/>
  <c r="H1292" i="1" s="1"/>
  <c r="H1291" i="1" a="1"/>
  <c r="H1291" i="1" s="1"/>
  <c r="H1290" i="1" a="1"/>
  <c r="H1290" i="1" s="1"/>
  <c r="H1289" i="1" a="1"/>
  <c r="H1289" i="1" s="1"/>
  <c r="H1288" i="1" a="1"/>
  <c r="H1288" i="1" s="1"/>
  <c r="H1287" i="1" a="1"/>
  <c r="H1287" i="1" s="1"/>
  <c r="H1286" i="1" a="1"/>
  <c r="H1286" i="1" s="1"/>
  <c r="H1285" i="1" a="1"/>
  <c r="H1285" i="1" s="1"/>
  <c r="H1284" i="1" a="1"/>
  <c r="H1284" i="1" s="1"/>
  <c r="H1283" i="1" a="1"/>
  <c r="H1283" i="1" s="1"/>
  <c r="H1282" i="1" a="1"/>
  <c r="H1282" i="1" s="1"/>
  <c r="H1281" i="1" a="1"/>
  <c r="H1281" i="1" s="1"/>
  <c r="H1280" i="1" a="1"/>
  <c r="H1280" i="1" s="1"/>
  <c r="H1279" i="1" a="1"/>
  <c r="H1279" i="1" s="1"/>
  <c r="H1278" i="1" a="1"/>
  <c r="H1278" i="1" s="1"/>
  <c r="H1277" i="1" a="1"/>
  <c r="H1277" i="1" s="1"/>
  <c r="H1276" i="1" a="1"/>
  <c r="H1276" i="1" s="1"/>
  <c r="H1275" i="1" a="1"/>
  <c r="H1275" i="1" s="1"/>
  <c r="H1274" i="1" a="1"/>
  <c r="H1274" i="1" s="1"/>
  <c r="H1273" i="1" a="1"/>
  <c r="H1273" i="1" s="1"/>
  <c r="H1272" i="1" a="1"/>
  <c r="H1272" i="1" s="1"/>
  <c r="H1271" i="1" a="1"/>
  <c r="H1271" i="1" s="1"/>
  <c r="H1270" i="1" a="1"/>
  <c r="H1270" i="1" s="1"/>
  <c r="H1269" i="1" a="1"/>
  <c r="H1269" i="1" s="1"/>
  <c r="H1268" i="1" a="1"/>
  <c r="H1268" i="1" s="1"/>
  <c r="H1267" i="1" a="1"/>
  <c r="H1267" i="1" s="1"/>
  <c r="H1266" i="1" a="1"/>
  <c r="H1266" i="1" s="1"/>
  <c r="H1265" i="1" a="1"/>
  <c r="H1265" i="1" s="1"/>
  <c r="H1264" i="1" a="1"/>
  <c r="H1264" i="1" s="1"/>
  <c r="H1263" i="1" a="1"/>
  <c r="H1263" i="1" s="1"/>
  <c r="H1262" i="1" a="1"/>
  <c r="H1262" i="1" s="1"/>
  <c r="H1261" i="1" a="1"/>
  <c r="H1261" i="1" s="1"/>
  <c r="H1260" i="1" a="1"/>
  <c r="H1260" i="1" s="1"/>
  <c r="H1259" i="1" a="1"/>
  <c r="H1259" i="1" s="1"/>
  <c r="H1258" i="1" a="1"/>
  <c r="H1258" i="1" s="1"/>
  <c r="H1257" i="1" a="1"/>
  <c r="H1257" i="1" s="1"/>
  <c r="H1256" i="1" a="1"/>
  <c r="H1256" i="1" s="1"/>
  <c r="H1255" i="1" a="1"/>
  <c r="H1255" i="1" s="1"/>
  <c r="H1254" i="1" a="1"/>
  <c r="H1254" i="1" s="1"/>
  <c r="H1253" i="1" a="1"/>
  <c r="H1253" i="1" s="1"/>
  <c r="H1252" i="1" a="1"/>
  <c r="H1252" i="1" s="1"/>
  <c r="H1251" i="1" a="1"/>
  <c r="H1251" i="1" s="1"/>
  <c r="H1250" i="1" a="1"/>
  <c r="H1250" i="1" s="1"/>
  <c r="H1249" i="1" a="1"/>
  <c r="H1249" i="1" s="1"/>
  <c r="H1248" i="1" a="1"/>
  <c r="H1248" i="1" s="1"/>
  <c r="H1247" i="1" a="1"/>
  <c r="H1247" i="1" s="1"/>
  <c r="H1246" i="1" a="1"/>
  <c r="H1246" i="1" s="1"/>
  <c r="H1245" i="1" a="1"/>
  <c r="H1245" i="1" s="1"/>
  <c r="H1244" i="1" a="1"/>
  <c r="H1244" i="1" s="1"/>
  <c r="H1243" i="1" a="1"/>
  <c r="H1243" i="1" s="1"/>
  <c r="H1242" i="1" a="1"/>
  <c r="H1242" i="1" s="1"/>
  <c r="H1241" i="1" a="1"/>
  <c r="H1241" i="1" s="1"/>
  <c r="H1240" i="1" a="1"/>
  <c r="H1240" i="1" s="1"/>
  <c r="H1239" i="1" a="1"/>
  <c r="H1239" i="1" s="1"/>
  <c r="H1238" i="1" a="1"/>
  <c r="H1238" i="1" s="1"/>
  <c r="H1237" i="1" a="1"/>
  <c r="H1237" i="1" s="1"/>
  <c r="H1236" i="1" a="1"/>
  <c r="H1236" i="1" s="1"/>
  <c r="H1235" i="1" a="1"/>
  <c r="H1235" i="1" s="1"/>
  <c r="H1234" i="1" a="1"/>
  <c r="H1234" i="1" s="1"/>
  <c r="H1233" i="1" a="1"/>
  <c r="H1233" i="1" s="1"/>
  <c r="H1232" i="1" a="1"/>
  <c r="H1232" i="1" s="1"/>
  <c r="H1231" i="1" a="1"/>
  <c r="H1231" i="1" s="1"/>
  <c r="H1230" i="1" a="1"/>
  <c r="H1230" i="1" s="1"/>
  <c r="H1229" i="1" a="1"/>
  <c r="H1229" i="1" s="1"/>
  <c r="H1228" i="1" a="1"/>
  <c r="H1228" i="1" s="1"/>
  <c r="H1227" i="1" a="1"/>
  <c r="H1227" i="1" s="1"/>
  <c r="H1226" i="1" a="1"/>
  <c r="H1226" i="1" s="1"/>
  <c r="H1225" i="1" a="1"/>
  <c r="H1225" i="1" s="1"/>
  <c r="H1224" i="1" a="1"/>
  <c r="H1224" i="1" s="1"/>
  <c r="H1223" i="1" a="1"/>
  <c r="H1223" i="1" s="1"/>
  <c r="H1222" i="1" a="1"/>
  <c r="H1222" i="1" s="1"/>
  <c r="H1221" i="1" a="1"/>
  <c r="H1221" i="1" s="1"/>
  <c r="H1220" i="1" a="1"/>
  <c r="H1220" i="1" s="1"/>
  <c r="H1219" i="1" a="1"/>
  <c r="H1219" i="1" s="1"/>
  <c r="H1218" i="1" a="1"/>
  <c r="H1218" i="1" s="1"/>
  <c r="H1217" i="1" a="1"/>
  <c r="H1217" i="1" s="1"/>
  <c r="H1216" i="1" a="1"/>
  <c r="H1216" i="1" s="1"/>
  <c r="H1215" i="1" a="1"/>
  <c r="H1215" i="1" s="1"/>
  <c r="H1214" i="1" a="1"/>
  <c r="H1214" i="1" s="1"/>
  <c r="H1213" i="1" a="1"/>
  <c r="H1213" i="1" s="1"/>
  <c r="H1212" i="1" a="1"/>
  <c r="H1212" i="1" s="1"/>
  <c r="H1211" i="1" a="1"/>
  <c r="H1211" i="1" s="1"/>
  <c r="H1210" i="1" a="1"/>
  <c r="H1210" i="1" s="1"/>
  <c r="H1209" i="1" a="1"/>
  <c r="H1209" i="1" s="1"/>
  <c r="H1208" i="1" a="1"/>
  <c r="H1208" i="1" s="1"/>
  <c r="H1207" i="1" a="1"/>
  <c r="H1207" i="1" s="1"/>
  <c r="H1206" i="1" a="1"/>
  <c r="H1206" i="1" s="1"/>
  <c r="H1205" i="1" a="1"/>
  <c r="H1205" i="1" s="1"/>
  <c r="H1204" i="1" a="1"/>
  <c r="H1204" i="1" s="1"/>
  <c r="H1203" i="1" a="1"/>
  <c r="H1203" i="1" s="1"/>
  <c r="H1202" i="1" a="1"/>
  <c r="H1202" i="1" s="1"/>
  <c r="H1201" i="1" a="1"/>
  <c r="H1201" i="1" s="1"/>
  <c r="H1200" i="1" a="1"/>
  <c r="H1200" i="1" s="1"/>
  <c r="H1199" i="1" a="1"/>
  <c r="H1199" i="1" s="1"/>
  <c r="H1198" i="1" a="1"/>
  <c r="H1198" i="1" s="1"/>
  <c r="H1197" i="1" a="1"/>
  <c r="H1197" i="1" s="1"/>
  <c r="H1196" i="1" a="1"/>
  <c r="H1196" i="1" s="1"/>
  <c r="H1195" i="1" a="1"/>
  <c r="H1195" i="1" s="1"/>
  <c r="H1194" i="1" a="1"/>
  <c r="H1194" i="1" s="1"/>
  <c r="H1193" i="1" a="1"/>
  <c r="H1193" i="1" s="1"/>
  <c r="H1192" i="1" a="1"/>
  <c r="H1192" i="1" s="1"/>
  <c r="H1191" i="1" a="1"/>
  <c r="H1191" i="1" s="1"/>
  <c r="H1190" i="1" a="1"/>
  <c r="H1190" i="1" s="1"/>
  <c r="H1189" i="1" a="1"/>
  <c r="H1189" i="1" s="1"/>
  <c r="H1188" i="1" a="1"/>
  <c r="H1188" i="1" s="1"/>
  <c r="H1187" i="1" a="1"/>
  <c r="H1187" i="1" s="1"/>
  <c r="H1186" i="1" a="1"/>
  <c r="H1186" i="1" s="1"/>
  <c r="H1185" i="1" a="1"/>
  <c r="H1185" i="1" s="1"/>
  <c r="H1184" i="1" a="1"/>
  <c r="H1184" i="1" s="1"/>
  <c r="H1183" i="1" a="1"/>
  <c r="H1183" i="1" s="1"/>
  <c r="H1182" i="1" a="1"/>
  <c r="H1182" i="1" s="1"/>
  <c r="H1181" i="1" a="1"/>
  <c r="H1181" i="1" s="1"/>
  <c r="H1180" i="1" a="1"/>
  <c r="H1180" i="1" s="1"/>
  <c r="H1179" i="1" a="1"/>
  <c r="H1179" i="1" s="1"/>
  <c r="H1178" i="1" a="1"/>
  <c r="H1178" i="1" s="1"/>
  <c r="H1177" i="1" a="1"/>
  <c r="H1177" i="1" s="1"/>
  <c r="H1176" i="1" a="1"/>
  <c r="H1176" i="1" s="1"/>
  <c r="H1175" i="1" a="1"/>
  <c r="H1175" i="1" s="1"/>
  <c r="H1174" i="1" a="1"/>
  <c r="H1174" i="1" s="1"/>
  <c r="H1173" i="1" a="1"/>
  <c r="H1173" i="1" s="1"/>
  <c r="H1172" i="1" a="1"/>
  <c r="H1172" i="1" s="1"/>
  <c r="H1171" i="1" a="1"/>
  <c r="H1171" i="1" s="1"/>
  <c r="H1170" i="1" a="1"/>
  <c r="H1170" i="1" s="1"/>
  <c r="H1169" i="1" a="1"/>
  <c r="H1169" i="1" s="1"/>
  <c r="H1168" i="1" a="1"/>
  <c r="H1168" i="1" s="1"/>
  <c r="H1167" i="1" a="1"/>
  <c r="H1167" i="1" s="1"/>
  <c r="H1166" i="1" a="1"/>
  <c r="H1166" i="1" s="1"/>
  <c r="H1165" i="1" a="1"/>
  <c r="H1165" i="1" s="1"/>
  <c r="H1164" i="1" a="1"/>
  <c r="H1164" i="1" s="1"/>
  <c r="H1163" i="1" a="1"/>
  <c r="H1163" i="1" s="1"/>
  <c r="H1162" i="1" a="1"/>
  <c r="H1162" i="1" s="1"/>
  <c r="H1161" i="1" a="1"/>
  <c r="H1161" i="1" s="1"/>
  <c r="H1160" i="1" a="1"/>
  <c r="H1160" i="1" s="1"/>
  <c r="H1159" i="1" a="1"/>
  <c r="H1159" i="1" s="1"/>
  <c r="H1158" i="1" a="1"/>
  <c r="H1158" i="1" s="1"/>
  <c r="H1157" i="1" a="1"/>
  <c r="H1157" i="1" s="1"/>
  <c r="H1156" i="1" a="1"/>
  <c r="H1156" i="1" s="1"/>
  <c r="H1155" i="1" a="1"/>
  <c r="H1155" i="1" s="1"/>
  <c r="H1154" i="1" a="1"/>
  <c r="H1154" i="1" s="1"/>
  <c r="H1153" i="1" a="1"/>
  <c r="H1153" i="1" s="1"/>
  <c r="H1152" i="1" a="1"/>
  <c r="H1152" i="1" s="1"/>
  <c r="H1151" i="1" a="1"/>
  <c r="H1151" i="1" s="1"/>
  <c r="H1150" i="1" a="1"/>
  <c r="H1150" i="1" s="1"/>
  <c r="H1149" i="1" a="1"/>
  <c r="H1149" i="1" s="1"/>
  <c r="H1148" i="1" a="1"/>
  <c r="H1148" i="1" s="1"/>
  <c r="H1147" i="1" a="1"/>
  <c r="H1147" i="1" s="1"/>
  <c r="H1146" i="1" a="1"/>
  <c r="H1146" i="1" s="1"/>
  <c r="H1145" i="1" a="1"/>
  <c r="H1145" i="1" s="1"/>
  <c r="H1144" i="1" a="1"/>
  <c r="H1144" i="1" s="1"/>
  <c r="H1143" i="1" a="1"/>
  <c r="H1143" i="1" s="1"/>
  <c r="H1142" i="1" a="1"/>
  <c r="H1142" i="1" s="1"/>
  <c r="H1141" i="1" a="1"/>
  <c r="H1141" i="1" s="1"/>
  <c r="H1140" i="1" a="1"/>
  <c r="H1140" i="1" s="1"/>
  <c r="H1139" i="1" a="1"/>
  <c r="H1139" i="1" s="1"/>
  <c r="H1138" i="1" a="1"/>
  <c r="H1138" i="1" s="1"/>
  <c r="H1137" i="1" a="1"/>
  <c r="H1137" i="1" s="1"/>
  <c r="H1136" i="1" a="1"/>
  <c r="H1136" i="1" s="1"/>
  <c r="H1135" i="1" a="1"/>
  <c r="H1135" i="1" s="1"/>
  <c r="H1134" i="1" a="1"/>
  <c r="H1134" i="1" s="1"/>
  <c r="H1133" i="1" a="1"/>
  <c r="H1133" i="1" s="1"/>
  <c r="H1132" i="1" a="1"/>
  <c r="H1132" i="1" s="1"/>
  <c r="H1131" i="1" a="1"/>
  <c r="H1131" i="1" s="1"/>
  <c r="H1130" i="1" a="1"/>
  <c r="H1130" i="1" s="1"/>
  <c r="H1129" i="1" a="1"/>
  <c r="H1129" i="1" s="1"/>
  <c r="H1128" i="1" a="1"/>
  <c r="H1128" i="1" s="1"/>
  <c r="H1127" i="1" a="1"/>
  <c r="H1127" i="1" s="1"/>
  <c r="H1126" i="1" a="1"/>
  <c r="H1126" i="1" s="1"/>
  <c r="H1125" i="1" a="1"/>
  <c r="H1125" i="1" s="1"/>
  <c r="H1124" i="1" a="1"/>
  <c r="H1124" i="1" s="1"/>
  <c r="H1123" i="1" a="1"/>
  <c r="H1123" i="1" s="1"/>
  <c r="H1122" i="1" a="1"/>
  <c r="H1122" i="1" s="1"/>
  <c r="H1121" i="1" a="1"/>
  <c r="H1121" i="1" s="1"/>
  <c r="H1120" i="1" a="1"/>
  <c r="H1120" i="1" s="1"/>
  <c r="H1119" i="1" a="1"/>
  <c r="H1119" i="1" s="1"/>
  <c r="H1118" i="1" a="1"/>
  <c r="H1118" i="1" s="1"/>
  <c r="H1117" i="1" a="1"/>
  <c r="H1117" i="1" s="1"/>
  <c r="H1116" i="1" a="1"/>
  <c r="H1116" i="1" s="1"/>
  <c r="H1115" i="1" a="1"/>
  <c r="H1115" i="1" s="1"/>
  <c r="H1114" i="1" a="1"/>
  <c r="H1114" i="1" s="1"/>
  <c r="H1113" i="1" a="1"/>
  <c r="H1113" i="1" s="1"/>
  <c r="H1112" i="1" a="1"/>
  <c r="H1112" i="1" s="1"/>
  <c r="H1111" i="1" a="1"/>
  <c r="H1111" i="1" s="1"/>
  <c r="H1110" i="1" a="1"/>
  <c r="H1110" i="1" s="1"/>
  <c r="H1109" i="1" a="1"/>
  <c r="H1109" i="1" s="1"/>
  <c r="H1108" i="1" a="1"/>
  <c r="H1108" i="1" s="1"/>
  <c r="H1107" i="1" a="1"/>
  <c r="H1107" i="1" s="1"/>
  <c r="H1106" i="1" a="1"/>
  <c r="H1106" i="1" s="1"/>
  <c r="H1105" i="1" a="1"/>
  <c r="H1105" i="1" s="1"/>
  <c r="H1104" i="1" a="1"/>
  <c r="H1104" i="1" s="1"/>
  <c r="H1103" i="1" a="1"/>
  <c r="H1103" i="1" s="1"/>
  <c r="H1102" i="1" a="1"/>
  <c r="H1102" i="1" s="1"/>
  <c r="H1101" i="1" a="1"/>
  <c r="H1101" i="1" s="1"/>
  <c r="H1100" i="1" a="1"/>
  <c r="H1100" i="1" s="1"/>
  <c r="H1099" i="1" a="1"/>
  <c r="H1099" i="1" s="1"/>
  <c r="H1098" i="1" a="1"/>
  <c r="H1098" i="1" s="1"/>
  <c r="H1097" i="1" a="1"/>
  <c r="H1097" i="1" s="1"/>
  <c r="H1096" i="1" a="1"/>
  <c r="H1096" i="1" s="1"/>
  <c r="H1095" i="1" a="1"/>
  <c r="H1095" i="1" s="1"/>
  <c r="H1094" i="1" a="1"/>
  <c r="H1094" i="1" s="1"/>
  <c r="H1093" i="1" a="1"/>
  <c r="H1093" i="1" s="1"/>
  <c r="H1092" i="1" a="1"/>
  <c r="H1092" i="1" s="1"/>
  <c r="H1091" i="1" a="1"/>
  <c r="H1091" i="1" s="1"/>
  <c r="H1090" i="1" a="1"/>
  <c r="H1090" i="1" s="1"/>
  <c r="H1089" i="1" a="1"/>
  <c r="H1089" i="1" s="1"/>
  <c r="H1088" i="1" a="1"/>
  <c r="H1088" i="1" s="1"/>
  <c r="H1087" i="1" a="1"/>
  <c r="H1087" i="1" s="1"/>
  <c r="H1086" i="1" a="1"/>
  <c r="H1086" i="1" s="1"/>
  <c r="H1085" i="1" a="1"/>
  <c r="H1085" i="1" s="1"/>
  <c r="H1084" i="1" a="1"/>
  <c r="H1084" i="1" s="1"/>
  <c r="H1083" i="1" a="1"/>
  <c r="H1083" i="1" s="1"/>
  <c r="H1082" i="1" a="1"/>
  <c r="H1082" i="1" s="1"/>
  <c r="H1081" i="1" a="1"/>
  <c r="H1081" i="1" s="1"/>
  <c r="H1080" i="1" a="1"/>
  <c r="H1080" i="1" s="1"/>
  <c r="H1079" i="1" a="1"/>
  <c r="H1079" i="1" s="1"/>
  <c r="H1078" i="1" a="1"/>
  <c r="H1078" i="1" s="1"/>
  <c r="H1077" i="1" a="1"/>
  <c r="H1077" i="1" s="1"/>
  <c r="H1076" i="1" a="1"/>
  <c r="H1076" i="1" s="1"/>
  <c r="H1075" i="1" a="1"/>
  <c r="H1075" i="1" s="1"/>
  <c r="H1074" i="1" a="1"/>
  <c r="H1074" i="1" s="1"/>
  <c r="H1073" i="1" a="1"/>
  <c r="H1073" i="1" s="1"/>
  <c r="H1072" i="1" a="1"/>
  <c r="H1072" i="1" s="1"/>
  <c r="H1071" i="1" a="1"/>
  <c r="H1071" i="1" s="1"/>
  <c r="H1070" i="1" a="1"/>
  <c r="H1070" i="1" s="1"/>
  <c r="H1069" i="1" a="1"/>
  <c r="H1069" i="1" s="1"/>
  <c r="H1068" i="1" a="1"/>
  <c r="H1068" i="1" s="1"/>
  <c r="H1067" i="1" a="1"/>
  <c r="H1067" i="1" s="1"/>
  <c r="H1066" i="1" a="1"/>
  <c r="H1066" i="1" s="1"/>
  <c r="H1065" i="1" a="1"/>
  <c r="H1065" i="1" s="1"/>
  <c r="H1064" i="1" a="1"/>
  <c r="H1064" i="1" s="1"/>
  <c r="H1063" i="1" a="1"/>
  <c r="H1063" i="1" s="1"/>
  <c r="H1062" i="1" a="1"/>
  <c r="H1062" i="1" s="1"/>
  <c r="H1061" i="1" a="1"/>
  <c r="H1061" i="1" s="1"/>
  <c r="H1060" i="1" a="1"/>
  <c r="H1060" i="1" s="1"/>
  <c r="H1059" i="1" a="1"/>
  <c r="H1059" i="1" s="1"/>
  <c r="H1058" i="1" a="1"/>
  <c r="H1058" i="1" s="1"/>
  <c r="H1057" i="1" a="1"/>
  <c r="H1057" i="1" s="1"/>
  <c r="H1056" i="1" a="1"/>
  <c r="H1056" i="1" s="1"/>
  <c r="H1055" i="1" a="1"/>
  <c r="H1055" i="1" s="1"/>
  <c r="H1054" i="1" a="1"/>
  <c r="H1054" i="1" s="1"/>
  <c r="H1053" i="1" a="1"/>
  <c r="H1053" i="1" s="1"/>
  <c r="H1052" i="1" a="1"/>
  <c r="H1052" i="1" s="1"/>
  <c r="H1051" i="1" a="1"/>
  <c r="H1051" i="1" s="1"/>
  <c r="H1050" i="1" a="1"/>
  <c r="H1050" i="1" s="1"/>
  <c r="H1049" i="1" a="1"/>
  <c r="H1049" i="1" s="1"/>
  <c r="H1048" i="1" a="1"/>
  <c r="H1048" i="1" s="1"/>
  <c r="H1047" i="1" a="1"/>
  <c r="H1047" i="1" s="1"/>
  <c r="H1046" i="1" a="1"/>
  <c r="H1046" i="1" s="1"/>
  <c r="H1045" i="1" a="1"/>
  <c r="H1045" i="1" s="1"/>
  <c r="H1044" i="1" a="1"/>
  <c r="H1044" i="1" s="1"/>
  <c r="H1043" i="1" a="1"/>
  <c r="H1043" i="1" s="1"/>
  <c r="H1042" i="1" a="1"/>
  <c r="H1042" i="1" s="1"/>
  <c r="H1041" i="1" a="1"/>
  <c r="H1041" i="1" s="1"/>
  <c r="H1040" i="1" a="1"/>
  <c r="H1040" i="1" s="1"/>
  <c r="H1039" i="1" a="1"/>
  <c r="H1039" i="1" s="1"/>
  <c r="H1038" i="1" a="1"/>
  <c r="H1038" i="1" s="1"/>
  <c r="H1037" i="1" a="1"/>
  <c r="H1037" i="1" s="1"/>
  <c r="H1036" i="1" a="1"/>
  <c r="H1036" i="1" s="1"/>
  <c r="H1035" i="1" a="1"/>
  <c r="H1035" i="1" s="1"/>
  <c r="H1034" i="1" a="1"/>
  <c r="H1034" i="1" s="1"/>
  <c r="H1033" i="1" a="1"/>
  <c r="H1033" i="1" s="1"/>
  <c r="H1032" i="1" a="1"/>
  <c r="H1032" i="1" s="1"/>
  <c r="H1031" i="1" a="1"/>
  <c r="H1031" i="1" s="1"/>
  <c r="H1030" i="1" a="1"/>
  <c r="H1030" i="1" s="1"/>
  <c r="H1029" i="1" a="1"/>
  <c r="H1029" i="1" s="1"/>
  <c r="H1028" i="1" a="1"/>
  <c r="H1028" i="1" s="1"/>
  <c r="H1027" i="1" a="1"/>
  <c r="H1027" i="1" s="1"/>
  <c r="H1026" i="1" a="1"/>
  <c r="H1026" i="1" s="1"/>
  <c r="H1025" i="1" a="1"/>
  <c r="H1025" i="1" s="1"/>
  <c r="H1024" i="1" a="1"/>
  <c r="H1024" i="1" s="1"/>
  <c r="H1023" i="1" a="1"/>
  <c r="H1023" i="1" s="1"/>
  <c r="H1022" i="1" a="1"/>
  <c r="H1022" i="1" s="1"/>
  <c r="H1021" i="1" a="1"/>
  <c r="H1021" i="1" s="1"/>
  <c r="H1020" i="1" a="1"/>
  <c r="H1020" i="1" s="1"/>
  <c r="H1019" i="1" a="1"/>
  <c r="H1019" i="1" s="1"/>
  <c r="H1018" i="1" a="1"/>
  <c r="H1018" i="1" s="1"/>
  <c r="H1017" i="1" a="1"/>
  <c r="H1017" i="1" s="1"/>
  <c r="H1016" i="1" a="1"/>
  <c r="H1016" i="1" s="1"/>
  <c r="H1015" i="1" a="1"/>
  <c r="H1015" i="1" s="1"/>
  <c r="H1014" i="1" a="1"/>
  <c r="H1014" i="1" s="1"/>
  <c r="H1013" i="1" a="1"/>
  <c r="H1013" i="1" s="1"/>
  <c r="H1012" i="1" a="1"/>
  <c r="H1012" i="1" s="1"/>
  <c r="H1011" i="1" a="1"/>
  <c r="H1011" i="1" s="1"/>
  <c r="H1010" i="1" a="1"/>
  <c r="H1010" i="1" s="1"/>
  <c r="H1009" i="1" a="1"/>
  <c r="H1009" i="1" s="1"/>
  <c r="H1008" i="1" a="1"/>
  <c r="H1008" i="1" s="1"/>
  <c r="H1007" i="1" a="1"/>
  <c r="H1007" i="1" s="1"/>
  <c r="H1006" i="1" a="1"/>
  <c r="H1006" i="1" s="1"/>
  <c r="H1005" i="1" a="1"/>
  <c r="H1005" i="1" s="1"/>
  <c r="H1004" i="1" a="1"/>
  <c r="H1004" i="1" s="1"/>
  <c r="H1003" i="1" a="1"/>
  <c r="H1003" i="1" s="1"/>
  <c r="H1002" i="1" a="1"/>
  <c r="H1002" i="1" s="1"/>
  <c r="H1001" i="1" a="1"/>
  <c r="H1001" i="1" s="1"/>
  <c r="H1000" i="1" a="1"/>
  <c r="H1000" i="1" s="1"/>
  <c r="H999" i="1" a="1"/>
  <c r="H999" i="1" s="1"/>
  <c r="H998" i="1" a="1"/>
  <c r="H998" i="1" s="1"/>
  <c r="H997" i="1" a="1"/>
  <c r="H997" i="1" s="1"/>
  <c r="H996" i="1" a="1"/>
  <c r="H996" i="1" s="1"/>
  <c r="H995" i="1" a="1"/>
  <c r="H995" i="1" s="1"/>
  <c r="H994" i="1" a="1"/>
  <c r="H994" i="1" s="1"/>
  <c r="H993" i="1" a="1"/>
  <c r="H993" i="1" s="1"/>
  <c r="H992" i="1" a="1"/>
  <c r="H992" i="1" s="1"/>
  <c r="H991" i="1" a="1"/>
  <c r="H991" i="1" s="1"/>
  <c r="H990" i="1" a="1"/>
  <c r="H990" i="1" s="1"/>
  <c r="H989" i="1" a="1"/>
  <c r="H989" i="1" s="1"/>
  <c r="H988" i="1" a="1"/>
  <c r="H988" i="1" s="1"/>
  <c r="H987" i="1" a="1"/>
  <c r="H987" i="1" s="1"/>
  <c r="H986" i="1" a="1"/>
  <c r="H986" i="1" s="1"/>
  <c r="H985" i="1" a="1"/>
  <c r="H985" i="1" s="1"/>
  <c r="H984" i="1" a="1"/>
  <c r="H984" i="1" s="1"/>
  <c r="H983" i="1" a="1"/>
  <c r="H983" i="1" s="1"/>
  <c r="H982" i="1" a="1"/>
  <c r="H982" i="1" s="1"/>
  <c r="H981" i="1" a="1"/>
  <c r="H981" i="1" s="1"/>
  <c r="H980" i="1" a="1"/>
  <c r="H980" i="1" s="1"/>
  <c r="H979" i="1" a="1"/>
  <c r="H979" i="1" s="1"/>
  <c r="H978" i="1" a="1"/>
  <c r="H978" i="1" s="1"/>
  <c r="H977" i="1" a="1"/>
  <c r="H977" i="1" s="1"/>
  <c r="H976" i="1" a="1"/>
  <c r="H976" i="1" s="1"/>
  <c r="H975" i="1" a="1"/>
  <c r="H975" i="1" s="1"/>
  <c r="H974" i="1" a="1"/>
  <c r="H974" i="1" s="1"/>
  <c r="H973" i="1" a="1"/>
  <c r="H973" i="1" s="1"/>
  <c r="H972" i="1" a="1"/>
  <c r="H972" i="1" s="1"/>
  <c r="H971" i="1" a="1"/>
  <c r="H971" i="1" s="1"/>
  <c r="H970" i="1" a="1"/>
  <c r="H970" i="1" s="1"/>
  <c r="H969" i="1" a="1"/>
  <c r="H969" i="1" s="1"/>
  <c r="H968" i="1" a="1"/>
  <c r="H968" i="1" s="1"/>
  <c r="H967" i="1" a="1"/>
  <c r="H967" i="1" s="1"/>
  <c r="H966" i="1" a="1"/>
  <c r="H966" i="1" s="1"/>
  <c r="H965" i="1" a="1"/>
  <c r="H965" i="1" s="1"/>
  <c r="H964" i="1" a="1"/>
  <c r="H964" i="1" s="1"/>
  <c r="H963" i="1" a="1"/>
  <c r="H963" i="1" s="1"/>
  <c r="H962" i="1" a="1"/>
  <c r="H962" i="1" s="1"/>
  <c r="H961" i="1" a="1"/>
  <c r="H961" i="1" s="1"/>
  <c r="H960" i="1" a="1"/>
  <c r="H960" i="1" s="1"/>
  <c r="H959" i="1" a="1"/>
  <c r="H959" i="1" s="1"/>
  <c r="H958" i="1" a="1"/>
  <c r="H958" i="1" s="1"/>
  <c r="H957" i="1" a="1"/>
  <c r="H957" i="1" s="1"/>
  <c r="H956" i="1" a="1"/>
  <c r="H956" i="1" s="1"/>
  <c r="H955" i="1" a="1"/>
  <c r="H955" i="1" s="1"/>
  <c r="H954" i="1" a="1"/>
  <c r="H954" i="1" s="1"/>
  <c r="H953" i="1" a="1"/>
  <c r="H953" i="1" s="1"/>
  <c r="H952" i="1" a="1"/>
  <c r="H952" i="1" s="1"/>
  <c r="H951" i="1" a="1"/>
  <c r="H951" i="1" s="1"/>
  <c r="H950" i="1" a="1"/>
  <c r="H950" i="1" s="1"/>
  <c r="H949" i="1" a="1"/>
  <c r="H949" i="1" s="1"/>
  <c r="H948" i="1" a="1"/>
  <c r="H948" i="1" s="1"/>
  <c r="H947" i="1" a="1"/>
  <c r="H947" i="1" s="1"/>
  <c r="H946" i="1" a="1"/>
  <c r="H946" i="1" s="1"/>
  <c r="H945" i="1" a="1"/>
  <c r="H945" i="1" s="1"/>
  <c r="H944" i="1" a="1"/>
  <c r="H944" i="1" s="1"/>
  <c r="H943" i="1" a="1"/>
  <c r="H943" i="1" s="1"/>
  <c r="H942" i="1" a="1"/>
  <c r="H942" i="1" s="1"/>
  <c r="H941" i="1" a="1"/>
  <c r="H941" i="1" s="1"/>
  <c r="H940" i="1" a="1"/>
  <c r="H940" i="1" s="1"/>
  <c r="H939" i="1" a="1"/>
  <c r="H939" i="1" s="1"/>
  <c r="H938" i="1" a="1"/>
  <c r="H938" i="1" s="1"/>
  <c r="H937" i="1" a="1"/>
  <c r="H937" i="1" s="1"/>
  <c r="H936" i="1" a="1"/>
  <c r="H936" i="1" s="1"/>
  <c r="H935" i="1" a="1"/>
  <c r="H935" i="1" s="1"/>
  <c r="H934" i="1" a="1"/>
  <c r="H934" i="1" s="1"/>
  <c r="H933" i="1" a="1"/>
  <c r="H933" i="1" s="1"/>
  <c r="H932" i="1" a="1"/>
  <c r="H932" i="1" s="1"/>
  <c r="H931" i="1" a="1"/>
  <c r="H931" i="1" s="1"/>
  <c r="H930" i="1" a="1"/>
  <c r="H930" i="1" s="1"/>
  <c r="H929" i="1" a="1"/>
  <c r="H929" i="1" s="1"/>
  <c r="H928" i="1" a="1"/>
  <c r="H928" i="1" s="1"/>
  <c r="H927" i="1" a="1"/>
  <c r="H927" i="1" s="1"/>
  <c r="H926" i="1" a="1"/>
  <c r="H926" i="1" s="1"/>
  <c r="H925" i="1" a="1"/>
  <c r="H925" i="1" s="1"/>
  <c r="H924" i="1" a="1"/>
  <c r="H924" i="1" s="1"/>
  <c r="H923" i="1" a="1"/>
  <c r="H923" i="1" s="1"/>
  <c r="H922" i="1" a="1"/>
  <c r="H922" i="1" s="1"/>
  <c r="H921" i="1" a="1"/>
  <c r="H921" i="1" s="1"/>
  <c r="H920" i="1" a="1"/>
  <c r="H920" i="1" s="1"/>
  <c r="H919" i="1" a="1"/>
  <c r="H919" i="1" s="1"/>
  <c r="H918" i="1" a="1"/>
  <c r="H918" i="1" s="1"/>
  <c r="H917" i="1" a="1"/>
  <c r="H917" i="1" s="1"/>
  <c r="H916" i="1" a="1"/>
  <c r="H916" i="1" s="1"/>
  <c r="H915" i="1" a="1"/>
  <c r="H915" i="1" s="1"/>
  <c r="H914" i="1" a="1"/>
  <c r="H914" i="1" s="1"/>
  <c r="H913" i="1" a="1"/>
  <c r="H913" i="1" s="1"/>
  <c r="H912" i="1" a="1"/>
  <c r="H912" i="1" s="1"/>
  <c r="H911" i="1" a="1"/>
  <c r="H911" i="1" s="1"/>
  <c r="H910" i="1" a="1"/>
  <c r="H910" i="1" s="1"/>
  <c r="H909" i="1" a="1"/>
  <c r="H909" i="1" s="1"/>
  <c r="H908" i="1" a="1"/>
  <c r="H908" i="1" s="1"/>
  <c r="H907" i="1" a="1"/>
  <c r="H907" i="1" s="1"/>
  <c r="H906" i="1" a="1"/>
  <c r="H906" i="1" s="1"/>
  <c r="H905" i="1" a="1"/>
  <c r="H905" i="1" s="1"/>
  <c r="H904" i="1" a="1"/>
  <c r="H904" i="1" s="1"/>
  <c r="H903" i="1" a="1"/>
  <c r="H903" i="1" s="1"/>
  <c r="H902" i="1" a="1"/>
  <c r="H902" i="1" s="1"/>
  <c r="H901" i="1" a="1"/>
  <c r="H901" i="1" s="1"/>
  <c r="H900" i="1" a="1"/>
  <c r="H900" i="1" s="1"/>
  <c r="H899" i="1" a="1"/>
  <c r="H899" i="1" s="1"/>
  <c r="H898" i="1" a="1"/>
  <c r="H898" i="1" s="1"/>
  <c r="H897" i="1" a="1"/>
  <c r="H897" i="1" s="1"/>
  <c r="H896" i="1" a="1"/>
  <c r="H896" i="1" s="1"/>
  <c r="H895" i="1" a="1"/>
  <c r="H895" i="1" s="1"/>
  <c r="H894" i="1" a="1"/>
  <c r="H894" i="1" s="1"/>
  <c r="H893" i="1" a="1"/>
  <c r="H893" i="1" s="1"/>
  <c r="H892" i="1" a="1"/>
  <c r="H892" i="1" s="1"/>
  <c r="H891" i="1" a="1"/>
  <c r="H891" i="1" s="1"/>
  <c r="H890" i="1" a="1"/>
  <c r="H890" i="1" s="1"/>
  <c r="H889" i="1" a="1"/>
  <c r="H889" i="1" s="1"/>
  <c r="H888" i="1" a="1"/>
  <c r="H888" i="1" s="1"/>
  <c r="H887" i="1" a="1"/>
  <c r="H887" i="1" s="1"/>
  <c r="H886" i="1" a="1"/>
  <c r="H886" i="1" s="1"/>
  <c r="H885" i="1" a="1"/>
  <c r="H885" i="1" s="1"/>
  <c r="H884" i="1" a="1"/>
  <c r="H884" i="1" s="1"/>
  <c r="H883" i="1" a="1"/>
  <c r="H883" i="1" s="1"/>
  <c r="H882" i="1" a="1"/>
  <c r="H882" i="1" s="1"/>
  <c r="H881" i="1" a="1"/>
  <c r="H881" i="1" s="1"/>
  <c r="H880" i="1" a="1"/>
  <c r="H880" i="1" s="1"/>
  <c r="H879" i="1" a="1"/>
  <c r="H879" i="1" s="1"/>
  <c r="H878" i="1" a="1"/>
  <c r="H878" i="1" s="1"/>
  <c r="H877" i="1" a="1"/>
  <c r="H877" i="1" s="1"/>
  <c r="H876" i="1" a="1"/>
  <c r="H876" i="1" s="1"/>
  <c r="H875" i="1" a="1"/>
  <c r="H875" i="1" s="1"/>
  <c r="H874" i="1" a="1"/>
  <c r="H874" i="1" s="1"/>
  <c r="H873" i="1" a="1"/>
  <c r="H873" i="1" s="1"/>
  <c r="H872" i="1" a="1"/>
  <c r="H872" i="1" s="1"/>
  <c r="H871" i="1" a="1"/>
  <c r="H871" i="1" s="1"/>
  <c r="H870" i="1" a="1"/>
  <c r="H870" i="1" s="1"/>
  <c r="H869" i="1" a="1"/>
  <c r="H869" i="1" s="1"/>
  <c r="H868" i="1" a="1"/>
  <c r="H868" i="1" s="1"/>
  <c r="H867" i="1" a="1"/>
  <c r="H867" i="1" s="1"/>
  <c r="H866" i="1" a="1"/>
  <c r="H866" i="1" s="1"/>
  <c r="H865" i="1" a="1"/>
  <c r="H865" i="1" s="1"/>
  <c r="H864" i="1" a="1"/>
  <c r="H864" i="1" s="1"/>
  <c r="H863" i="1" a="1"/>
  <c r="H863" i="1" s="1"/>
  <c r="H862" i="1" a="1"/>
  <c r="H862" i="1" s="1"/>
  <c r="H861" i="1" a="1"/>
  <c r="H861" i="1" s="1"/>
  <c r="H860" i="1" a="1"/>
  <c r="H860" i="1" s="1"/>
  <c r="H859" i="1" a="1"/>
  <c r="H859" i="1" s="1"/>
  <c r="H858" i="1" a="1"/>
  <c r="H858" i="1" s="1"/>
  <c r="H857" i="1" a="1"/>
  <c r="H857" i="1" s="1"/>
  <c r="H856" i="1" a="1"/>
  <c r="H856" i="1" s="1"/>
  <c r="H855" i="1" a="1"/>
  <c r="H855" i="1" s="1"/>
  <c r="H854" i="1" a="1"/>
  <c r="H854" i="1" s="1"/>
  <c r="H853" i="1" a="1"/>
  <c r="H853" i="1" s="1"/>
  <c r="H852" i="1" a="1"/>
  <c r="H852" i="1" s="1"/>
  <c r="H851" i="1" a="1"/>
  <c r="H851" i="1" s="1"/>
  <c r="H850" i="1" a="1"/>
  <c r="H850" i="1" s="1"/>
  <c r="H849" i="1" a="1"/>
  <c r="H849" i="1" s="1"/>
  <c r="H848" i="1" a="1"/>
  <c r="H848" i="1" s="1"/>
  <c r="H847" i="1" a="1"/>
  <c r="H847" i="1" s="1"/>
  <c r="H846" i="1" a="1"/>
  <c r="H846" i="1" s="1"/>
  <c r="H845" i="1" a="1"/>
  <c r="H845" i="1" s="1"/>
  <c r="H844" i="1" a="1"/>
  <c r="H844" i="1" s="1"/>
  <c r="H843" i="1" a="1"/>
  <c r="H843" i="1" s="1"/>
  <c r="H842" i="1" a="1"/>
  <c r="H842" i="1" s="1"/>
  <c r="H841" i="1" a="1"/>
  <c r="H841" i="1" s="1"/>
  <c r="H840" i="1" a="1"/>
  <c r="H840" i="1" s="1"/>
  <c r="H839" i="1" a="1"/>
  <c r="H839" i="1" s="1"/>
  <c r="H838" i="1" a="1"/>
  <c r="H838" i="1" s="1"/>
  <c r="H837" i="1" a="1"/>
  <c r="H837" i="1" s="1"/>
  <c r="H836" i="1" a="1"/>
  <c r="H836" i="1" s="1"/>
  <c r="H835" i="1" a="1"/>
  <c r="H835" i="1" s="1"/>
  <c r="H834" i="1" a="1"/>
  <c r="H834" i="1" s="1"/>
  <c r="H833" i="1" a="1"/>
  <c r="H833" i="1" s="1"/>
  <c r="H832" i="1" a="1"/>
  <c r="H832" i="1" s="1"/>
  <c r="H831" i="1" a="1"/>
  <c r="H831" i="1" s="1"/>
  <c r="H830" i="1" a="1"/>
  <c r="H830" i="1" s="1"/>
  <c r="H829" i="1" a="1"/>
  <c r="H829" i="1" s="1"/>
  <c r="H828" i="1" a="1"/>
  <c r="H828" i="1" s="1"/>
  <c r="H827" i="1" a="1"/>
  <c r="H827" i="1" s="1"/>
  <c r="H826" i="1" a="1"/>
  <c r="H826" i="1" s="1"/>
  <c r="H825" i="1" a="1"/>
  <c r="H825" i="1" s="1"/>
  <c r="H824" i="1" a="1"/>
  <c r="H824" i="1" s="1"/>
  <c r="H823" i="1" a="1"/>
  <c r="H823" i="1" s="1"/>
  <c r="H822" i="1" a="1"/>
  <c r="H822" i="1" s="1"/>
  <c r="H821" i="1" a="1"/>
  <c r="H821" i="1" s="1"/>
  <c r="H820" i="1" a="1"/>
  <c r="H820" i="1" s="1"/>
  <c r="H819" i="1" a="1"/>
  <c r="H819" i="1" s="1"/>
  <c r="H818" i="1" a="1"/>
  <c r="H818" i="1" s="1"/>
  <c r="H817" i="1" a="1"/>
  <c r="H817" i="1" s="1"/>
  <c r="H816" i="1" a="1"/>
  <c r="H816" i="1" s="1"/>
  <c r="H815" i="1" a="1"/>
  <c r="H815" i="1" s="1"/>
  <c r="H814" i="1" a="1"/>
  <c r="H814" i="1" s="1"/>
  <c r="H813" i="1" a="1"/>
  <c r="H813" i="1" s="1"/>
  <c r="H812" i="1" a="1"/>
  <c r="H812" i="1" s="1"/>
  <c r="H811" i="1" a="1"/>
  <c r="H811" i="1" s="1"/>
  <c r="H810" i="1" a="1"/>
  <c r="H810" i="1" s="1"/>
  <c r="H809" i="1" a="1"/>
  <c r="H809" i="1" s="1"/>
  <c r="H808" i="1" a="1"/>
  <c r="H808" i="1" s="1"/>
  <c r="H807" i="1" a="1"/>
  <c r="H807" i="1" s="1"/>
  <c r="H806" i="1" a="1"/>
  <c r="H806" i="1" s="1"/>
  <c r="H805" i="1" a="1"/>
  <c r="H805" i="1" s="1"/>
  <c r="H804" i="1" a="1"/>
  <c r="H804" i="1" s="1"/>
  <c r="H803" i="1" a="1"/>
  <c r="H803" i="1" s="1"/>
  <c r="H802" i="1" a="1"/>
  <c r="H802" i="1" s="1"/>
  <c r="H801" i="1" a="1"/>
  <c r="H801" i="1" s="1"/>
  <c r="H800" i="1" a="1"/>
  <c r="H800" i="1" s="1"/>
  <c r="H799" i="1" a="1"/>
  <c r="H799" i="1" s="1"/>
  <c r="H798" i="1" a="1"/>
  <c r="H798" i="1" s="1"/>
  <c r="H797" i="1" a="1"/>
  <c r="H797" i="1" s="1"/>
  <c r="H796" i="1" a="1"/>
  <c r="H796" i="1" s="1"/>
  <c r="H795" i="1" a="1"/>
  <c r="H795" i="1" s="1"/>
  <c r="H794" i="1" a="1"/>
  <c r="H794" i="1" s="1"/>
  <c r="H793" i="1" a="1"/>
  <c r="H793" i="1" s="1"/>
  <c r="H792" i="1" a="1"/>
  <c r="H792" i="1" s="1"/>
  <c r="H791" i="1" a="1"/>
  <c r="H791" i="1" s="1"/>
  <c r="H790" i="1" a="1"/>
  <c r="H790" i="1" s="1"/>
  <c r="H789" i="1" a="1"/>
  <c r="H789" i="1" s="1"/>
  <c r="H788" i="1" a="1"/>
  <c r="H788" i="1" s="1"/>
  <c r="H787" i="1" a="1"/>
  <c r="H787" i="1" s="1"/>
  <c r="H786" i="1" a="1"/>
  <c r="H786" i="1" s="1"/>
  <c r="H785" i="1" a="1"/>
  <c r="H785" i="1" s="1"/>
  <c r="H784" i="1" a="1"/>
  <c r="H784" i="1" s="1"/>
  <c r="H783" i="1" a="1"/>
  <c r="H783" i="1" s="1"/>
  <c r="H782" i="1" a="1"/>
  <c r="H782" i="1" s="1"/>
  <c r="H781" i="1" a="1"/>
  <c r="H781" i="1" s="1"/>
  <c r="H780" i="1" a="1"/>
  <c r="H780" i="1" s="1"/>
  <c r="H779" i="1" a="1"/>
  <c r="H779" i="1" s="1"/>
  <c r="H778" i="1" a="1"/>
  <c r="H778" i="1" s="1"/>
  <c r="H777" i="1" a="1"/>
  <c r="H777" i="1" s="1"/>
  <c r="H776" i="1" a="1"/>
  <c r="H776" i="1" s="1"/>
  <c r="H775" i="1" a="1"/>
  <c r="H775" i="1" s="1"/>
  <c r="H774" i="1" a="1"/>
  <c r="H774" i="1" s="1"/>
  <c r="H773" i="1" a="1"/>
  <c r="H773" i="1" s="1"/>
  <c r="H772" i="1" a="1"/>
  <c r="H772" i="1" s="1"/>
  <c r="H771" i="1" a="1"/>
  <c r="H771" i="1" s="1"/>
  <c r="H770" i="1" a="1"/>
  <c r="H770" i="1" s="1"/>
  <c r="H769" i="1" a="1"/>
  <c r="H769" i="1" s="1"/>
  <c r="H768" i="1" a="1"/>
  <c r="H768" i="1" s="1"/>
  <c r="H767" i="1" a="1"/>
  <c r="H767" i="1" s="1"/>
  <c r="H766" i="1" a="1"/>
  <c r="H766" i="1" s="1"/>
  <c r="H765" i="1" a="1"/>
  <c r="H765" i="1" s="1"/>
  <c r="H764" i="1" a="1"/>
  <c r="H764" i="1" s="1"/>
  <c r="H763" i="1" a="1"/>
  <c r="H763" i="1" s="1"/>
  <c r="H762" i="1" a="1"/>
  <c r="H762" i="1" s="1"/>
  <c r="H761" i="1" a="1"/>
  <c r="H761" i="1" s="1"/>
  <c r="H760" i="1" a="1"/>
  <c r="H760" i="1" s="1"/>
  <c r="H759" i="1" a="1"/>
  <c r="H759" i="1" s="1"/>
  <c r="H758" i="1" a="1"/>
  <c r="H758" i="1" s="1"/>
  <c r="H757" i="1" a="1"/>
  <c r="H757" i="1" s="1"/>
  <c r="H756" i="1" a="1"/>
  <c r="H756" i="1" s="1"/>
  <c r="H755" i="1" a="1"/>
  <c r="H755" i="1" s="1"/>
  <c r="H754" i="1" a="1"/>
  <c r="H754" i="1" s="1"/>
  <c r="H753" i="1" a="1"/>
  <c r="H753" i="1" s="1"/>
  <c r="H752" i="1" a="1"/>
  <c r="H752" i="1" s="1"/>
  <c r="H751" i="1" a="1"/>
  <c r="H751" i="1" s="1"/>
  <c r="H750" i="1" a="1"/>
  <c r="H750" i="1" s="1"/>
  <c r="H749" i="1" a="1"/>
  <c r="H749" i="1" s="1"/>
  <c r="H748" i="1" a="1"/>
  <c r="H748" i="1" s="1"/>
  <c r="H747" i="1" a="1"/>
  <c r="H747" i="1" s="1"/>
  <c r="H746" i="1" a="1"/>
  <c r="H746" i="1" s="1"/>
  <c r="H745" i="1" a="1"/>
  <c r="H745" i="1" s="1"/>
  <c r="H744" i="1" a="1"/>
  <c r="H744" i="1" s="1"/>
  <c r="H743" i="1" a="1"/>
  <c r="H743" i="1" s="1"/>
  <c r="H742" i="1" a="1"/>
  <c r="H742" i="1" s="1"/>
  <c r="H741" i="1" a="1"/>
  <c r="H741" i="1" s="1"/>
  <c r="H740" i="1" a="1"/>
  <c r="H740" i="1" s="1"/>
  <c r="H739" i="1" a="1"/>
  <c r="H739" i="1" s="1"/>
  <c r="H738" i="1" a="1"/>
  <c r="H738" i="1" s="1"/>
  <c r="H737" i="1" a="1"/>
  <c r="H737" i="1" s="1"/>
  <c r="H736" i="1" a="1"/>
  <c r="H736" i="1" s="1"/>
  <c r="H735" i="1" a="1"/>
  <c r="H735" i="1" s="1"/>
  <c r="H734" i="1" a="1"/>
  <c r="H734" i="1" s="1"/>
  <c r="H733" i="1" a="1"/>
  <c r="H733" i="1" s="1"/>
  <c r="H732" i="1" a="1"/>
  <c r="H732" i="1" s="1"/>
  <c r="H731" i="1" a="1"/>
  <c r="H731" i="1" s="1"/>
  <c r="H730" i="1" a="1"/>
  <c r="H730" i="1" s="1"/>
  <c r="H729" i="1" a="1"/>
  <c r="H729" i="1" s="1"/>
  <c r="H728" i="1" a="1"/>
  <c r="H728" i="1" s="1"/>
  <c r="H727" i="1" a="1"/>
  <c r="H727" i="1" s="1"/>
  <c r="H726" i="1" a="1"/>
  <c r="H726" i="1" s="1"/>
  <c r="H725" i="1" a="1"/>
  <c r="H725" i="1" s="1"/>
  <c r="H724" i="1" a="1"/>
  <c r="H724" i="1" s="1"/>
  <c r="H723" i="1" a="1"/>
  <c r="H723" i="1" s="1"/>
  <c r="H722" i="1" a="1"/>
  <c r="H722" i="1" s="1"/>
  <c r="H721" i="1" a="1"/>
  <c r="H721" i="1" s="1"/>
  <c r="H720" i="1" a="1"/>
  <c r="H720" i="1" s="1"/>
  <c r="H719" i="1" a="1"/>
  <c r="H719" i="1" s="1"/>
  <c r="H718" i="1" a="1"/>
  <c r="H718" i="1" s="1"/>
  <c r="H717" i="1" a="1"/>
  <c r="H717" i="1" s="1"/>
  <c r="H716" i="1" a="1"/>
  <c r="H716" i="1" s="1"/>
  <c r="H715" i="1" a="1"/>
  <c r="H715" i="1" s="1"/>
  <c r="H714" i="1" a="1"/>
  <c r="H714" i="1" s="1"/>
  <c r="H713" i="1" a="1"/>
  <c r="H713" i="1" s="1"/>
  <c r="H712" i="1" a="1"/>
  <c r="H712" i="1" s="1"/>
  <c r="H711" i="1" a="1"/>
  <c r="H711" i="1" s="1"/>
  <c r="H710" i="1" a="1"/>
  <c r="H710" i="1" s="1"/>
  <c r="H709" i="1" a="1"/>
  <c r="H709" i="1" s="1"/>
  <c r="H708" i="1" a="1"/>
  <c r="H708" i="1" s="1"/>
  <c r="H707" i="1" a="1"/>
  <c r="H707" i="1" s="1"/>
  <c r="H706" i="1" a="1"/>
  <c r="H706" i="1" s="1"/>
  <c r="H705" i="1" a="1"/>
  <c r="H705" i="1" s="1"/>
  <c r="H704" i="1" a="1"/>
  <c r="H704" i="1" s="1"/>
  <c r="H703" i="1" a="1"/>
  <c r="H703" i="1" s="1"/>
  <c r="H702" i="1" a="1"/>
  <c r="H702" i="1" s="1"/>
  <c r="H701" i="1" a="1"/>
  <c r="H701" i="1" s="1"/>
  <c r="H700" i="1" a="1"/>
  <c r="H700" i="1" s="1"/>
  <c r="H699" i="1" a="1"/>
  <c r="H699" i="1" s="1"/>
  <c r="H698" i="1" a="1"/>
  <c r="H698" i="1" s="1"/>
  <c r="H697" i="1" a="1"/>
  <c r="H697" i="1" s="1"/>
  <c r="H696" i="1" a="1"/>
  <c r="H696" i="1" s="1"/>
  <c r="H695" i="1" a="1"/>
  <c r="H695" i="1" s="1"/>
  <c r="H694" i="1" a="1"/>
  <c r="H694" i="1" s="1"/>
  <c r="H693" i="1" a="1"/>
  <c r="H693" i="1" s="1"/>
  <c r="H692" i="1" a="1"/>
  <c r="H692" i="1" s="1"/>
  <c r="H691" i="1" a="1"/>
  <c r="H691" i="1" s="1"/>
  <c r="H690" i="1" a="1"/>
  <c r="H690" i="1" s="1"/>
  <c r="H689" i="1" a="1"/>
  <c r="H689" i="1" s="1"/>
  <c r="H688" i="1" a="1"/>
  <c r="H688" i="1" s="1"/>
  <c r="H687" i="1" a="1"/>
  <c r="H687" i="1" s="1"/>
  <c r="H686" i="1" a="1"/>
  <c r="H686" i="1" s="1"/>
  <c r="H685" i="1" a="1"/>
  <c r="H685" i="1" s="1"/>
  <c r="H684" i="1" a="1"/>
  <c r="H684" i="1" s="1"/>
  <c r="H683" i="1" a="1"/>
  <c r="H683" i="1" s="1"/>
  <c r="H682" i="1" a="1"/>
  <c r="H682" i="1" s="1"/>
  <c r="H681" i="1" a="1"/>
  <c r="H681" i="1" s="1"/>
  <c r="H680" i="1" a="1"/>
  <c r="H680" i="1" s="1"/>
  <c r="H679" i="1" a="1"/>
  <c r="H679" i="1" s="1"/>
  <c r="H678" i="1" a="1"/>
  <c r="H678" i="1" s="1"/>
  <c r="H677" i="1" a="1"/>
  <c r="H677" i="1" s="1"/>
  <c r="H676" i="1" a="1"/>
  <c r="H676" i="1" s="1"/>
  <c r="H675" i="1" a="1"/>
  <c r="H675" i="1" s="1"/>
  <c r="H674" i="1" a="1"/>
  <c r="H674" i="1" s="1"/>
  <c r="H673" i="1" a="1"/>
  <c r="H673" i="1" s="1"/>
  <c r="H672" i="1" a="1"/>
  <c r="H672" i="1" s="1"/>
  <c r="H671" i="1" a="1"/>
  <c r="H671" i="1" s="1"/>
  <c r="H670" i="1" a="1"/>
  <c r="H670" i="1" s="1"/>
  <c r="H669" i="1" a="1"/>
  <c r="H669" i="1" s="1"/>
  <c r="H668" i="1" a="1"/>
  <c r="H668" i="1" s="1"/>
  <c r="H667" i="1" a="1"/>
  <c r="H667" i="1" s="1"/>
  <c r="H666" i="1" a="1"/>
  <c r="H666" i="1" s="1"/>
  <c r="H665" i="1" a="1"/>
  <c r="H665" i="1" s="1"/>
  <c r="H664" i="1" a="1"/>
  <c r="H664" i="1" s="1"/>
  <c r="H663" i="1" a="1"/>
  <c r="H663" i="1" s="1"/>
  <c r="H662" i="1" a="1"/>
  <c r="H662" i="1" s="1"/>
  <c r="H661" i="1" a="1"/>
  <c r="H661" i="1" s="1"/>
  <c r="H660" i="1" a="1"/>
  <c r="H660" i="1" s="1"/>
  <c r="H659" i="1" a="1"/>
  <c r="H659" i="1" s="1"/>
  <c r="H658" i="1" a="1"/>
  <c r="H658" i="1" s="1"/>
  <c r="H657" i="1" a="1"/>
  <c r="H657" i="1" s="1"/>
  <c r="H656" i="1" a="1"/>
  <c r="H656" i="1" s="1"/>
  <c r="H655" i="1" a="1"/>
  <c r="H655" i="1" s="1"/>
  <c r="H654" i="1" a="1"/>
  <c r="H654" i="1" s="1"/>
  <c r="H653" i="1" a="1"/>
  <c r="H653" i="1" s="1"/>
  <c r="H652" i="1" a="1"/>
  <c r="H652" i="1" s="1"/>
  <c r="H651" i="1" a="1"/>
  <c r="H651" i="1" s="1"/>
  <c r="H650" i="1" a="1"/>
  <c r="H650" i="1" s="1"/>
  <c r="H649" i="1" a="1"/>
  <c r="H649" i="1" s="1"/>
  <c r="H648" i="1" a="1"/>
  <c r="H648" i="1" s="1"/>
  <c r="H647" i="1" a="1"/>
  <c r="H647" i="1" s="1"/>
  <c r="H646" i="1" a="1"/>
  <c r="H646" i="1" s="1"/>
  <c r="H645" i="1" a="1"/>
  <c r="H645" i="1" s="1"/>
  <c r="H644" i="1" a="1"/>
  <c r="H644" i="1" s="1"/>
  <c r="H643" i="1" a="1"/>
  <c r="H643" i="1" s="1"/>
  <c r="H642" i="1" a="1"/>
  <c r="H642" i="1" s="1"/>
  <c r="H641" i="1" a="1"/>
  <c r="H641" i="1" s="1"/>
  <c r="H640" i="1" a="1"/>
  <c r="H640" i="1" s="1"/>
  <c r="H639" i="1" a="1"/>
  <c r="H639" i="1" s="1"/>
  <c r="H638" i="1" a="1"/>
  <c r="H638" i="1" s="1"/>
  <c r="H637" i="1" a="1"/>
  <c r="H637" i="1" s="1"/>
  <c r="H636" i="1" a="1"/>
  <c r="H636" i="1" s="1"/>
  <c r="H635" i="1" a="1"/>
  <c r="H635" i="1" s="1"/>
  <c r="H634" i="1" a="1"/>
  <c r="H634" i="1" s="1"/>
  <c r="H633" i="1" a="1"/>
  <c r="H633" i="1" s="1"/>
  <c r="H632" i="1" a="1"/>
  <c r="H632" i="1" s="1"/>
  <c r="H631" i="1" a="1"/>
  <c r="H631" i="1" s="1"/>
  <c r="H630" i="1" a="1"/>
  <c r="H630" i="1" s="1"/>
  <c r="H629" i="1" a="1"/>
  <c r="H629" i="1" s="1"/>
  <c r="H628" i="1" a="1"/>
  <c r="H628" i="1" s="1"/>
  <c r="H627" i="1" a="1"/>
  <c r="H627" i="1" s="1"/>
  <c r="H626" i="1" a="1"/>
  <c r="H626" i="1" s="1"/>
  <c r="H625" i="1" a="1"/>
  <c r="H625" i="1" s="1"/>
  <c r="H624" i="1" a="1"/>
  <c r="H624" i="1" s="1"/>
  <c r="H623" i="1" a="1"/>
  <c r="H623" i="1" s="1"/>
  <c r="H622" i="1" a="1"/>
  <c r="H622" i="1" s="1"/>
  <c r="H621" i="1" a="1"/>
  <c r="H621" i="1" s="1"/>
  <c r="H620" i="1" a="1"/>
  <c r="H620" i="1" s="1"/>
  <c r="H619" i="1" a="1"/>
  <c r="H619" i="1" s="1"/>
  <c r="H618" i="1" a="1"/>
  <c r="H618" i="1" s="1"/>
  <c r="H617" i="1" a="1"/>
  <c r="H617" i="1" s="1"/>
  <c r="H616" i="1" a="1"/>
  <c r="H616" i="1" s="1"/>
  <c r="H615" i="1" a="1"/>
  <c r="H615" i="1" s="1"/>
  <c r="H614" i="1" a="1"/>
  <c r="H614" i="1" s="1"/>
  <c r="H613" i="1" a="1"/>
  <c r="H613" i="1" s="1"/>
  <c r="H612" i="1" a="1"/>
  <c r="H612" i="1" s="1"/>
  <c r="H611" i="1" a="1"/>
  <c r="H611" i="1" s="1"/>
  <c r="H610" i="1" a="1"/>
  <c r="H610" i="1" s="1"/>
  <c r="H609" i="1" a="1"/>
  <c r="H609" i="1" s="1"/>
  <c r="H608" i="1" a="1"/>
  <c r="H608" i="1" s="1"/>
  <c r="H607" i="1" a="1"/>
  <c r="H607" i="1" s="1"/>
  <c r="H606" i="1" a="1"/>
  <c r="H606" i="1" s="1"/>
  <c r="H605" i="1" a="1"/>
  <c r="H605" i="1" s="1"/>
  <c r="H604" i="1" a="1"/>
  <c r="H604" i="1" s="1"/>
  <c r="H603" i="1" a="1"/>
  <c r="H603" i="1" s="1"/>
  <c r="H602" i="1" a="1"/>
  <c r="H602" i="1" s="1"/>
  <c r="H601" i="1" a="1"/>
  <c r="H601" i="1" s="1"/>
  <c r="H600" i="1" a="1"/>
  <c r="H600" i="1" s="1"/>
  <c r="H599" i="1" a="1"/>
  <c r="H599" i="1" s="1"/>
  <c r="H598" i="1" a="1"/>
  <c r="H598" i="1" s="1"/>
  <c r="H597" i="1" a="1"/>
  <c r="H597" i="1" s="1"/>
  <c r="H596" i="1" a="1"/>
  <c r="H596" i="1" s="1"/>
  <c r="H595" i="1" a="1"/>
  <c r="H595" i="1" s="1"/>
  <c r="H594" i="1" a="1"/>
  <c r="H594" i="1" s="1"/>
  <c r="H593" i="1" a="1"/>
  <c r="H593" i="1" s="1"/>
  <c r="H592" i="1" a="1"/>
  <c r="H592" i="1" s="1"/>
  <c r="H591" i="1" a="1"/>
  <c r="H591" i="1" s="1"/>
  <c r="H590" i="1" a="1"/>
  <c r="H590" i="1" s="1"/>
  <c r="H589" i="1" a="1"/>
  <c r="H589" i="1" s="1"/>
  <c r="H588" i="1" a="1"/>
  <c r="H588" i="1" s="1"/>
  <c r="H587" i="1" a="1"/>
  <c r="H587" i="1" s="1"/>
  <c r="H586" i="1" a="1"/>
  <c r="H586" i="1" s="1"/>
  <c r="H585" i="1" a="1"/>
  <c r="H585" i="1" s="1"/>
  <c r="H584" i="1" a="1"/>
  <c r="H584" i="1" s="1"/>
  <c r="H583" i="1" a="1"/>
  <c r="H583" i="1" s="1"/>
  <c r="H582" i="1" a="1"/>
  <c r="H582" i="1" s="1"/>
  <c r="H581" i="1" a="1"/>
  <c r="H581" i="1" s="1"/>
  <c r="H580" i="1" a="1"/>
  <c r="H580" i="1" s="1"/>
  <c r="H579" i="1" a="1"/>
  <c r="H579" i="1" s="1"/>
  <c r="H578" i="1" a="1"/>
  <c r="H578" i="1" s="1"/>
  <c r="H577" i="1" a="1"/>
  <c r="H577" i="1" s="1"/>
  <c r="H576" i="1" a="1"/>
  <c r="H576" i="1" s="1"/>
  <c r="H575" i="1" a="1"/>
  <c r="H575" i="1" s="1"/>
  <c r="H574" i="1" a="1"/>
  <c r="H574" i="1" s="1"/>
  <c r="H573" i="1" a="1"/>
  <c r="H573" i="1" s="1"/>
  <c r="H572" i="1" a="1"/>
  <c r="H572" i="1" s="1"/>
  <c r="H571" i="1" a="1"/>
  <c r="H571" i="1" s="1"/>
  <c r="H570" i="1" a="1"/>
  <c r="H570" i="1" s="1"/>
  <c r="H569" i="1" a="1"/>
  <c r="H569" i="1" s="1"/>
  <c r="H568" i="1" a="1"/>
  <c r="H568" i="1" s="1"/>
  <c r="H567" i="1" a="1"/>
  <c r="H567" i="1" s="1"/>
  <c r="H566" i="1" a="1"/>
  <c r="H566" i="1" s="1"/>
  <c r="H565" i="1" a="1"/>
  <c r="H565" i="1" s="1"/>
  <c r="H564" i="1" a="1"/>
  <c r="H564" i="1" s="1"/>
  <c r="H563" i="1" a="1"/>
  <c r="H563" i="1" s="1"/>
  <c r="H562" i="1" a="1"/>
  <c r="H562" i="1" s="1"/>
  <c r="H561" i="1" a="1"/>
  <c r="H561" i="1" s="1"/>
  <c r="H560" i="1" a="1"/>
  <c r="H560" i="1" s="1"/>
  <c r="H559" i="1" a="1"/>
  <c r="H559" i="1" s="1"/>
  <c r="H558" i="1" a="1"/>
  <c r="H558" i="1" s="1"/>
  <c r="H557" i="1" a="1"/>
  <c r="H557" i="1" s="1"/>
  <c r="H556" i="1" a="1"/>
  <c r="H556" i="1" s="1"/>
  <c r="H555" i="1" a="1"/>
  <c r="H555" i="1" s="1"/>
  <c r="H554" i="1" a="1"/>
  <c r="H554" i="1" s="1"/>
  <c r="H553" i="1" a="1"/>
  <c r="H553" i="1" s="1"/>
  <c r="H552" i="1" a="1"/>
  <c r="H552" i="1" s="1"/>
  <c r="H551" i="1" a="1"/>
  <c r="H551" i="1" s="1"/>
  <c r="H550" i="1" a="1"/>
  <c r="H550" i="1" s="1"/>
  <c r="H549" i="1" a="1"/>
  <c r="H549" i="1" s="1"/>
  <c r="H548" i="1" a="1"/>
  <c r="H548" i="1" s="1"/>
  <c r="H547" i="1" a="1"/>
  <c r="H547" i="1" s="1"/>
  <c r="H546" i="1" a="1"/>
  <c r="H546" i="1" s="1"/>
  <c r="H545" i="1" a="1"/>
  <c r="H545" i="1" s="1"/>
  <c r="H544" i="1" a="1"/>
  <c r="H544" i="1" s="1"/>
  <c r="H543" i="1" a="1"/>
  <c r="H543" i="1" s="1"/>
  <c r="H542" i="1" a="1"/>
  <c r="H542" i="1" s="1"/>
  <c r="H541" i="1" a="1"/>
  <c r="H541" i="1" s="1"/>
  <c r="H540" i="1" a="1"/>
  <c r="H540" i="1" s="1"/>
  <c r="H539" i="1" a="1"/>
  <c r="H539" i="1" s="1"/>
  <c r="H538" i="1" a="1"/>
  <c r="H538" i="1" s="1"/>
  <c r="H537" i="1" a="1"/>
  <c r="H537" i="1" s="1"/>
  <c r="H536" i="1" a="1"/>
  <c r="H536" i="1" s="1"/>
  <c r="H535" i="1" a="1"/>
  <c r="H535" i="1" s="1"/>
  <c r="H534" i="1" a="1"/>
  <c r="H534" i="1" s="1"/>
  <c r="H533" i="1" a="1"/>
  <c r="H533" i="1" s="1"/>
  <c r="H532" i="1" a="1"/>
  <c r="H532" i="1" s="1"/>
  <c r="H531" i="1" a="1"/>
  <c r="H531" i="1" s="1"/>
  <c r="H530" i="1" a="1"/>
  <c r="H530" i="1" s="1"/>
  <c r="H529" i="1" a="1"/>
  <c r="H529" i="1" s="1"/>
  <c r="H528" i="1" a="1"/>
  <c r="H528" i="1" s="1"/>
  <c r="H527" i="1" a="1"/>
  <c r="H527" i="1" s="1"/>
  <c r="H526" i="1" a="1"/>
  <c r="H526" i="1" s="1"/>
  <c r="H525" i="1" a="1"/>
  <c r="H525" i="1" s="1"/>
  <c r="H524" i="1" a="1"/>
  <c r="H524" i="1" s="1"/>
  <c r="H523" i="1" a="1"/>
  <c r="H523" i="1" s="1"/>
  <c r="H522" i="1" a="1"/>
  <c r="H522" i="1" s="1"/>
  <c r="H521" i="1" a="1"/>
  <c r="H521" i="1" s="1"/>
  <c r="H520" i="1" a="1"/>
  <c r="H520" i="1" s="1"/>
  <c r="H519" i="1" a="1"/>
  <c r="H519" i="1" s="1"/>
  <c r="H518" i="1" a="1"/>
  <c r="H518" i="1" s="1"/>
  <c r="H517" i="1" a="1"/>
  <c r="H517" i="1" s="1"/>
  <c r="H516" i="1" a="1"/>
  <c r="H516" i="1" s="1"/>
  <c r="H515" i="1" a="1"/>
  <c r="H515" i="1" s="1"/>
  <c r="H514" i="1" a="1"/>
  <c r="H514" i="1" s="1"/>
  <c r="H513" i="1" a="1"/>
  <c r="H513" i="1" s="1"/>
  <c r="H512" i="1" a="1"/>
  <c r="H512" i="1" s="1"/>
  <c r="H511" i="1" a="1"/>
  <c r="H511" i="1" s="1"/>
  <c r="H510" i="1" a="1"/>
  <c r="H510" i="1" s="1"/>
  <c r="H509" i="1" a="1"/>
  <c r="H509" i="1" s="1"/>
  <c r="H508" i="1" a="1"/>
  <c r="H508" i="1" s="1"/>
  <c r="H507" i="1" a="1"/>
  <c r="H507" i="1" s="1"/>
  <c r="H506" i="1" a="1"/>
  <c r="H506" i="1" s="1"/>
  <c r="H505" i="1" a="1"/>
  <c r="H505" i="1" s="1"/>
  <c r="H504" i="1" a="1"/>
  <c r="H504" i="1" s="1"/>
  <c r="H503" i="1" a="1"/>
  <c r="H503" i="1" s="1"/>
  <c r="H502" i="1" a="1"/>
  <c r="H502" i="1" s="1"/>
  <c r="H501" i="1" a="1"/>
  <c r="H501" i="1" s="1"/>
  <c r="H500" i="1" a="1"/>
  <c r="H500" i="1" s="1"/>
  <c r="H499" i="1" a="1"/>
  <c r="H499" i="1" s="1"/>
  <c r="H498" i="1" a="1"/>
  <c r="H498" i="1" s="1"/>
  <c r="H497" i="1" a="1"/>
  <c r="H497" i="1" s="1"/>
  <c r="H496" i="1" a="1"/>
  <c r="H496" i="1" s="1"/>
  <c r="H495" i="1" a="1"/>
  <c r="H495" i="1" s="1"/>
  <c r="H494" i="1" a="1"/>
  <c r="H494" i="1" s="1"/>
  <c r="H493" i="1" a="1"/>
  <c r="H493" i="1" s="1"/>
  <c r="H492" i="1" a="1"/>
  <c r="H492" i="1" s="1"/>
  <c r="H491" i="1" a="1"/>
  <c r="H491" i="1" s="1"/>
  <c r="H490" i="1" a="1"/>
  <c r="H490" i="1" s="1"/>
  <c r="H489" i="1" a="1"/>
  <c r="H489" i="1" s="1"/>
  <c r="H488" i="1" a="1"/>
  <c r="H488" i="1" s="1"/>
  <c r="H487" i="1" a="1"/>
  <c r="H487" i="1" s="1"/>
  <c r="H486" i="1" a="1"/>
  <c r="H486" i="1" s="1"/>
  <c r="H485" i="1" a="1"/>
  <c r="H485" i="1" s="1"/>
  <c r="H484" i="1" a="1"/>
  <c r="H484" i="1" s="1"/>
  <c r="H483" i="1" a="1"/>
  <c r="H483" i="1" s="1"/>
  <c r="H482" i="1" a="1"/>
  <c r="H482" i="1" s="1"/>
  <c r="H481" i="1" a="1"/>
  <c r="H481" i="1" s="1"/>
  <c r="H480" i="1" a="1"/>
  <c r="H480" i="1" s="1"/>
  <c r="H479" i="1" a="1"/>
  <c r="H479" i="1" s="1"/>
  <c r="H478" i="1" a="1"/>
  <c r="H478" i="1" s="1"/>
  <c r="H477" i="1" a="1"/>
  <c r="H477" i="1" s="1"/>
  <c r="H476" i="1" a="1"/>
  <c r="H476" i="1" s="1"/>
  <c r="H475" i="1" a="1"/>
  <c r="H475" i="1" s="1"/>
  <c r="H474" i="1" a="1"/>
  <c r="H474" i="1" s="1"/>
  <c r="H473" i="1" a="1"/>
  <c r="H473" i="1" s="1"/>
  <c r="H472" i="1" a="1"/>
  <c r="H472" i="1" s="1"/>
  <c r="H471" i="1" a="1"/>
  <c r="H471" i="1" s="1"/>
  <c r="H470" i="1" a="1"/>
  <c r="H470" i="1" s="1"/>
  <c r="H469" i="1" a="1"/>
  <c r="H469" i="1" s="1"/>
  <c r="H468" i="1" a="1"/>
  <c r="H468" i="1" s="1"/>
  <c r="H467" i="1" a="1"/>
  <c r="H467" i="1" s="1"/>
  <c r="H466" i="1" a="1"/>
  <c r="H466" i="1" s="1"/>
  <c r="H465" i="1" a="1"/>
  <c r="H465" i="1" s="1"/>
  <c r="H464" i="1" a="1"/>
  <c r="H464" i="1" s="1"/>
  <c r="H463" i="1" a="1"/>
  <c r="H463" i="1" s="1"/>
  <c r="H462" i="1" a="1"/>
  <c r="H462" i="1" s="1"/>
  <c r="H461" i="1" a="1"/>
  <c r="H461" i="1" s="1"/>
  <c r="H460" i="1" a="1"/>
  <c r="H460" i="1" s="1"/>
  <c r="H459" i="1" a="1"/>
  <c r="H459" i="1" s="1"/>
  <c r="H458" i="1" a="1"/>
  <c r="H458" i="1" s="1"/>
  <c r="H457" i="1" a="1"/>
  <c r="H457" i="1" s="1"/>
  <c r="H456" i="1" a="1"/>
  <c r="H456" i="1" s="1"/>
  <c r="H455" i="1" a="1"/>
  <c r="H455" i="1" s="1"/>
  <c r="H454" i="1" a="1"/>
  <c r="H454" i="1" s="1"/>
  <c r="H453" i="1" a="1"/>
  <c r="H453" i="1" s="1"/>
  <c r="H452" i="1" a="1"/>
  <c r="H452" i="1" s="1"/>
  <c r="H451" i="1" a="1"/>
  <c r="H451" i="1" s="1"/>
  <c r="H450" i="1" a="1"/>
  <c r="H450" i="1" s="1"/>
  <c r="H449" i="1" a="1"/>
  <c r="H449" i="1" s="1"/>
  <c r="H448" i="1" a="1"/>
  <c r="H448" i="1" s="1"/>
  <c r="H447" i="1" a="1"/>
  <c r="H447" i="1" s="1"/>
  <c r="H446" i="1" a="1"/>
  <c r="H446" i="1" s="1"/>
  <c r="H445" i="1" a="1"/>
  <c r="H445" i="1" s="1"/>
  <c r="H444" i="1" a="1"/>
  <c r="H444" i="1" s="1"/>
  <c r="H443" i="1" a="1"/>
  <c r="H443" i="1" s="1"/>
  <c r="H442" i="1" a="1"/>
  <c r="H442" i="1" s="1"/>
  <c r="H441" i="1" a="1"/>
  <c r="H441" i="1" s="1"/>
  <c r="H440" i="1" a="1"/>
  <c r="H440" i="1" s="1"/>
  <c r="H439" i="1" a="1"/>
  <c r="H439" i="1" s="1"/>
  <c r="H438" i="1" a="1"/>
  <c r="H438" i="1" s="1"/>
  <c r="H437" i="1" a="1"/>
  <c r="H437" i="1" s="1"/>
  <c r="H436" i="1" a="1"/>
  <c r="H436" i="1" s="1"/>
  <c r="H435" i="1" a="1"/>
  <c r="H435" i="1" s="1"/>
  <c r="H434" i="1" a="1"/>
  <c r="H434" i="1" s="1"/>
  <c r="H433" i="1" a="1"/>
  <c r="H433" i="1" s="1"/>
  <c r="H432" i="1" a="1"/>
  <c r="H432" i="1" s="1"/>
  <c r="H431" i="1" a="1"/>
  <c r="H431" i="1" s="1"/>
  <c r="H430" i="1" a="1"/>
  <c r="H430" i="1" s="1"/>
  <c r="H429" i="1" a="1"/>
  <c r="H429" i="1" s="1"/>
  <c r="H428" i="1" a="1"/>
  <c r="H428" i="1" s="1"/>
  <c r="H427" i="1" a="1"/>
  <c r="H427" i="1" s="1"/>
  <c r="H426" i="1" a="1"/>
  <c r="H426" i="1" s="1"/>
  <c r="H425" i="1" a="1"/>
  <c r="H425" i="1" s="1"/>
  <c r="H424" i="1" a="1"/>
  <c r="H424" i="1" s="1"/>
  <c r="H423" i="1" a="1"/>
  <c r="H423" i="1" s="1"/>
  <c r="H422" i="1" a="1"/>
  <c r="H422" i="1" s="1"/>
  <c r="H421" i="1" a="1"/>
  <c r="H421" i="1" s="1"/>
  <c r="H420" i="1" a="1"/>
  <c r="H420" i="1" s="1"/>
  <c r="H419" i="1" a="1"/>
  <c r="H419" i="1" s="1"/>
  <c r="H418" i="1" a="1"/>
  <c r="H418" i="1" s="1"/>
  <c r="H417" i="1" a="1"/>
  <c r="H417" i="1" s="1"/>
  <c r="H416" i="1" a="1"/>
  <c r="H416" i="1" s="1"/>
  <c r="H415" i="1" a="1"/>
  <c r="H415" i="1" s="1"/>
  <c r="H414" i="1" a="1"/>
  <c r="H414" i="1" s="1"/>
  <c r="H413" i="1" a="1"/>
  <c r="H413" i="1" s="1"/>
  <c r="H412" i="1" a="1"/>
  <c r="H412" i="1" s="1"/>
  <c r="H411" i="1" a="1"/>
  <c r="H411" i="1" s="1"/>
  <c r="H410" i="1" a="1"/>
  <c r="H410" i="1" s="1"/>
  <c r="H409" i="1" a="1"/>
  <c r="H409" i="1" s="1"/>
  <c r="H408" i="1" a="1"/>
  <c r="H408" i="1" s="1"/>
  <c r="H407" i="1" a="1"/>
  <c r="H407" i="1" s="1"/>
  <c r="H406" i="1" a="1"/>
  <c r="H406" i="1" s="1"/>
  <c r="H405" i="1" a="1"/>
  <c r="H405" i="1" s="1"/>
  <c r="H404" i="1" a="1"/>
  <c r="H404" i="1" s="1"/>
  <c r="H403" i="1" a="1"/>
  <c r="H403" i="1" s="1"/>
  <c r="H402" i="1" a="1"/>
  <c r="H402" i="1" s="1"/>
  <c r="H401" i="1" a="1"/>
  <c r="H401" i="1" s="1"/>
  <c r="H400" i="1" a="1"/>
  <c r="H400" i="1" s="1"/>
  <c r="H399" i="1" a="1"/>
  <c r="H399" i="1" s="1"/>
  <c r="H398" i="1" a="1"/>
  <c r="H398" i="1" s="1"/>
  <c r="H397" i="1" a="1"/>
  <c r="H397" i="1" s="1"/>
  <c r="H396" i="1" a="1"/>
  <c r="H396" i="1" s="1"/>
  <c r="H395" i="1" a="1"/>
  <c r="H395" i="1" s="1"/>
  <c r="H394" i="1" a="1"/>
  <c r="H394" i="1" s="1"/>
  <c r="H393" i="1" a="1"/>
  <c r="H393" i="1" s="1"/>
  <c r="H392" i="1" a="1"/>
  <c r="H392" i="1" s="1"/>
  <c r="H391" i="1" a="1"/>
  <c r="H391" i="1" s="1"/>
  <c r="H390" i="1" a="1"/>
  <c r="H390" i="1" s="1"/>
  <c r="H389" i="1" a="1"/>
  <c r="H389" i="1" s="1"/>
  <c r="H388" i="1" a="1"/>
  <c r="H388" i="1" s="1"/>
  <c r="H387" i="1" a="1"/>
  <c r="H387" i="1" s="1"/>
  <c r="H386" i="1" a="1"/>
  <c r="H386" i="1" s="1"/>
  <c r="H385" i="1" a="1"/>
  <c r="H385" i="1" s="1"/>
  <c r="H384" i="1" a="1"/>
  <c r="H384" i="1" s="1"/>
  <c r="H383" i="1" a="1"/>
  <c r="H383" i="1" s="1"/>
  <c r="H382" i="1" a="1"/>
  <c r="H382" i="1" s="1"/>
  <c r="H381" i="1" a="1"/>
  <c r="H381" i="1" s="1"/>
  <c r="H380" i="1" a="1"/>
  <c r="H380" i="1" s="1"/>
  <c r="H379" i="1" a="1"/>
  <c r="H379" i="1" s="1"/>
  <c r="H378" i="1" a="1"/>
  <c r="H378" i="1" s="1"/>
  <c r="H377" i="1" a="1"/>
  <c r="H377" i="1" s="1"/>
  <c r="H376" i="1" a="1"/>
  <c r="H376" i="1" s="1"/>
  <c r="H375" i="1" a="1"/>
  <c r="H375" i="1" s="1"/>
  <c r="H374" i="1" a="1"/>
  <c r="H374" i="1" s="1"/>
  <c r="H373" i="1" a="1"/>
  <c r="H373" i="1" s="1"/>
  <c r="H372" i="1" a="1"/>
  <c r="H372" i="1" s="1"/>
  <c r="H371" i="1" a="1"/>
  <c r="H371" i="1" s="1"/>
  <c r="H370" i="1" a="1"/>
  <c r="H370" i="1" s="1"/>
  <c r="H369" i="1" a="1"/>
  <c r="H369" i="1" s="1"/>
  <c r="H368" i="1" a="1"/>
  <c r="H368" i="1" s="1"/>
  <c r="H367" i="1" a="1"/>
  <c r="H367" i="1" s="1"/>
  <c r="H366" i="1" a="1"/>
  <c r="H366" i="1" s="1"/>
  <c r="H365" i="1" a="1"/>
  <c r="H365" i="1" s="1"/>
  <c r="H364" i="1" a="1"/>
  <c r="H364" i="1" s="1"/>
  <c r="H363" i="1" a="1"/>
  <c r="H363" i="1" s="1"/>
  <c r="H362" i="1" a="1"/>
  <c r="H362" i="1" s="1"/>
  <c r="H361" i="1" a="1"/>
  <c r="H361" i="1" s="1"/>
  <c r="H360" i="1" a="1"/>
  <c r="H360" i="1" s="1"/>
  <c r="H359" i="1" a="1"/>
  <c r="H359" i="1" s="1"/>
  <c r="H358" i="1" a="1"/>
  <c r="H358" i="1" s="1"/>
  <c r="H357" i="1" a="1"/>
  <c r="H357" i="1" s="1"/>
  <c r="H356" i="1" a="1"/>
  <c r="H356" i="1" s="1"/>
  <c r="H355" i="1" a="1"/>
  <c r="H355" i="1" s="1"/>
  <c r="H354" i="1" a="1"/>
  <c r="H354" i="1" s="1"/>
  <c r="H353" i="1" a="1"/>
  <c r="H353" i="1" s="1"/>
  <c r="H352" i="1" a="1"/>
  <c r="H352" i="1" s="1"/>
  <c r="H351" i="1" a="1"/>
  <c r="H351" i="1" s="1"/>
  <c r="H350" i="1" a="1"/>
  <c r="H350" i="1" s="1"/>
  <c r="H349" i="1" a="1"/>
  <c r="H349" i="1" s="1"/>
  <c r="H348" i="1" a="1"/>
  <c r="H348" i="1" s="1"/>
  <c r="H347" i="1" a="1"/>
  <c r="H347" i="1" s="1"/>
  <c r="H346" i="1" a="1"/>
  <c r="H346" i="1" s="1"/>
  <c r="H345" i="1" a="1"/>
  <c r="H345" i="1" s="1"/>
  <c r="H344" i="1" a="1"/>
  <c r="H344" i="1" s="1"/>
  <c r="H343" i="1" a="1"/>
  <c r="H343" i="1" s="1"/>
  <c r="H342" i="1" a="1"/>
  <c r="H342" i="1" s="1"/>
  <c r="H341" i="1" a="1"/>
  <c r="H341" i="1" s="1"/>
  <c r="H340" i="1" a="1"/>
  <c r="H340" i="1" s="1"/>
  <c r="H339" i="1" a="1"/>
  <c r="H339" i="1" s="1"/>
  <c r="H338" i="1" a="1"/>
  <c r="H338" i="1" s="1"/>
  <c r="H337" i="1" a="1"/>
  <c r="H337" i="1" s="1"/>
  <c r="H336" i="1" a="1"/>
  <c r="H336" i="1" s="1"/>
  <c r="H335" i="1" a="1"/>
  <c r="H335" i="1" s="1"/>
  <c r="H334" i="1" a="1"/>
  <c r="H334" i="1" s="1"/>
  <c r="H333" i="1" a="1"/>
  <c r="H333" i="1" s="1"/>
  <c r="H332" i="1" a="1"/>
  <c r="H332" i="1" s="1"/>
  <c r="H331" i="1" a="1"/>
  <c r="H331" i="1" s="1"/>
  <c r="H330" i="1" a="1"/>
  <c r="H330" i="1" s="1"/>
  <c r="H329" i="1" a="1"/>
  <c r="H329" i="1" s="1"/>
  <c r="H328" i="1" a="1"/>
  <c r="H328" i="1" s="1"/>
  <c r="H327" i="1" a="1"/>
  <c r="H327" i="1" s="1"/>
  <c r="H326" i="1" a="1"/>
  <c r="H326" i="1" s="1"/>
  <c r="H325" i="1" a="1"/>
  <c r="H325" i="1" s="1"/>
  <c r="H324" i="1" a="1"/>
  <c r="H324" i="1" s="1"/>
  <c r="H323" i="1" a="1"/>
  <c r="H323" i="1" s="1"/>
  <c r="H322" i="1" a="1"/>
  <c r="H322" i="1" s="1"/>
  <c r="H321" i="1" a="1"/>
  <c r="H321" i="1" s="1"/>
  <c r="H320" i="1" a="1"/>
  <c r="H320" i="1" s="1"/>
  <c r="H319" i="1" a="1"/>
  <c r="H319" i="1" s="1"/>
  <c r="H318" i="1" a="1"/>
  <c r="H318" i="1" s="1"/>
  <c r="H317" i="1" a="1"/>
  <c r="H317" i="1" s="1"/>
  <c r="H316" i="1" a="1"/>
  <c r="H316" i="1" s="1"/>
  <c r="H315" i="1" a="1"/>
  <c r="H315" i="1" s="1"/>
  <c r="H83" i="18" l="1"/>
  <c r="O83" i="18" s="1"/>
  <c r="O77" i="18"/>
  <c r="I75" i="18"/>
  <c r="N75" i="18"/>
  <c r="F80" i="18"/>
  <c r="M80" i="18" s="1"/>
  <c r="M74" i="18"/>
  <c r="F82" i="18"/>
  <c r="M82" i="18" s="1"/>
  <c r="M76" i="18"/>
  <c r="G82" i="18"/>
  <c r="N82" i="18" s="1"/>
  <c r="N76" i="18"/>
  <c r="I77" i="18"/>
  <c r="F83" i="18"/>
  <c r="M83" i="18" s="1"/>
  <c r="G81" i="18"/>
  <c r="I17" i="2"/>
  <c r="D5" i="2"/>
  <c r="C5" i="2"/>
  <c r="B5" i="2"/>
  <c r="I74" i="18"/>
  <c r="I76" i="18"/>
  <c r="H80" i="18"/>
  <c r="H88" i="18"/>
  <c r="O88" i="18" s="1"/>
  <c r="H89" i="18"/>
  <c r="O89" i="18" s="1"/>
  <c r="F87" i="18"/>
  <c r="M87" i="18" s="1"/>
  <c r="H85" i="18"/>
  <c r="O85" i="18" s="1"/>
  <c r="H87" i="18"/>
  <c r="O87" i="18" s="1"/>
  <c r="G89" i="18"/>
  <c r="N89" i="18" s="1"/>
  <c r="G86" i="18"/>
  <c r="N86" i="18" s="1"/>
  <c r="F85" i="18"/>
  <c r="M85" i="18" s="1"/>
  <c r="I79" i="18"/>
  <c r="G85" i="18"/>
  <c r="N85" i="18" s="1"/>
  <c r="G88" i="18" l="1"/>
  <c r="N88" i="18" s="1"/>
  <c r="I82" i="18"/>
  <c r="F88" i="18"/>
  <c r="M88" i="18" s="1"/>
  <c r="H86" i="18"/>
  <c r="O86" i="18" s="1"/>
  <c r="O80" i="18"/>
  <c r="B94" i="18" s="1"/>
  <c r="C94" i="18" s="1"/>
  <c r="G87" i="18"/>
  <c r="N87" i="18" s="1"/>
  <c r="N81" i="18"/>
  <c r="B95" i="18" s="1"/>
  <c r="C95" i="18" s="1"/>
  <c r="F86" i="18"/>
  <c r="M86" i="18" s="1"/>
  <c r="I83" i="18"/>
  <c r="F89" i="18"/>
  <c r="I81" i="18"/>
  <c r="I80" i="18"/>
  <c r="E45" i="21"/>
  <c r="G45" i="21"/>
  <c r="F45" i="21"/>
  <c r="I85" i="18"/>
  <c r="I86" i="18" l="1"/>
  <c r="I88" i="18"/>
  <c r="I87" i="18"/>
  <c r="I89" i="18"/>
  <c r="M89" i="18"/>
  <c r="B93" i="18" s="1"/>
  <c r="C45" i="21"/>
  <c r="D33" i="2"/>
  <c r="E33" i="2"/>
  <c r="C93" i="18" l="1"/>
  <c r="C14" i="18" s="1"/>
  <c r="B33" i="2" s="1"/>
  <c r="B35" i="2" s="1"/>
  <c r="B41" i="2" s="1"/>
  <c r="G20" i="16" s="1"/>
  <c r="C33" i="2"/>
  <c r="G21" i="16" l="1"/>
  <c r="G22" i="16"/>
  <c r="G24" i="16"/>
  <c r="G23" i="16"/>
  <c r="G33" i="2"/>
  <c r="G34" i="2"/>
  <c r="G19" i="16"/>
  <c r="H19" i="18"/>
  <c r="F5" i="2" l="1"/>
  <c r="A6" i="2" l="1"/>
  <c r="E6" i="2" s="1"/>
  <c r="C6" i="2" l="1"/>
  <c r="B6" i="2"/>
  <c r="D6" i="2"/>
  <c r="F6" i="2" l="1"/>
  <c r="A7" i="2" l="1"/>
  <c r="E7" i="2" s="1"/>
  <c r="D7" i="2" l="1"/>
  <c r="B7" i="2"/>
  <c r="C7" i="2"/>
  <c r="F7" i="2" l="1"/>
  <c r="A8" i="2" s="1"/>
  <c r="E8" i="2" l="1"/>
  <c r="B8" i="2" l="1"/>
  <c r="D8" i="2"/>
  <c r="C8" i="2"/>
  <c r="F8" i="2" l="1"/>
  <c r="A9" i="2" l="1"/>
  <c r="E9" i="2" s="1"/>
  <c r="C9" i="2" l="1"/>
  <c r="D9" i="2"/>
  <c r="B9" i="2"/>
  <c r="F9" i="2" l="1"/>
  <c r="A10" i="2" l="1"/>
  <c r="E10" i="2" s="1"/>
  <c r="C10" i="2" l="1"/>
  <c r="D10" i="2"/>
  <c r="B10" i="2"/>
  <c r="F10" i="2" l="1"/>
  <c r="A11" i="2" s="1"/>
  <c r="E11" i="2" l="1"/>
  <c r="B11" i="2" l="1"/>
  <c r="D11" i="2"/>
  <c r="C11" i="2"/>
  <c r="F11" i="2" l="1"/>
  <c r="A12" i="2" l="1"/>
  <c r="E12" i="2" s="1"/>
  <c r="D12" i="2" l="1"/>
  <c r="B12" i="2"/>
  <c r="C12" i="2"/>
  <c r="F12" i="2" l="1"/>
  <c r="A13" i="2" s="1"/>
  <c r="E13" i="2" l="1"/>
  <c r="B13" i="2" l="1"/>
  <c r="C13" i="2"/>
  <c r="D13" i="2"/>
  <c r="F13" i="2" l="1"/>
  <c r="A14" i="2" s="1"/>
  <c r="E14" i="2" s="1"/>
  <c r="B14" i="2" l="1"/>
  <c r="D14" i="2"/>
  <c r="C14" i="2"/>
  <c r="F14" i="2" l="1"/>
  <c r="A15" i="2" s="1"/>
  <c r="E15" i="2" l="1"/>
  <c r="B15" i="2" l="1"/>
  <c r="C15" i="2"/>
  <c r="D15" i="2"/>
  <c r="F15" i="2" l="1"/>
  <c r="A16" i="2" s="1"/>
  <c r="B16" i="2" s="1"/>
  <c r="C16" i="2" l="1"/>
  <c r="E16" i="2"/>
  <c r="D16" i="2"/>
  <c r="F16" i="2" l="1"/>
  <c r="A17" i="2" s="1"/>
  <c r="B17" i="2" l="1"/>
  <c r="D17" i="2"/>
  <c r="C17" i="2"/>
  <c r="E17" i="2"/>
  <c r="F17" i="2" l="1"/>
  <c r="A18" i="2" s="1"/>
  <c r="E18" i="2" l="1"/>
  <c r="C18" i="2"/>
  <c r="D18" i="2"/>
  <c r="B18" i="2"/>
  <c r="F18" i="2" l="1"/>
  <c r="A19" i="2" s="1"/>
  <c r="E19" i="2" s="1"/>
  <c r="C19" i="2" l="1"/>
  <c r="B19" i="2"/>
  <c r="D19" i="2"/>
  <c r="F19" i="2" l="1"/>
  <c r="A20" i="2" s="1"/>
  <c r="C20" i="2" s="1"/>
  <c r="D20" i="2" l="1"/>
  <c r="B20" i="2"/>
  <c r="E20" i="2"/>
  <c r="F20" i="2" l="1"/>
  <c r="A21" i="2" s="1"/>
  <c r="E21" i="2" s="1"/>
  <c r="D21" i="2" l="1"/>
  <c r="C21" i="2"/>
  <c r="B21" i="2"/>
  <c r="F21" i="2" l="1"/>
  <c r="A22" i="2" s="1"/>
  <c r="E22" i="2" s="1"/>
  <c r="C22" i="2" l="1"/>
  <c r="B22" i="2"/>
  <c r="D22" i="2"/>
  <c r="D23" i="21"/>
  <c r="D29" i="21"/>
  <c r="G35" i="21"/>
  <c r="D35" i="21"/>
  <c r="G20" i="21"/>
  <c r="D14" i="21"/>
  <c r="G32" i="21"/>
  <c r="E44" i="21"/>
  <c r="G11" i="21"/>
  <c r="F17" i="21"/>
  <c r="G26" i="21"/>
  <c r="E17" i="21"/>
  <c r="E20" i="21"/>
  <c r="G38" i="21"/>
  <c r="D38" i="21"/>
  <c r="G29" i="21"/>
  <c r="F20" i="21"/>
  <c r="E38" i="21"/>
  <c r="E14" i="21"/>
  <c r="F29" i="21"/>
  <c r="G23" i="21"/>
  <c r="F35" i="21"/>
  <c r="G44" i="21"/>
  <c r="D44" i="21"/>
  <c r="G14" i="21"/>
  <c r="D17" i="21"/>
  <c r="E32" i="21"/>
  <c r="F11" i="21"/>
  <c r="D26" i="21"/>
  <c r="D11" i="21"/>
  <c r="E11" i="21"/>
  <c r="F23" i="21"/>
  <c r="F38" i="21"/>
  <c r="E35" i="21"/>
  <c r="F14" i="21"/>
  <c r="E26" i="21"/>
  <c r="D20" i="21"/>
  <c r="G17" i="21"/>
  <c r="D41" i="21"/>
  <c r="G41" i="21"/>
  <c r="E41" i="21"/>
  <c r="F26" i="21"/>
  <c r="E23" i="21"/>
  <c r="D32" i="21"/>
  <c r="F44" i="21"/>
  <c r="F32" i="21"/>
  <c r="E29" i="21"/>
  <c r="F41" i="21"/>
  <c r="C46" i="21" l="1"/>
  <c r="K24" i="2" s="1"/>
  <c r="F22" i="2"/>
  <c r="A23" i="2" s="1"/>
  <c r="D23" i="2" s="1"/>
  <c r="E23" i="2" l="1"/>
  <c r="C23" i="2"/>
  <c r="B23" i="2"/>
  <c r="F23" i="2" l="1"/>
  <c r="A24" i="2" s="1"/>
  <c r="D24" i="2" s="1"/>
  <c r="C24" i="2" l="1"/>
  <c r="B24" i="2"/>
  <c r="E24" i="2"/>
  <c r="F24" i="2" l="1"/>
  <c r="A25" i="2" s="1"/>
  <c r="B25" i="2" s="1"/>
  <c r="B26" i="2" s="1"/>
  <c r="E25" i="2" l="1"/>
  <c r="E26" i="2" s="1"/>
  <c r="D25" i="2"/>
  <c r="D26" i="2" s="1"/>
  <c r="C25" i="2"/>
  <c r="C26" i="2" s="1"/>
  <c r="F26" i="2" l="1"/>
  <c r="F25" i="2"/>
</calcChain>
</file>

<file path=xl/sharedStrings.xml><?xml version="1.0" encoding="utf-8"?>
<sst xmlns="http://schemas.openxmlformats.org/spreadsheetml/2006/main" count="1620" uniqueCount="552">
  <si>
    <t xml:space="preserve">מספר רישוי </t>
  </si>
  <si>
    <t>תוצר ודגם רכב</t>
  </si>
  <si>
    <t>שנת ייצור</t>
  </si>
  <si>
    <t>תקן יורו</t>
  </si>
  <si>
    <t>משאית</t>
  </si>
  <si>
    <t>אוטובוס עירוני</t>
  </si>
  <si>
    <t>אוטובוס בין עירוני</t>
  </si>
  <si>
    <t>אוטובוס מפרקי</t>
  </si>
  <si>
    <t>סיכום שנתי</t>
  </si>
  <si>
    <t>מספר כלי רכב מכל תקן יורו</t>
  </si>
  <si>
    <t>סוג אמצעי הנעה</t>
  </si>
  <si>
    <t>מספר כלי רכב בכל סוג אמצעי הנעה</t>
  </si>
  <si>
    <t>דיזל</t>
  </si>
  <si>
    <t>חשמלי</t>
  </si>
  <si>
    <t>היברידי</t>
  </si>
  <si>
    <t>Euro IV 98% עם מסנן</t>
  </si>
  <si>
    <t>סה"כ כלי רכב</t>
  </si>
  <si>
    <t>פליטת חלקיקים ממוצעת מכלל צי כלי הרכב של החברה (גרם לק"מ)</t>
  </si>
  <si>
    <t>מספר משאיות במשקל הכולל נמוך מ-40 טון (רלוונטי לצי משאיות)</t>
  </si>
  <si>
    <t>מספר כלי רכב עליהם מותקנים אמצעי הפחתת הפליטות (יריעות סולריות)</t>
  </si>
  <si>
    <t>סך הכול לפי סוג</t>
  </si>
  <si>
    <t>Pre-Euro</t>
  </si>
  <si>
    <t>Euro I</t>
  </si>
  <si>
    <t>Euro II</t>
  </si>
  <si>
    <t>Euro II 98% עם מסנן</t>
  </si>
  <si>
    <t>Euro III</t>
  </si>
  <si>
    <t>Euro III 98% עם מסנן</t>
  </si>
  <si>
    <t>Euro IV</t>
  </si>
  <si>
    <t>Euro V</t>
  </si>
  <si>
    <t>Euro VI דיזל</t>
  </si>
  <si>
    <t>Euro VI גז דחוס או היברידי</t>
  </si>
  <si>
    <t>Zero Emission חשמלי</t>
  </si>
  <si>
    <t>סיכום פניות ציבור בנושא עשן</t>
  </si>
  <si>
    <t>שימו לב: בטבלה למטה סמנו ב-x את אופן הטיפול שבוצע בעקבות כל פנייה (ניתן לסמן יותר מעמודה אחת בכל שורה)</t>
  </si>
  <si>
    <t>תאריך פנייה</t>
  </si>
  <si>
    <t>מספר רישוי רכב</t>
  </si>
  <si>
    <t>הרכב עבר בהצלחה בדיקת זיהום אוויר בתוך 3 ימי עבודה</t>
  </si>
  <si>
    <t>הרכב הושבת זמנית עד שעבר בהצלחה בדיקת זיהום אוויר</t>
  </si>
  <si>
    <t>הרכב תוקן בעקבות הפנייה</t>
  </si>
  <si>
    <t>הרכב הושבת לחלוטין בעקבות הפנייה</t>
  </si>
  <si>
    <t>סיכום נתונים בדבר ביצוע הכשרה לנהיגה חסכונית בקרב נהגי כלי הרכב של החברה</t>
  </si>
  <si>
    <t>.</t>
  </si>
  <si>
    <t>מספר נהגי החברה שעברו הכשרה בשנת 2022</t>
  </si>
  <si>
    <t>שיעור (%) נהגי החברה שעברו הכשרה בשלוש השנים האחרונות</t>
  </si>
  <si>
    <t>תקן Euro וסוג הדלק</t>
  </si>
  <si>
    <t>סוגי רכבים</t>
  </si>
  <si>
    <t>אוטובוסים</t>
  </si>
  <si>
    <t>מקדם פליטת חלקיקים לרכב (גרם לק"מ)</t>
  </si>
  <si>
    <t>סך נסועה שנתית (ק"מ לשנה) לכלי הרכב מאותו תקן יורו ומאותו סוג</t>
  </si>
  <si>
    <t>E=פליטת חלקיקים ממוצעת מאותו תקן יורו ומאותו הסוג</t>
  </si>
  <si>
    <t>סך נסועה שנתית (ק"מ לשנה) לכלי הרכב מאותו תקן יורו ואותו סוג</t>
  </si>
  <si>
    <t>סה"כ נסועה שנתית (ק"מ לשנה)</t>
  </si>
  <si>
    <t>מקדם פליטה</t>
  </si>
  <si>
    <t>מקדם פליטה לחלקיקים [גרם לק"מ] לפי סוג רכב</t>
  </si>
  <si>
    <t>תקן Euro וסוג דלק</t>
  </si>
  <si>
    <t>אוטובוס</t>
  </si>
  <si>
    <t>Euro II עם מסנן חלקיקים</t>
  </si>
  <si>
    <t xml:space="preserve">Euro III עם מסנן חלקיקים </t>
  </si>
  <si>
    <t>יריעות סולריות</t>
  </si>
  <si>
    <t>אחוז הפחתה של מסנן</t>
  </si>
  <si>
    <t>לרכב דיזל</t>
  </si>
  <si>
    <t>לרכב המונע בגז טבעי דחוס או לרכב היברידי</t>
  </si>
  <si>
    <t>משקל כלי התחבורה (מעל 10 טון/מתחת/3.5)</t>
  </si>
  <si>
    <t>שנתון רכב (תקף לבנזין)</t>
  </si>
  <si>
    <t>סוג רכב</t>
  </si>
  <si>
    <t>אמצעי הנעה (סוג הדלק: סולר, בנזין וכו')</t>
  </si>
  <si>
    <t>יצור חשמל יח''פ/חח"י</t>
  </si>
  <si>
    <t>שנת יצור</t>
  </si>
  <si>
    <t>אמצעי הפחתת הפליטות המותקן ברכב (למשל, יריעות סולריות)</t>
  </si>
  <si>
    <t>מעל 10 טון</t>
  </si>
  <si>
    <t>שנתון 2004 ואילך</t>
  </si>
  <si>
    <t>בנזין</t>
  </si>
  <si>
    <t>יח"פ - יצרן חברה פרטי</t>
  </si>
  <si>
    <t>מתחת ל10 טון</t>
  </si>
  <si>
    <t>2000-2003</t>
  </si>
  <si>
    <t>חח"י - חברת חשמל ישראל</t>
  </si>
  <si>
    <t>3.5 טון</t>
  </si>
  <si>
    <t>שנתון 1999 או מוקדם יותר</t>
  </si>
  <si>
    <t>ביו-דלקים</t>
  </si>
  <si>
    <t>3.5 עד 10 טון</t>
  </si>
  <si>
    <t>שנתון 2005 ואילך</t>
  </si>
  <si>
    <t>LPG</t>
  </si>
  <si>
    <t>2001-2004</t>
  </si>
  <si>
    <t>גז טבעי דחוס CNG</t>
  </si>
  <si>
    <t>שנתון 2000 או מוקדם יותר</t>
  </si>
  <si>
    <t>גז טבעי נוזלי LNG</t>
  </si>
  <si>
    <t>סולר</t>
  </si>
  <si>
    <t>שנתון 2003 או מוקדם יותר</t>
  </si>
  <si>
    <t>ביו דיזל</t>
  </si>
  <si>
    <t>הנחיות</t>
  </si>
  <si>
    <t xml:space="preserve">גיליון זה מאפשר חישוב של פליטות ישירות כתוצאה מדליפות ממערכות הובלה בקירור או ממיזוג אוויר של הרכבים. </t>
  </si>
  <si>
    <t>יש לעדכן גיליון זה בין אם הטיפול בפועל נעשה על ידי מוסכי החברה או באם בוצע על ידי קבלן חיצוני. בשני המקרים יש להזין את נתוני כמות הקררים שנצרכו במשך השנה.</t>
  </si>
  <si>
    <t>סה"כ פליטות מסקטור זה:</t>
  </si>
  <si>
    <t>טון ש"ע פד"ח</t>
  </si>
  <si>
    <t>טבלה זו משמשת לדיווח כאשר ידועות כמויות נוזלי הקירור שהיו בשימוש במהלך השנה</t>
  </si>
  <si>
    <t>יש לבחור את הגז בשימוש</t>
  </si>
  <si>
    <t>יחידת מידה</t>
  </si>
  <si>
    <t>אחוז הדלף (נקבע על פי סוג המערכת)</t>
  </si>
  <si>
    <t>מקדם התחממות גלובלית (נקבע על פי סוג הגז)</t>
  </si>
  <si>
    <t>פליטה (טון ש"ע פד"ח)</t>
  </si>
  <si>
    <t>% מסך הפליטות במכלול 1</t>
  </si>
  <si>
    <t>יש לבחור את מקור הנתונים</t>
  </si>
  <si>
    <t>הערות</t>
  </si>
  <si>
    <t>HCFC-22</t>
  </si>
  <si>
    <t>ק"ג</t>
  </si>
  <si>
    <t>מערכת קירור לצורך הובלת מטען בקירור</t>
  </si>
  <si>
    <t>סה"כ פליטות מקטגוריה זו לפי גזים:</t>
  </si>
  <si>
    <t>סוג הגז</t>
  </si>
  <si>
    <t>מקדם התחממות גלובלית עדכני (AR5)</t>
  </si>
  <si>
    <t>סה"כ בק"ג</t>
  </si>
  <si>
    <t>סך ש"ע פד"ח (טון)</t>
  </si>
  <si>
    <t>CFC-12</t>
  </si>
  <si>
    <t>HCFC-123</t>
  </si>
  <si>
    <t>HFC-134A</t>
  </si>
  <si>
    <t>HFC-227EA</t>
  </si>
  <si>
    <t>PFC-116</t>
  </si>
  <si>
    <t>PFC-14</t>
  </si>
  <si>
    <t>PFC-218</t>
  </si>
  <si>
    <t>PFC-318</t>
  </si>
  <si>
    <t>R-404A</t>
  </si>
  <si>
    <t>R-407C</t>
  </si>
  <si>
    <t>R-410A</t>
  </si>
  <si>
    <t>R-507</t>
  </si>
  <si>
    <t>R1234yf</t>
  </si>
  <si>
    <t>R1234ze</t>
  </si>
  <si>
    <t>R1233zd</t>
  </si>
  <si>
    <t>מעוניינים לדווח על גז שאינו נמצא ברשימה? אנא פנו במייל לצוות המנגנון.</t>
  </si>
  <si>
    <t>סיכום פליטות בגיליון זה:</t>
  </si>
  <si>
    <t>טון גז נפלט</t>
  </si>
  <si>
    <t>ש"ע פד"ח</t>
  </si>
  <si>
    <t>HFC</t>
  </si>
  <si>
    <t>PFC</t>
  </si>
  <si>
    <t>תערובות</t>
  </si>
  <si>
    <t>פליטות עקיפות - חשמל שנרכש</t>
  </si>
  <si>
    <t>עבור חשמל שנרכש מחח"י, נתונים מקדמי הפליטה של הרשת הארצית. עבור חשמל שנרכש ממקור חיצוני אחר יש להזין בטבלה הבאה מקדמי פליטה לפד"ח, CH4 ,N2O כפי שהתקבלו מהמספק.</t>
  </si>
  <si>
    <t>מקור החשמל</t>
  </si>
  <si>
    <t>יחידות מידה</t>
  </si>
  <si>
    <t>מקדם פליטה שנתי משוקלל לרשת החשמל הארצית</t>
  </si>
  <si>
    <t>קוט"ש</t>
  </si>
  <si>
    <t>טון פד"ח לקוט"ש</t>
  </si>
  <si>
    <t>טון CH4 לקוט"ש</t>
  </si>
  <si>
    <t>טון N2O לקוט"ש</t>
  </si>
  <si>
    <t>צריכת חשמל ממקורות אחרים</t>
  </si>
  <si>
    <t>מקדם פליטה שנתי ממוצע (שהתקבל מהמספק)</t>
  </si>
  <si>
    <t>מספק 1 (נא לרשום פרטים בעמודת "הערות")</t>
  </si>
  <si>
    <t>מספק 2 (נא לרשום פרטים בעמודת "הערות")</t>
  </si>
  <si>
    <t>מספק 3 (נא לרשום פרטים בעמודת "הערות")</t>
  </si>
  <si>
    <t>CO2</t>
  </si>
  <si>
    <t>CH4</t>
  </si>
  <si>
    <t>N2O</t>
  </si>
  <si>
    <t>צריכת חשמל (קוט"ש)</t>
  </si>
  <si>
    <t xml:space="preserve">בגיליון זה יש לדווח על רכבים הנמצאים תחת אחריותה התפעולית של החברה בהתאם להוראות למניעה וצמצום של זיהום אוויר מצי כלי רכב לפי סעיפים 16 ו-41 לחוק אוויר נקי תשס"ח – 2008. </t>
  </si>
  <si>
    <t>שיטת החישוב להלן מבוססת על צריכת דלק. יש להזין את כמות הדלק שנצרכה ואת יחידות המידה עבור כל סוג כלי רכב ושנת ייצור.</t>
  </si>
  <si>
    <t>במידה וידועה תכולת האנרגיה של הדלק ניתן לחשב גם על פי תכולת אנרגיה (TJ) באמצעות בחירת היחידות המתאימות.</t>
  </si>
  <si>
    <t>מכוניות נוסעים</t>
  </si>
  <si>
    <t>אופנועים</t>
  </si>
  <si>
    <t>משאיות קלות (עד 3.5 טון)</t>
  </si>
  <si>
    <t>Liter</t>
  </si>
  <si>
    <t>ביו דלקים</t>
  </si>
  <si>
    <t>רכבים כבדים (מעל 3.5 טון)</t>
  </si>
  <si>
    <t>Kg</t>
  </si>
  <si>
    <t>סירות</t>
  </si>
  <si>
    <t>כלים חקלאיים</t>
  </si>
  <si>
    <t>ציוד בנין ותעשיה</t>
  </si>
  <si>
    <t>אחרים</t>
  </si>
  <si>
    <t>אוניות</t>
  </si>
  <si>
    <t>ציוד חקלאי</t>
  </si>
  <si>
    <t>קטרים מונעי דיזל</t>
  </si>
  <si>
    <t>אחר</t>
  </si>
  <si>
    <t>דלק שאריתי</t>
  </si>
  <si>
    <t>TJ</t>
  </si>
  <si>
    <t>דלק כבד (תזקיק מספר 6)</t>
  </si>
  <si>
    <t>תעופה</t>
  </si>
  <si>
    <t>כלי תעופה מונעי בנזין</t>
  </si>
  <si>
    <t>כלי תעופה מונעי דלק סילוני</t>
  </si>
  <si>
    <t>טון CH4</t>
  </si>
  <si>
    <t>טון N2O</t>
  </si>
  <si>
    <t>ק"ג פד"ח לליטר אוריאה</t>
  </si>
  <si>
    <t>קטגוריית כלי רכב</t>
  </si>
  <si>
    <t>מספר כלי רכב מסוג זה</t>
  </si>
  <si>
    <t>צריכת דלק כוללת (ליטר)</t>
  </si>
  <si>
    <t xml:space="preserve">תפוסת נוסעים ממוצעת שנתית (מספר נוסעים לכלי רכב בשנה) </t>
  </si>
  <si>
    <t>מקדם פליטה (ק"ג פד"ח לליטר)</t>
  </si>
  <si>
    <t>מקדם פליטה (ק"ג CH4 לליטר)</t>
  </si>
  <si>
    <t>מקדם פליטה (ק"ג N2O לליטר)</t>
  </si>
  <si>
    <t>ק"ג CO2</t>
  </si>
  <si>
    <t>ק"ג CH4</t>
  </si>
  <si>
    <t>ק"ג N2O</t>
  </si>
  <si>
    <t>ביו-דיזל (תערובת 20%)</t>
  </si>
  <si>
    <t>גט"ן</t>
  </si>
  <si>
    <t>אוטובוס בינעירוני/תיירותי/הסעות</t>
  </si>
  <si>
    <t>נסועה שנתית כוללת (ק"מ)</t>
  </si>
  <si>
    <t>משקל הובלה ממוצע (טון לכלי רכב)</t>
  </si>
  <si>
    <t>SF6</t>
  </si>
  <si>
    <t>קטגוריית כלי הרכב</t>
  </si>
  <si>
    <t>מספר כלי הרכב מסוג זה</t>
  </si>
  <si>
    <t>תפוסת נוסעים ממוצעת שנתית (מספר נוסעים לכלי רכב בשנה):</t>
  </si>
  <si>
    <t>משקל הובלה ממוצע (טון לכלי רכב):</t>
  </si>
  <si>
    <t>רשימת גזי החממה והמדד היחסי לפוטנציאל ההתחממות הגלובלית שלהם</t>
  </si>
  <si>
    <t>לצורך החישובים, משתמשת המערכת במדדים יחסיים לפוטנציאל התחממות גלובלית של הגזים השונים.</t>
  </si>
  <si>
    <t>מדדים מעודכנים על פי הסכמי אמנת האקלים</t>
  </si>
  <si>
    <t>מדד התחממות גלובלית על פי UNFCCC</t>
  </si>
  <si>
    <t>בתוקף החל משנת 2020</t>
  </si>
  <si>
    <t>בתוקף עד 2012</t>
  </si>
  <si>
    <t>הגז</t>
  </si>
  <si>
    <t>IPCC Revised GWP</t>
  </si>
  <si>
    <t>recommended GWP</t>
  </si>
  <si>
    <t>gas</t>
  </si>
  <si>
    <t>(IPCC AR5, 2013)</t>
  </si>
  <si>
    <t>(UNFCCC, 2002)</t>
  </si>
  <si>
    <t>applicable through 2012</t>
  </si>
  <si>
    <r>
      <t>CO</t>
    </r>
    <r>
      <rPr>
        <vertAlign val="subscript"/>
        <sz val="12"/>
        <color indexed="8"/>
        <rFont val="Arial"/>
        <family val="2"/>
      </rPr>
      <t>2</t>
    </r>
  </si>
  <si>
    <r>
      <t>CH</t>
    </r>
    <r>
      <rPr>
        <vertAlign val="subscript"/>
        <sz val="12"/>
        <color indexed="8"/>
        <rFont val="Arial"/>
        <family val="2"/>
      </rPr>
      <t>4</t>
    </r>
  </si>
  <si>
    <r>
      <t>N</t>
    </r>
    <r>
      <rPr>
        <vertAlign val="subscript"/>
        <sz val="12"/>
        <color indexed="8"/>
        <rFont val="Arial"/>
        <family val="2"/>
      </rPr>
      <t>2</t>
    </r>
    <r>
      <rPr>
        <sz val="12"/>
        <color indexed="8"/>
        <rFont val="Arial"/>
        <family val="2"/>
      </rPr>
      <t>O</t>
    </r>
  </si>
  <si>
    <t>Hydrofluorocarbons (HFCs)</t>
  </si>
  <si>
    <t>R-12</t>
  </si>
  <si>
    <t>R-123</t>
  </si>
  <si>
    <t>HFC-23</t>
  </si>
  <si>
    <t>HFC-32</t>
  </si>
  <si>
    <t>HFC-41</t>
  </si>
  <si>
    <t>HFC-125</t>
  </si>
  <si>
    <t>HFC-134</t>
  </si>
  <si>
    <t>HFC-134a</t>
  </si>
  <si>
    <t>HFC-143</t>
  </si>
  <si>
    <t>HFC-143a</t>
  </si>
  <si>
    <t>HFC-152</t>
  </si>
  <si>
    <t>HFC-152a</t>
  </si>
  <si>
    <t>HFC-161</t>
  </si>
  <si>
    <t>HFC-227ea</t>
  </si>
  <si>
    <t>HFC-236cb</t>
  </si>
  <si>
    <t>HFC-236ea</t>
  </si>
  <si>
    <t>HFC-236fa</t>
  </si>
  <si>
    <t>HFC-245ca</t>
  </si>
  <si>
    <t>HFC-245fa</t>
  </si>
  <si>
    <t>HFC-365mfc</t>
  </si>
  <si>
    <t>HFC-43-10mee</t>
  </si>
  <si>
    <t>Perfluorinated compounds</t>
  </si>
  <si>
    <r>
      <t>CF</t>
    </r>
    <r>
      <rPr>
        <vertAlign val="subscript"/>
        <sz val="12"/>
        <color indexed="8"/>
        <rFont val="Arial"/>
        <family val="2"/>
      </rPr>
      <t>4</t>
    </r>
  </si>
  <si>
    <r>
      <t>C</t>
    </r>
    <r>
      <rPr>
        <vertAlign val="subscript"/>
        <sz val="12"/>
        <color indexed="8"/>
        <rFont val="Arial"/>
        <family val="2"/>
      </rPr>
      <t>2</t>
    </r>
    <r>
      <rPr>
        <sz val="12"/>
        <color indexed="8"/>
        <rFont val="Arial"/>
        <family val="2"/>
      </rPr>
      <t>F</t>
    </r>
    <r>
      <rPr>
        <vertAlign val="subscript"/>
        <sz val="12"/>
        <color indexed="8"/>
        <rFont val="Arial"/>
        <family val="2"/>
      </rPr>
      <t>6</t>
    </r>
  </si>
  <si>
    <r>
      <t>C</t>
    </r>
    <r>
      <rPr>
        <vertAlign val="subscript"/>
        <sz val="12"/>
        <color indexed="8"/>
        <rFont val="Arial"/>
        <family val="2"/>
      </rPr>
      <t>3</t>
    </r>
    <r>
      <rPr>
        <sz val="12"/>
        <color indexed="8"/>
        <rFont val="Arial"/>
        <family val="2"/>
      </rPr>
      <t>F</t>
    </r>
    <r>
      <rPr>
        <vertAlign val="subscript"/>
        <sz val="12"/>
        <color indexed="8"/>
        <rFont val="Arial"/>
        <family val="2"/>
      </rPr>
      <t>8</t>
    </r>
  </si>
  <si>
    <r>
      <t>c-C</t>
    </r>
    <r>
      <rPr>
        <vertAlign val="subscript"/>
        <sz val="12"/>
        <color indexed="8"/>
        <rFont val="Arial"/>
        <family val="2"/>
      </rPr>
      <t>4</t>
    </r>
    <r>
      <rPr>
        <sz val="12"/>
        <color indexed="8"/>
        <rFont val="Arial"/>
        <family val="2"/>
      </rPr>
      <t>F</t>
    </r>
    <r>
      <rPr>
        <vertAlign val="subscript"/>
        <sz val="12"/>
        <color indexed="8"/>
        <rFont val="Arial"/>
        <family val="2"/>
      </rPr>
      <t>8</t>
    </r>
  </si>
  <si>
    <t>PFC-31-10</t>
  </si>
  <si>
    <r>
      <t>C</t>
    </r>
    <r>
      <rPr>
        <vertAlign val="subscript"/>
        <sz val="12"/>
        <color indexed="8"/>
        <rFont val="Arial"/>
        <family val="2"/>
      </rPr>
      <t>4</t>
    </r>
    <r>
      <rPr>
        <sz val="12"/>
        <color indexed="8"/>
        <rFont val="Arial"/>
        <family val="2"/>
      </rPr>
      <t>F</t>
    </r>
    <r>
      <rPr>
        <vertAlign val="subscript"/>
        <sz val="12"/>
        <color indexed="8"/>
        <rFont val="Arial"/>
        <family val="2"/>
      </rPr>
      <t>10</t>
    </r>
  </si>
  <si>
    <r>
      <t>C</t>
    </r>
    <r>
      <rPr>
        <vertAlign val="subscript"/>
        <sz val="12"/>
        <color indexed="8"/>
        <rFont val="Arial"/>
        <family val="2"/>
      </rPr>
      <t>5</t>
    </r>
    <r>
      <rPr>
        <sz val="12"/>
        <color indexed="8"/>
        <rFont val="Arial"/>
        <family val="2"/>
      </rPr>
      <t>F</t>
    </r>
    <r>
      <rPr>
        <vertAlign val="subscript"/>
        <sz val="12"/>
        <color indexed="8"/>
        <rFont val="Arial"/>
        <family val="2"/>
      </rPr>
      <t>12</t>
    </r>
  </si>
  <si>
    <t>PFC-51-14</t>
  </si>
  <si>
    <r>
      <t>C</t>
    </r>
    <r>
      <rPr>
        <vertAlign val="subscript"/>
        <sz val="12"/>
        <color indexed="8"/>
        <rFont val="Arial"/>
        <family val="2"/>
      </rPr>
      <t>6</t>
    </r>
    <r>
      <rPr>
        <sz val="12"/>
        <color indexed="8"/>
        <rFont val="Arial"/>
        <family val="2"/>
      </rPr>
      <t>F</t>
    </r>
    <r>
      <rPr>
        <vertAlign val="subscript"/>
        <sz val="12"/>
        <color indexed="8"/>
        <rFont val="Arial"/>
        <family val="2"/>
      </rPr>
      <t>14</t>
    </r>
  </si>
  <si>
    <r>
      <t>C</t>
    </r>
    <r>
      <rPr>
        <vertAlign val="subscript"/>
        <sz val="12"/>
        <color indexed="8"/>
        <rFont val="Arial"/>
        <family val="2"/>
      </rPr>
      <t>10</t>
    </r>
    <r>
      <rPr>
        <sz val="12"/>
        <color indexed="8"/>
        <rFont val="Arial"/>
        <family val="2"/>
      </rPr>
      <t>F</t>
    </r>
    <r>
      <rPr>
        <vertAlign val="subscript"/>
        <sz val="12"/>
        <color indexed="8"/>
        <rFont val="Arial"/>
        <family val="2"/>
      </rPr>
      <t>18</t>
    </r>
  </si>
  <si>
    <r>
      <t>NF</t>
    </r>
    <r>
      <rPr>
        <vertAlign val="subscript"/>
        <sz val="12"/>
        <color indexed="8"/>
        <rFont val="Arial"/>
        <family val="2"/>
      </rPr>
      <t>3</t>
    </r>
  </si>
  <si>
    <r>
      <t>SF</t>
    </r>
    <r>
      <rPr>
        <vertAlign val="subscript"/>
        <sz val="12"/>
        <color indexed="8"/>
        <rFont val="Arial"/>
        <family val="2"/>
      </rPr>
      <t>6</t>
    </r>
  </si>
  <si>
    <r>
      <t>SF</t>
    </r>
    <r>
      <rPr>
        <vertAlign val="subscript"/>
        <sz val="12"/>
        <color indexed="8"/>
        <rFont val="Arial"/>
        <family val="2"/>
      </rPr>
      <t>5</t>
    </r>
    <r>
      <rPr>
        <sz val="12"/>
        <color indexed="8"/>
        <rFont val="Arial"/>
        <family val="2"/>
      </rPr>
      <t>CF</t>
    </r>
    <r>
      <rPr>
        <vertAlign val="subscript"/>
        <sz val="12"/>
        <color indexed="8"/>
        <rFont val="Arial"/>
        <family val="2"/>
      </rPr>
      <t>3</t>
    </r>
  </si>
  <si>
    <t>כמות בשימוש  (יש להזין את הנתונים בק"ג)</t>
  </si>
  <si>
    <t>כמות בשימוש (יש להזין את הנתונים בק"ג)</t>
  </si>
  <si>
    <t>מערכות מיזוג אויר וקירור מטען</t>
  </si>
  <si>
    <t>טווח משקלים</t>
  </si>
  <si>
    <t xml:space="preserve">משאית </t>
  </si>
  <si>
    <t>10,001-12,000</t>
  </si>
  <si>
    <t>12,001-14,000</t>
  </si>
  <si>
    <t>14,001-20,000</t>
  </si>
  <si>
    <t>26,001-28,000</t>
  </si>
  <si>
    <t>28,001-32,000</t>
  </si>
  <si>
    <t>32,001-40,000</t>
  </si>
  <si>
    <t>40,001 ומעלה</t>
  </si>
  <si>
    <t>20,001-26,000</t>
  </si>
  <si>
    <t>מספר כלי רכב מסוג זה לפי משקל</t>
  </si>
  <si>
    <t>משקל בק"ג</t>
  </si>
  <si>
    <t>לצורך החישובים, משתמשת המערכת במקדמי פליטה שונים, על פי התהליך הפולט וחומר הגלם או הבעירה.</t>
  </si>
  <si>
    <t>על פי התקנון, ברירת המחדל של מקדמי הפליטה היא מקדמי ה-IPCC. במקומות בהם ידועים מקדמים ספציפיים הרלוונטיים למדינת ישראל, נבחרו מקדמים אלו.</t>
  </si>
  <si>
    <t>במידה והחברה מעוניינת להשתמש במקדמים מחושבים ומדוייקים לתהליכי הייצור שלה, ניתן להשתמש בגיליון המתאים בשורה האחרונה, ולצרף אסמכתאות בהתאם.</t>
  </si>
  <si>
    <t>רשימות יחידות:</t>
  </si>
  <si>
    <t>list1</t>
  </si>
  <si>
    <t>list101</t>
  </si>
  <si>
    <t>list2</t>
  </si>
  <si>
    <t>list3</t>
  </si>
  <si>
    <t>list4</t>
  </si>
  <si>
    <t>list5</t>
  </si>
  <si>
    <t>list6</t>
  </si>
  <si>
    <t>list7</t>
  </si>
  <si>
    <t>list8</t>
  </si>
  <si>
    <t>list 9</t>
  </si>
  <si>
    <t>list11</t>
  </si>
  <si>
    <t>list12</t>
  </si>
  <si>
    <t>list13</t>
  </si>
  <si>
    <t>list24</t>
  </si>
  <si>
    <t>list117</t>
  </si>
  <si>
    <t>list 26</t>
  </si>
  <si>
    <t>list 18</t>
  </si>
  <si>
    <t>years</t>
  </si>
  <si>
    <t>Mscf</t>
  </si>
  <si>
    <t>Short Tons</t>
  </si>
  <si>
    <t>Gallons</t>
  </si>
  <si>
    <t>Mcf</t>
  </si>
  <si>
    <t>Pounds</t>
  </si>
  <si>
    <t>מגה וואט שעה</t>
  </si>
  <si>
    <t>תעשיית האנרגיה</t>
  </si>
  <si>
    <t>134A</t>
  </si>
  <si>
    <t>PFC-410</t>
  </si>
  <si>
    <t>נתוני רכש</t>
  </si>
  <si>
    <t>MMBtu</t>
  </si>
  <si>
    <t>Metric Tons</t>
  </si>
  <si>
    <t>Barrels</t>
  </si>
  <si>
    <t>Kilograms</t>
  </si>
  <si>
    <t>קילו וואט שעה</t>
  </si>
  <si>
    <t>תעשיית הייצור והבניה</t>
  </si>
  <si>
    <t>410A</t>
  </si>
  <si>
    <t>PFC-614</t>
  </si>
  <si>
    <t>חישוב ע"י מהנדס</t>
  </si>
  <si>
    <t>ton</t>
  </si>
  <si>
    <t>Liters</t>
  </si>
  <si>
    <t>Therms</t>
  </si>
  <si>
    <t>Short tons</t>
  </si>
  <si>
    <t>סקטור המסחר והמוסדות</t>
  </si>
  <si>
    <t>404A</t>
  </si>
  <si>
    <t>הערכה</t>
  </si>
  <si>
    <t>Cubic Meters</t>
  </si>
  <si>
    <t>PFC-318c</t>
  </si>
  <si>
    <t>list1001</t>
  </si>
  <si>
    <t>list1002</t>
  </si>
  <si>
    <t>list1003</t>
  </si>
  <si>
    <t>list1004</t>
  </si>
  <si>
    <t>list005</t>
  </si>
  <si>
    <t>list006</t>
  </si>
  <si>
    <t>list2909</t>
  </si>
  <si>
    <t>list3009</t>
  </si>
  <si>
    <t>Yes</t>
  </si>
  <si>
    <t>No</t>
  </si>
  <si>
    <t>liter</t>
  </si>
  <si>
    <t>407C</t>
  </si>
  <si>
    <t>list10021</t>
  </si>
  <si>
    <t>מקדמים עבור רכישת אנרגיה</t>
  </si>
  <si>
    <t>מקדמי הרשת הארצית לפי שנים:</t>
  </si>
  <si>
    <t>השנה שנבחרה:</t>
  </si>
  <si>
    <t>מקדם לפליטת CO2</t>
  </si>
  <si>
    <t>טון לקוט"ש</t>
  </si>
  <si>
    <t>מקדם לפליטת CH4</t>
  </si>
  <si>
    <t>מקדם לפליטת N2O</t>
  </si>
  <si>
    <t>החל משנת 2016, מקדם הפליטה המחושב הינו מקדם ממוצע המשוקלל בהתאם להיקף הייצור של כל אחד מספקי החשמל לרשת (כולל יח"פים המעבירים חשמל לרשת הארצית)</t>
  </si>
  <si>
    <t>מקדמי פליטה בהתאם לתכולת האנרגיה של הדלק הנצרך</t>
  </si>
  <si>
    <t>מקדמי פליטה בהתאם לכמות (נפח) הדלק הנצרך</t>
  </si>
  <si>
    <t>tCO2/TJ</t>
  </si>
  <si>
    <t>kgCO2/liter</t>
  </si>
  <si>
    <t>חישוב שווה ערך פד"ח לפליטה מבוצע על ידי הכפלה במקדמי התחממות גלובלית של NO2 ו- CH4</t>
  </si>
  <si>
    <t>רכבים פרטיים</t>
  </si>
  <si>
    <t>רכבים כבדים (מעל 3.5 טון כולל רכבים מעל 10 טון)</t>
  </si>
  <si>
    <t>תוספת אוריאה</t>
  </si>
  <si>
    <t>*חישוב הפליטה כתוצאה מהזרקת אוריאה מבוסס על תרחישים ממוצעים שבהם שיעור הזרקת האוריאה עומד על 5% עבור משאיות ואוטובוסים העומדים בתקן אירו 4</t>
  </si>
  <si>
    <t>E10 biogasoline (10% Ethanol)</t>
  </si>
  <si>
    <t>B5 Biodiesel (5% Bio-blend)</t>
  </si>
  <si>
    <t>Biodiesel (20% Bio-blend)</t>
  </si>
  <si>
    <t>רכבים קלים (עד 3.5 טון) (משודרגים)</t>
  </si>
  <si>
    <t>CNG</t>
  </si>
  <si>
    <t xml:space="preserve">רכבים קלים (עד 3.5 טון) </t>
  </si>
  <si>
    <t>המקדמים ל CNG לפי ק"ג דלק</t>
  </si>
  <si>
    <t>LNG</t>
  </si>
  <si>
    <t>NCV</t>
  </si>
  <si>
    <t>density</t>
  </si>
  <si>
    <t>kgCH4/liter</t>
  </si>
  <si>
    <t>kgN2O/liter</t>
  </si>
  <si>
    <t>TJ/1000t</t>
  </si>
  <si>
    <t>kg/liter</t>
  </si>
  <si>
    <t>HFC-23 (trifluoromethane)</t>
  </si>
  <si>
    <t>Metric tons</t>
  </si>
  <si>
    <t>HFC-32 (difluoromethane)</t>
  </si>
  <si>
    <t>HFC-41 (monofluoromethane)</t>
  </si>
  <si>
    <t>HFC-125 (pentafluoroethane)</t>
  </si>
  <si>
    <t>HFC-134 (1,1,2,2-tetrafluoroethane)</t>
  </si>
  <si>
    <t>HFC-134a (1,1,1,2-tetrafluoroethane)</t>
  </si>
  <si>
    <t>HFC-143 (1,1,2-trifluorethane)</t>
  </si>
  <si>
    <t>HFC-143a (1,1,1-trifluoroethane)</t>
  </si>
  <si>
    <t>HFC-152 (1,2-difluorethane)</t>
  </si>
  <si>
    <t>HFC-152a (1,1-difluoroethane)</t>
  </si>
  <si>
    <t>HFC-161 (ethyl fluoride)</t>
  </si>
  <si>
    <t>HFC-227ea (heptafluoropropane)</t>
  </si>
  <si>
    <t>HFC-236cb (1,1,1,2,2,3-hexafluoropropane)</t>
  </si>
  <si>
    <t>HFC-236ea (1,1,1,2,3,3-hexafluoropropane)</t>
  </si>
  <si>
    <t>HFC-236fa (1,1,1,3,3,3-hexafluoropropane)</t>
  </si>
  <si>
    <t>HFC-245ca (1,1,2,2,3-pentafluoropropane)</t>
  </si>
  <si>
    <t>HFC-245fa (1,1,1,3,3-pentafluoropropane)</t>
  </si>
  <si>
    <t>HFC-365mfc (pentafluorobutane)</t>
  </si>
  <si>
    <t>HFC-43-10mee (decafluoropentane)</t>
  </si>
  <si>
    <t>מקדמי פליטה למערכות מיזוג וקירור - לגיליון 2 וגיליון 5 מפורטים בגיליונות עצמם</t>
  </si>
  <si>
    <t>תערובת קירור</t>
  </si>
  <si>
    <t>מקור מידע למקדמי הפליטה בלינק הבא (לחץ)</t>
  </si>
  <si>
    <t>227EA</t>
  </si>
  <si>
    <t>מקדמי פליטה למערכות נייחות - לגיליון 4</t>
  </si>
  <si>
    <t>net calorific value</t>
  </si>
  <si>
    <t xml:space="preserve">מקדם פליטה </t>
  </si>
  <si>
    <t>צפיפות</t>
  </si>
  <si>
    <t>1000 ton are:</t>
  </si>
  <si>
    <t>ק"ג לליטר</t>
  </si>
  <si>
    <t>lit</t>
  </si>
  <si>
    <t>tCO2/ton</t>
  </si>
  <si>
    <t>tCO2/liter</t>
  </si>
  <si>
    <t>Distillate Fuel (No.1, No. 2, No. 4 Fuel Oil, Home Heating Oil &amp; Diesel Fuel)</t>
  </si>
  <si>
    <t>Heavy Fuel Oil (No. 5 and No. 6 Fuel Oil), bunker fuel</t>
  </si>
  <si>
    <t>Kerosene</t>
  </si>
  <si>
    <t>LPG - Unspecified</t>
  </si>
  <si>
    <t>Jet Fuel (Jet A, JP-8)</t>
  </si>
  <si>
    <t>Propane (liquid)</t>
  </si>
  <si>
    <t>Ethane</t>
  </si>
  <si>
    <t>Isobutane</t>
  </si>
  <si>
    <t>n-Butane</t>
  </si>
  <si>
    <t>Refinery (Still) Gas</t>
  </si>
  <si>
    <t>Crude oil</t>
  </si>
  <si>
    <t>Naphtha</t>
  </si>
  <si>
    <t>Petroleum Coke</t>
  </si>
  <si>
    <t>מקדמים עבור טבלה 4.2</t>
  </si>
  <si>
    <t>גז טבעי (תכולת חום ממוצעת)</t>
  </si>
  <si>
    <t>גז מטמנות</t>
  </si>
  <si>
    <t>גז מבוצה</t>
  </si>
  <si>
    <t>גז אחר (ממוצע)</t>
  </si>
  <si>
    <t>Flared Natural Gas</t>
  </si>
  <si>
    <t>מקדמים עבור טבלה 4.3</t>
  </si>
  <si>
    <t>Coal Type - Bituminous</t>
  </si>
  <si>
    <t>Coal Type - Anthracite</t>
  </si>
  <si>
    <t>Coal Type - Sub-Bituminous</t>
  </si>
  <si>
    <t>Coal Type - Lignite</t>
  </si>
  <si>
    <t>מקדמים עבור טבלה 4.4 - צמיגים</t>
  </si>
  <si>
    <t>NCV (MJ/kg)</t>
  </si>
  <si>
    <t>tCO2/ton tires</t>
  </si>
  <si>
    <t>מקדם פליטה (tCO2/TJ)</t>
  </si>
  <si>
    <t>צמיגי מכוניות נוסעים</t>
  </si>
  <si>
    <t>צמיגי משאיות</t>
  </si>
  <si>
    <t xml:space="preserve">מקדמי הפליטה לצמיגים מתוך: </t>
  </si>
  <si>
    <t>http://www.energetica21.com/digital/revistas/india06.html#/70/</t>
  </si>
  <si>
    <t>מקור</t>
  </si>
  <si>
    <t>סה"כ פליטות</t>
  </si>
  <si>
    <t>גזי קירור (טון ש"ע פד"ח)</t>
  </si>
  <si>
    <t>אחוז מסה"כ הפליטות</t>
  </si>
  <si>
    <t xml:space="preserve"> (טון ש"ע פד"ח)</t>
  </si>
  <si>
    <t>טון CO2</t>
  </si>
  <si>
    <t>עבור מכלול 1</t>
  </si>
  <si>
    <t>דיווחי חובה</t>
  </si>
  <si>
    <t>פליטות ישירות - מכלול 1</t>
  </si>
  <si>
    <t>צריכת דלק של כלי רכב</t>
  </si>
  <si>
    <t>מערכות קירור</t>
  </si>
  <si>
    <t>סה"כ פליטות - מכלול 1</t>
  </si>
  <si>
    <t>פליטות עקיפות - מכלול 2</t>
  </si>
  <si>
    <t>טעינה</t>
  </si>
  <si>
    <t>סה"כ פליטות - מכלול 2</t>
  </si>
  <si>
    <t>סה"כ מכלול 1</t>
  </si>
  <si>
    <t>סה"כ מכלול 2</t>
  </si>
  <si>
    <t>פרטי ממלא הטופס</t>
  </si>
  <si>
    <t>הצהרת אימות ואמינות הנתונים המדווחים</t>
  </si>
  <si>
    <t>פרטי איש הקשר שמונה ע"י החברה לעניין יישום הצו</t>
  </si>
  <si>
    <r>
      <t>tCH</t>
    </r>
    <r>
      <rPr>
        <vertAlign val="subscript"/>
        <sz val="11"/>
        <color rgb="FF000000"/>
        <rFont val="Calibri"/>
        <family val="2"/>
      </rPr>
      <t>4</t>
    </r>
    <r>
      <rPr>
        <sz val="11"/>
        <color rgb="FF000000"/>
        <rFont val="Calibri"/>
        <family val="2"/>
      </rPr>
      <t>/TJ</t>
    </r>
  </si>
  <si>
    <r>
      <t>tN</t>
    </r>
    <r>
      <rPr>
        <vertAlign val="subscript"/>
        <sz val="11"/>
        <color rgb="FF000000"/>
        <rFont val="Calibri"/>
        <family val="2"/>
      </rPr>
      <t>2</t>
    </r>
    <r>
      <rPr>
        <sz val="11"/>
        <color rgb="FF000000"/>
        <rFont val="Calibri"/>
        <family val="2"/>
      </rPr>
      <t>O/TJ</t>
    </r>
  </si>
  <si>
    <r>
      <t>kgCH</t>
    </r>
    <r>
      <rPr>
        <vertAlign val="subscript"/>
        <sz val="11"/>
        <rFont val="Calibri"/>
        <family val="2"/>
      </rPr>
      <t>4</t>
    </r>
    <r>
      <rPr>
        <sz val="11"/>
        <rFont val="Calibri"/>
        <family val="2"/>
      </rPr>
      <t>/liter</t>
    </r>
  </si>
  <si>
    <r>
      <t>kgN</t>
    </r>
    <r>
      <rPr>
        <vertAlign val="subscript"/>
        <sz val="11"/>
        <rFont val="Calibri"/>
        <family val="2"/>
      </rPr>
      <t>2</t>
    </r>
    <r>
      <rPr>
        <sz val="11"/>
        <rFont val="Calibri"/>
        <family val="2"/>
      </rPr>
      <t>O/liter</t>
    </r>
  </si>
  <si>
    <r>
      <t>kgCO</t>
    </r>
    <r>
      <rPr>
        <b/>
        <vertAlign val="subscript"/>
        <sz val="11"/>
        <rFont val="Calibri"/>
        <family val="2"/>
      </rPr>
      <t>2</t>
    </r>
    <r>
      <rPr>
        <b/>
        <sz val="11"/>
        <rFont val="Calibri"/>
        <family val="2"/>
      </rPr>
      <t>e/liter</t>
    </r>
  </si>
  <si>
    <t>שם מלא:</t>
  </si>
  <si>
    <t>תפקיד:</t>
  </si>
  <si>
    <t>כתובת דואר אלקטרוני:</t>
  </si>
  <si>
    <t>מספר טלפון:</t>
  </si>
  <si>
    <t xml:space="preserve">יש להזין את הנתונים במשבצות האפורות. המשבצות הכחולות מתעדכנות באופן אוטומטי. </t>
  </si>
  <si>
    <t>מערכת דיווח פליטות מתחבורה</t>
  </si>
  <si>
    <t>המשרד להגנת הסביבה</t>
  </si>
  <si>
    <t>סקירת הגיליונות בקובץ:</t>
  </si>
  <si>
    <t>שם הגיליון</t>
  </si>
  <si>
    <t xml:space="preserve">דיווח פרטני </t>
  </si>
  <si>
    <t>מקדם הפליטה של הרכב לפי תקן יורו (לפי התוספת הראשונה בהוראות) מתעדכן באופן אוטומטי.</t>
  </si>
  <si>
    <t>מערכות מיזוג וקירור</t>
  </si>
  <si>
    <t>פליטות חלקיקים</t>
  </si>
  <si>
    <t>GWP</t>
  </si>
  <si>
    <t>מקדמי פליטה</t>
  </si>
  <si>
    <t>פניות בנושא עשן</t>
  </si>
  <si>
    <t>נהיגה חסכונית</t>
  </si>
  <si>
    <t>"הוראות למניעה וצמצום של זיהום אוויר מצי כלי רכב לפי סעיפים 16 ו-41 לחוק אוויר נקי, התשס"ח - 2008</t>
  </si>
  <si>
    <t>מתעדכן באופן אוטומטי.</t>
  </si>
  <si>
    <t>פליטות ישירות (מכלול 1) ממערכות קירור בכלי רכב</t>
  </si>
  <si>
    <t>פליטות עקיפות (מכלול 2) כתוצאה מטעינת כלי רכב מרשת החשמל</t>
  </si>
  <si>
    <t xml:space="preserve">בגיליון זה יש למלא את כלל הפרטים עבור כל רכב מתוך רישיון הרכב, וכמו כן למלא את הנסועה השנתית של כל רכב </t>
  </si>
  <si>
    <t xml:space="preserve">יש למלא את: גז בשימוש, כמות הגז שנצרכה בשנת הדיווח, ומקור הנתונים. </t>
  </si>
  <si>
    <t xml:space="preserve">חובת הדיווח חלה על כלי רכב כבדים שמעל 10 טון, כולל תמיסת האוריאה שבה השתמשו (שורות מודגשות להלן). </t>
  </si>
  <si>
    <t xml:space="preserve">תמיסת אוריאה תקנית (32.5%) </t>
  </si>
  <si>
    <t>סך צריכה  בכל כלי הרכב</t>
  </si>
  <si>
    <t>יח' מידה של מקדם הפליטה</t>
  </si>
  <si>
    <t>פליטות גז"ח [טון ש"ע פד"ח]</t>
  </si>
  <si>
    <t>בגיליון זה יש למלא סיכום פניות עשן שהתקבלו עבור השנה שחלפה.</t>
  </si>
  <si>
    <t>סיכום הפליטות מכלל הגיליונות - מתעדכן אוטומטית</t>
  </si>
  <si>
    <t>פרטי המדווח</t>
  </si>
  <si>
    <t>שם הישות המדווחת:</t>
  </si>
  <si>
    <t>שנת הדיווח:</t>
  </si>
  <si>
    <t>סקטור פעילות</t>
  </si>
  <si>
    <t>סקטור פעילות:</t>
  </si>
  <si>
    <t>ח.פ:</t>
  </si>
  <si>
    <t>בגיליון זה יש למלא את כלל הפרטים הנדרשים לגבי הישות המדווחת, איש קשר, והצהרת האמינות</t>
  </si>
  <si>
    <t>פרטי הישות המדווחת</t>
  </si>
  <si>
    <t>טבלת עזר המפרטת את מקדמי ההתחממות הגלובלית.</t>
  </si>
  <si>
    <t>טבלת עזר המפרטת את מקדמי הפליטה בהם נעשה שימוש בקובץ.</t>
  </si>
  <si>
    <t>אקוטריידרס, מוסד שמואל נאמן</t>
  </si>
  <si>
    <t xml:space="preserve">מקדמי פליטה לצריכת דלק של כלי רכב </t>
  </si>
  <si>
    <t>גט"ד</t>
  </si>
  <si>
    <t>נסועה שנתית כוללת  לשנת הדיווח (ק"מ)</t>
  </si>
  <si>
    <t>נסועה שנתית כוללת לשנת הדיווח (ק"מ)</t>
  </si>
  <si>
    <t xml:space="preserve"> הוראות למניעה וצמצום של זיהום אוויר מצי כלי רכב של חברת</t>
  </si>
  <si>
    <t>ח.פ</t>
  </si>
  <si>
    <t>לפי סעיפים 16 ו- 41 לחוק אוויר נקי, התשס"ח – 2008</t>
  </si>
  <si>
    <t>עמודה1</t>
  </si>
  <si>
    <t>פירוט כלי הרכב החשמליים המדווחים בדו"ח זה:</t>
  </si>
  <si>
    <t>יש להזין את כמויות החשמל שנצרך ע"י הארגון (ביחידות המתאימות) לשם טעינת כלי רכב חשמליים.</t>
  </si>
  <si>
    <t>מספר נהגי החברה שעברו הכשרה בשנת 2023</t>
  </si>
  <si>
    <t>סיכום פליטות גזי חממה</t>
  </si>
  <si>
    <t xml:space="preserve">טעינת חשמל לכלי הרכב </t>
  </si>
  <si>
    <t xml:space="preserve">יש למלא את: צריכת דלק כוללת (ליטר), תפוסת נוסעים ממוצעת שנתית (מספר נוסעים לכלי רכב בשנה),מקור הנתונים. </t>
  </si>
  <si>
    <t>שאר הקריטריונים מתעדכנים באופן אוטומטי.</t>
  </si>
  <si>
    <t>יש למלא את הצריכת חשמל לפי קוט"ש של רכבים חשמליים, תפוסת נוסעים ממוצעת שנתית,</t>
  </si>
  <si>
    <t>משקל הובלה ממוצע, נתוני רכישה ומקור הנתונים</t>
  </si>
  <si>
    <t>מטרת הגיליון</t>
  </si>
  <si>
    <t xml:space="preserve"> פליטות ישירות (מכלול 1) כתוצאה משריפת דלקים</t>
  </si>
  <si>
    <t>סיכום ביצוע נהיגה חסכונית</t>
  </si>
  <si>
    <t>סיכום מצבת כלי הרכב ופליטות חלקיקים נשימים</t>
  </si>
  <si>
    <t>סיכום מצבת ופליטות- אוטומטי</t>
  </si>
  <si>
    <t>מסנן חלקיקים</t>
  </si>
  <si>
    <t>סיכום פניות שנתי</t>
  </si>
  <si>
    <r>
      <t xml:space="preserve"> חישוב הפליטות העקיפות כתוצאה מצריכת חשמל מפורט בתקציר התקנון לתחבורה (עמוד 7) בסעיף שכותרתו "</t>
    </r>
    <r>
      <rPr>
        <b/>
        <sz val="12"/>
        <rFont val="Calibri"/>
        <family val="2"/>
      </rPr>
      <t>חישוב</t>
    </r>
    <r>
      <rPr>
        <sz val="12"/>
        <rFont val="Calibri"/>
        <family val="2"/>
        <charset val="177"/>
      </rPr>
      <t xml:space="preserve"> </t>
    </r>
    <r>
      <rPr>
        <b/>
        <sz val="12"/>
        <rFont val="Calibri"/>
        <family val="2"/>
      </rPr>
      <t>פליטות מצריכת חשמל (מכלול 2)".</t>
    </r>
    <r>
      <rPr>
        <sz val="12"/>
        <rFont val="Calibri"/>
        <family val="2"/>
        <charset val="177"/>
      </rPr>
      <t xml:space="preserve"> </t>
    </r>
  </si>
  <si>
    <t xml:space="preserve">טופס זה משמש לריכוז הנתונים, חישוב ודיווח פליטות זיהום וגזי חממה שמקורם מתחבורה בהתאם להוראה 10 והוראה 12(א) בהוראות למניעה וצמצום של זיהום אוויר מצי כלי רכב כבד לפי סעיפים 16 ו-41 לחוק אוויר נקי, התשס"ח – 2008.  </t>
  </si>
  <si>
    <t>נתוני רכישה (בקוט"ש)</t>
  </si>
  <si>
    <t xml:space="preserve">יש להזין הנתונים במשבצות הלבנות שיעור הפליטה יחושב אוטומטית על פי המקדמים הנתונים. </t>
  </si>
  <si>
    <t>רשימת מקדמי הפליטה לגזי חממה</t>
  </si>
  <si>
    <t xml:space="preserve">יש להזין את כמויות הגז (בק"ג) עבור כל אחד מהקררים שנצרכו. מקדמי הפליטה מתייחסים לאחוז הגז הנפלט מתוך כמות גז אשר הוכנסה למערכת. </t>
  </si>
  <si>
    <t xml:space="preserve">רשת ארצית (מקדם פליטה שנתי ממוצע).  </t>
  </si>
  <si>
    <t xml:space="preserve">המקדם משתנה על פי שנת הדיווח, ומשקף פליטות ממוצעות מכלל ספקי החשמל לרשת הארצית. </t>
  </si>
  <si>
    <t>שנת הדיווח שנבחרה היא:</t>
  </si>
  <si>
    <t xml:space="preserve">המשבצות בצבע כחול מתעדכנות אוטומטית. </t>
  </si>
  <si>
    <t>רישום ודיווח פליטות גזי חממה ומזהמי אוויר לשנת 2024</t>
  </si>
  <si>
    <t>תחבורה ציבורית</t>
  </si>
  <si>
    <t xml:space="preserve">הסעים </t>
  </si>
  <si>
    <t>שינוע/הובלה/חלוקה</t>
  </si>
  <si>
    <t>טיפול באשפה</t>
  </si>
  <si>
    <t xml:space="preserve"> מספר ח.פ:</t>
  </si>
  <si>
    <t>מספר נהגי החברה שעברו הכשרה בשנת 2024</t>
  </si>
  <si>
    <t>מספר הנהגים הקבועים על כלי רכב כבדים בחברה בשנת  2024</t>
  </si>
  <si>
    <r>
      <t xml:space="preserve">רישום ודיווח פליטות גזי חממה ומזהמי אוויר לשנת </t>
    </r>
    <r>
      <rPr>
        <b/>
        <sz val="16"/>
        <rFont val="Calibri"/>
        <family val="2"/>
      </rPr>
      <t>2024</t>
    </r>
  </si>
  <si>
    <r>
      <t xml:space="preserve">מקדם הפליטה של הרכב לפי תקן יורו </t>
    </r>
    <r>
      <rPr>
        <sz val="16"/>
        <rFont val="Calibri"/>
        <family val="2"/>
      </rPr>
      <t>(לפי התוספת הראשונה בהוראות)</t>
    </r>
    <r>
      <rPr>
        <b/>
        <sz val="16"/>
        <rFont val="Calibri"/>
        <family val="2"/>
      </rPr>
      <t xml:space="preserve">           </t>
    </r>
    <r>
      <rPr>
        <b/>
        <sz val="16"/>
        <color rgb="FFFF0000"/>
        <rFont val="Calibri"/>
        <family val="2"/>
      </rPr>
      <t>מילוי אוטומטי</t>
    </r>
  </si>
  <si>
    <r>
      <rPr>
        <sz val="16"/>
        <color rgb="FFFF0000"/>
        <rFont val="Calibri"/>
        <family val="2"/>
      </rPr>
      <t>*</t>
    </r>
    <r>
      <rPr>
        <sz val="16"/>
        <rFont val="Calibri"/>
        <family val="2"/>
      </rPr>
      <t xml:space="preserve">סוג רכב </t>
    </r>
  </si>
  <si>
    <r>
      <rPr>
        <b/>
        <sz val="16"/>
        <color rgb="FFFF0000"/>
        <rFont val="Calibri"/>
        <family val="2"/>
      </rPr>
      <t>*</t>
    </r>
    <r>
      <rPr>
        <b/>
        <sz val="16"/>
        <rFont val="Calibri"/>
        <family val="2"/>
      </rPr>
      <t xml:space="preserve">אמצעי הנעה </t>
    </r>
  </si>
  <si>
    <r>
      <rPr>
        <b/>
        <sz val="16"/>
        <color rgb="FFFF0000"/>
        <rFont val="Calibri"/>
        <family val="2"/>
      </rPr>
      <t>*</t>
    </r>
    <r>
      <rPr>
        <b/>
        <sz val="16"/>
        <rFont val="Calibri"/>
        <family val="2"/>
      </rPr>
      <t>שנת ייצור</t>
    </r>
  </si>
  <si>
    <r>
      <rPr>
        <b/>
        <sz val="16"/>
        <color rgb="FFFF0000"/>
        <rFont val="Calibri"/>
        <family val="2"/>
      </rPr>
      <t>*</t>
    </r>
    <r>
      <rPr>
        <b/>
        <sz val="16"/>
        <rFont val="Calibri"/>
        <family val="2"/>
      </rPr>
      <t>משקל כולל (ק"ג)</t>
    </r>
  </si>
  <si>
    <r>
      <rPr>
        <b/>
        <sz val="16"/>
        <color rgb="FFFF0000"/>
        <rFont val="Calibri"/>
        <family val="2"/>
      </rPr>
      <t>*</t>
    </r>
    <r>
      <rPr>
        <b/>
        <sz val="16"/>
        <rFont val="Calibri"/>
        <family val="2"/>
      </rPr>
      <t>תקן יורו</t>
    </r>
  </si>
  <si>
    <r>
      <t>אמצעי הפחתת הפליטות המותקן בשיטת רטרופיט ברכב בשימוש</t>
    </r>
    <r>
      <rPr>
        <b/>
        <sz val="14"/>
        <rFont val="Calibri"/>
        <family val="2"/>
      </rPr>
      <t xml:space="preserve"> </t>
    </r>
    <r>
      <rPr>
        <sz val="14"/>
        <rFont val="Calibri"/>
        <family val="2"/>
      </rPr>
      <t>(למשל יריעות סולריות או מסנן חלקיקים)</t>
    </r>
  </si>
  <si>
    <t xml:space="preserve">*מילוי מתוך רשימת הבחירה המוצעת. הרשימה מוצגת בעת עמידה על התא ולחיצה על הכפתור מצד שמאל של התא. </t>
  </si>
  <si>
    <t>בגיליון זה ממלאים סיכום לגבי ביצוע הכשרה לנהיגה חסכונית עבור במהלך 3 שנים האחרונות</t>
  </si>
  <si>
    <t>ערן בנין</t>
  </si>
  <si>
    <t>סמנכ״ל אנרגיה וחדשנות</t>
  </si>
  <si>
    <t>eranb@superbus.co.il</t>
  </si>
  <si>
    <t>050-6625222</t>
  </si>
  <si>
    <t>סופר בוס ושות'</t>
  </si>
  <si>
    <t>גולדן דראגון</t>
  </si>
  <si>
    <t>אוטוקאר תורכיה</t>
  </si>
  <si>
    <t>בי ווי די</t>
  </si>
  <si>
    <t>כן</t>
  </si>
  <si>
    <t>דיווח קבלן מתחזק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</si>
</sst>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164" formatCode="_ * #,##0.00_ ;_ * \-#,##0.00_ ;_ * &quot;-&quot;??_ ;_ @_ "/>
    <numFmt numFmtId="165" formatCode="0.000"/>
    <numFmt numFmtId="166" formatCode="0.0000"/>
    <numFmt numFmtId="167" formatCode="_ * #,##0_ ;_ * \-#,##0_ ;_ * &quot;-&quot;??_ ;_ @_ "/>
    <numFmt numFmtId="168" formatCode="#,##0_ ;\-#,##0\ "/>
    <numFmt numFmtId="169" formatCode="#,##0.0_ ;\-#,##0.0\ "/>
    <numFmt numFmtId="170" formatCode="0.0"/>
    <numFmt numFmtId="171" formatCode="#,##0.0"/>
    <numFmt numFmtId="172" formatCode="#,##0.000"/>
    <numFmt numFmtId="173" formatCode="0.0%"/>
    <numFmt numFmtId="174" formatCode="_ * #,##0.00000000_ ;_ * \-#,##0.00000000_ ;_ * &quot;-&quot;??_ ;_ @_ "/>
    <numFmt numFmtId="175" formatCode="#,##0.000_ ;\-#,##0.000\ "/>
    <numFmt numFmtId="176" formatCode="#,##0.00_ ;\-#,##0.00\ "/>
    <numFmt numFmtId="177" formatCode="0_ ;\-0\ "/>
  </numFmts>
  <fonts count="114" x14ac:knownFonts="1">
    <font>
      <sz val="11"/>
      <color theme="1"/>
      <name val="Arial"/>
      <scheme val="minor"/>
    </font>
    <font>
      <sz val="11"/>
      <color theme="1"/>
      <name val="Arial"/>
      <family val="2"/>
      <charset val="177"/>
      <scheme val="minor"/>
    </font>
    <font>
      <sz val="14"/>
      <color theme="1"/>
      <name val="David"/>
      <family val="2"/>
    </font>
    <font>
      <sz val="11"/>
      <color theme="1"/>
      <name val="David"/>
      <family val="2"/>
    </font>
    <font>
      <b/>
      <sz val="14"/>
      <color rgb="FF000000"/>
      <name val="David"/>
      <family val="2"/>
    </font>
    <font>
      <sz val="10"/>
      <color theme="1"/>
      <name val="Arial"/>
      <family val="2"/>
    </font>
    <font>
      <b/>
      <sz val="14"/>
      <color theme="1"/>
      <name val="David"/>
      <family val="2"/>
    </font>
    <font>
      <b/>
      <i/>
      <sz val="16"/>
      <color theme="1"/>
      <name val="David"/>
      <family val="2"/>
    </font>
    <font>
      <sz val="14"/>
      <color theme="1"/>
      <name val="Arial"/>
      <family val="2"/>
    </font>
    <font>
      <sz val="11"/>
      <color theme="1"/>
      <name val="Arial"/>
      <family val="2"/>
    </font>
    <font>
      <b/>
      <sz val="14"/>
      <color rgb="FF8DB3E2"/>
      <name val="David"/>
      <family val="2"/>
    </font>
    <font>
      <sz val="11"/>
      <color theme="1"/>
      <name val="Arial"/>
      <family val="2"/>
      <scheme val="minor"/>
    </font>
    <font>
      <sz val="10"/>
      <color theme="1"/>
      <name val="David"/>
      <family val="2"/>
    </font>
    <font>
      <sz val="8"/>
      <name val="Arial"/>
      <family val="2"/>
      <scheme val="minor"/>
    </font>
    <font>
      <sz val="11"/>
      <color theme="1"/>
      <name val="Arial"/>
      <family val="2"/>
      <scheme val="minor"/>
    </font>
    <font>
      <sz val="11"/>
      <color theme="1"/>
      <name val="Calibri"/>
      <family val="2"/>
      <charset val="177"/>
    </font>
    <font>
      <sz val="11"/>
      <color theme="0"/>
      <name val="Calibri"/>
      <family val="2"/>
      <charset val="177"/>
    </font>
    <font>
      <b/>
      <sz val="12"/>
      <name val="Calibri"/>
      <family val="2"/>
    </font>
    <font>
      <sz val="12"/>
      <name val="Calibri"/>
      <family val="2"/>
      <charset val="177"/>
    </font>
    <font>
      <sz val="11"/>
      <name val="Calibri"/>
      <family val="2"/>
      <charset val="177"/>
    </font>
    <font>
      <sz val="12"/>
      <name val="Calibri"/>
      <family val="2"/>
    </font>
    <font>
      <sz val="14"/>
      <color indexed="8"/>
      <name val="Calibri"/>
      <family val="2"/>
      <charset val="177"/>
    </font>
    <font>
      <sz val="11"/>
      <color indexed="8"/>
      <name val="Calibri"/>
      <family val="2"/>
      <charset val="177"/>
    </font>
    <font>
      <b/>
      <sz val="12"/>
      <color indexed="8"/>
      <name val="Calibri"/>
      <family val="2"/>
    </font>
    <font>
      <sz val="12"/>
      <color indexed="8"/>
      <name val="Calibri"/>
      <family val="2"/>
      <charset val="177"/>
    </font>
    <font>
      <sz val="12"/>
      <color indexed="8"/>
      <name val="Calibri"/>
      <family val="2"/>
    </font>
    <font>
      <sz val="11"/>
      <color theme="1" tint="0.14999847407452621"/>
      <name val="Calibri"/>
      <family val="2"/>
      <charset val="177"/>
    </font>
    <font>
      <b/>
      <sz val="11"/>
      <color theme="1"/>
      <name val="Calibri"/>
      <family val="2"/>
    </font>
    <font>
      <sz val="11"/>
      <color rgb="FFFF0000"/>
      <name val="Calibri"/>
      <family val="2"/>
      <charset val="177"/>
    </font>
    <font>
      <sz val="14"/>
      <color theme="1"/>
      <name val="Calibri"/>
      <family val="2"/>
    </font>
    <font>
      <sz val="11"/>
      <color theme="1"/>
      <name val="Calibri"/>
      <family val="2"/>
    </font>
    <font>
      <sz val="16"/>
      <color theme="1"/>
      <name val="Calibri"/>
      <family val="2"/>
    </font>
    <font>
      <b/>
      <sz val="16"/>
      <color rgb="FF000000"/>
      <name val="Calibri"/>
      <family val="2"/>
    </font>
    <font>
      <b/>
      <sz val="16"/>
      <color theme="1"/>
      <name val="Calibri"/>
      <family val="2"/>
    </font>
    <font>
      <b/>
      <i/>
      <sz val="16"/>
      <color theme="1"/>
      <name val="Calibri"/>
      <family val="2"/>
    </font>
    <font>
      <b/>
      <sz val="20"/>
      <color theme="1"/>
      <name val="Calibri"/>
      <family val="2"/>
    </font>
    <font>
      <sz val="14"/>
      <name val="Calibri"/>
      <family val="2"/>
    </font>
    <font>
      <sz val="11"/>
      <name val="Calibri"/>
      <family val="2"/>
    </font>
    <font>
      <sz val="10"/>
      <name val="Calibri"/>
      <family val="2"/>
    </font>
    <font>
      <b/>
      <sz val="14"/>
      <name val="Calibri"/>
      <family val="2"/>
    </font>
    <font>
      <sz val="15"/>
      <name val="Calibri"/>
      <family val="2"/>
    </font>
    <font>
      <b/>
      <sz val="24"/>
      <name val="Calibri"/>
      <family val="2"/>
    </font>
    <font>
      <b/>
      <sz val="11"/>
      <name val="Calibri"/>
      <family val="2"/>
    </font>
    <font>
      <sz val="14"/>
      <name val="Calibri"/>
      <family val="2"/>
      <charset val="177"/>
    </font>
    <font>
      <b/>
      <sz val="14"/>
      <color theme="1"/>
      <name val="Calibri"/>
      <family val="2"/>
    </font>
    <font>
      <sz val="10"/>
      <color theme="1"/>
      <name val="David"/>
      <family val="2"/>
    </font>
    <font>
      <b/>
      <sz val="12"/>
      <color theme="1"/>
      <name val="Calibri"/>
      <family val="2"/>
    </font>
    <font>
      <b/>
      <sz val="18"/>
      <color theme="1"/>
      <name val="Calibri"/>
      <family val="2"/>
    </font>
    <font>
      <sz val="11"/>
      <color rgb="FFFF0000"/>
      <name val="Calibri"/>
      <family val="2"/>
    </font>
    <font>
      <vertAlign val="subscript"/>
      <sz val="12"/>
      <color indexed="8"/>
      <name val="Arial"/>
      <family val="2"/>
    </font>
    <font>
      <sz val="12"/>
      <color indexed="8"/>
      <name val="Arial"/>
      <family val="2"/>
    </font>
    <font>
      <b/>
      <i/>
      <sz val="12"/>
      <color indexed="8"/>
      <name val="Calibri"/>
      <family val="2"/>
    </font>
    <font>
      <sz val="12"/>
      <color indexed="8"/>
      <name val="David"/>
      <family val="2"/>
      <charset val="177"/>
    </font>
    <font>
      <sz val="10"/>
      <color theme="1"/>
      <name val="Calibri"/>
      <family val="2"/>
    </font>
    <font>
      <i/>
      <sz val="10"/>
      <color theme="1"/>
      <name val="Calibri"/>
      <family val="2"/>
    </font>
    <font>
      <b/>
      <sz val="10"/>
      <color theme="1"/>
      <name val="Calibri"/>
      <family val="2"/>
    </font>
    <font>
      <u/>
      <sz val="11"/>
      <color theme="10"/>
      <name val="Arial"/>
      <family val="2"/>
      <charset val="177"/>
    </font>
    <font>
      <sz val="10"/>
      <name val="Arial"/>
      <family val="2"/>
    </font>
    <font>
      <sz val="12"/>
      <color theme="1"/>
      <name val="Calibri"/>
      <family val="2"/>
    </font>
    <font>
      <b/>
      <sz val="14"/>
      <color indexed="8"/>
      <name val="Calibri"/>
      <family val="2"/>
    </font>
    <font>
      <sz val="14"/>
      <color indexed="8"/>
      <name val="Calibri"/>
      <family val="2"/>
    </font>
    <font>
      <sz val="11"/>
      <color theme="0"/>
      <name val="Calibri"/>
      <family val="2"/>
    </font>
    <font>
      <b/>
      <sz val="11"/>
      <color indexed="8"/>
      <name val="Calibri"/>
      <family val="2"/>
    </font>
    <font>
      <sz val="11"/>
      <color indexed="8"/>
      <name val="Calibri"/>
      <family val="2"/>
    </font>
    <font>
      <sz val="11"/>
      <color rgb="FF000000"/>
      <name val="Calibri"/>
      <family val="2"/>
    </font>
    <font>
      <vertAlign val="subscript"/>
      <sz val="11"/>
      <color rgb="FF000000"/>
      <name val="Calibri"/>
      <family val="2"/>
    </font>
    <font>
      <vertAlign val="subscript"/>
      <sz val="11"/>
      <name val="Calibri"/>
      <family val="2"/>
    </font>
    <font>
      <b/>
      <vertAlign val="subscript"/>
      <sz val="11"/>
      <name val="Calibri"/>
      <family val="2"/>
    </font>
    <font>
      <vertAlign val="superscript"/>
      <sz val="11"/>
      <color rgb="FFFF0000"/>
      <name val="Calibri"/>
      <family val="2"/>
    </font>
    <font>
      <vertAlign val="superscript"/>
      <sz val="11"/>
      <color theme="0"/>
      <name val="Calibri"/>
      <family val="2"/>
    </font>
    <font>
      <b/>
      <sz val="10"/>
      <color indexed="8"/>
      <name val="Calibri"/>
      <family val="2"/>
    </font>
    <font>
      <sz val="10"/>
      <color indexed="8"/>
      <name val="Calibri"/>
      <family val="2"/>
    </font>
    <font>
      <u/>
      <sz val="11"/>
      <color theme="10"/>
      <name val="Calibri"/>
      <family val="2"/>
    </font>
    <font>
      <b/>
      <sz val="10"/>
      <name val="Calibri"/>
      <family val="2"/>
    </font>
    <font>
      <b/>
      <sz val="24"/>
      <color theme="1"/>
      <name val="Calibri"/>
      <family val="2"/>
    </font>
    <font>
      <b/>
      <u/>
      <sz val="16"/>
      <color theme="1"/>
      <name val="Calibri"/>
      <family val="2"/>
    </font>
    <font>
      <b/>
      <sz val="20"/>
      <name val="Calibri"/>
      <family val="2"/>
    </font>
    <font>
      <sz val="11"/>
      <name val="Arial"/>
      <family val="2"/>
      <scheme val="minor"/>
    </font>
    <font>
      <sz val="11"/>
      <name val="Arial"/>
      <family val="2"/>
      <scheme val="minor"/>
    </font>
    <font>
      <b/>
      <sz val="11"/>
      <color theme="1"/>
      <name val="Arial"/>
      <family val="2"/>
      <charset val="177"/>
      <scheme val="minor"/>
    </font>
    <font>
      <b/>
      <u/>
      <sz val="12"/>
      <name val="Calibri"/>
      <family val="2"/>
    </font>
    <font>
      <sz val="26"/>
      <name val="Calibri"/>
      <family val="2"/>
    </font>
    <font>
      <sz val="26"/>
      <color theme="1"/>
      <name val="Calibri"/>
      <family val="2"/>
    </font>
    <font>
      <b/>
      <sz val="18"/>
      <name val="Calibri"/>
      <family val="2"/>
    </font>
    <font>
      <b/>
      <sz val="16"/>
      <name val="Calibri"/>
      <family val="2"/>
    </font>
    <font>
      <b/>
      <u/>
      <sz val="14"/>
      <name val="Calibri"/>
      <family val="2"/>
    </font>
    <font>
      <b/>
      <u/>
      <sz val="18"/>
      <name val="Calibri"/>
      <family val="2"/>
    </font>
    <font>
      <b/>
      <u/>
      <sz val="16"/>
      <name val="Calibri"/>
      <family val="2"/>
    </font>
    <font>
      <sz val="16"/>
      <name val="Calibri"/>
      <family val="2"/>
    </font>
    <font>
      <b/>
      <sz val="18"/>
      <color indexed="8"/>
      <name val="Calibri"/>
      <family val="2"/>
    </font>
    <font>
      <sz val="18"/>
      <name val="Calibri"/>
      <family val="2"/>
    </font>
    <font>
      <sz val="18"/>
      <color indexed="8"/>
      <name val="Calibri"/>
      <family val="2"/>
    </font>
    <font>
      <sz val="18"/>
      <color theme="1"/>
      <name val="Calibri"/>
      <family val="2"/>
    </font>
    <font>
      <sz val="18"/>
      <color theme="0"/>
      <name val="Calibri"/>
      <family val="2"/>
    </font>
    <font>
      <i/>
      <sz val="18"/>
      <color theme="1"/>
      <name val="Calibri"/>
      <family val="2"/>
    </font>
    <font>
      <b/>
      <sz val="18"/>
      <name val="Arial"/>
      <family val="2"/>
      <scheme val="minor"/>
    </font>
    <font>
      <b/>
      <u/>
      <sz val="18"/>
      <color theme="1"/>
      <name val="Calibri"/>
      <family val="2"/>
    </font>
    <font>
      <sz val="16"/>
      <color indexed="8"/>
      <name val="Calibri"/>
      <family val="2"/>
      <charset val="177"/>
    </font>
    <font>
      <sz val="14"/>
      <color theme="1"/>
      <name val="Calibri"/>
      <family val="2"/>
      <charset val="177"/>
    </font>
    <font>
      <sz val="16"/>
      <color theme="1"/>
      <name val="Calibri"/>
      <family val="2"/>
      <charset val="177"/>
    </font>
    <font>
      <sz val="18"/>
      <color theme="1"/>
      <name val="Calibri"/>
      <family val="2"/>
      <charset val="177"/>
    </font>
    <font>
      <b/>
      <sz val="16"/>
      <name val="Arial"/>
      <family val="2"/>
      <scheme val="minor"/>
    </font>
    <font>
      <sz val="14"/>
      <color theme="1"/>
      <name val="Arial"/>
      <family val="2"/>
      <scheme val="minor"/>
    </font>
    <font>
      <b/>
      <sz val="14"/>
      <name val="Arial"/>
      <family val="2"/>
      <scheme val="minor"/>
    </font>
    <font>
      <b/>
      <sz val="18"/>
      <color theme="1"/>
      <name val="David"/>
      <family val="2"/>
      <charset val="177"/>
    </font>
    <font>
      <b/>
      <sz val="18"/>
      <color theme="1"/>
      <name val="Calibri"/>
      <family val="2"/>
      <charset val="177"/>
    </font>
    <font>
      <sz val="20"/>
      <color theme="1"/>
      <name val="Arial"/>
      <family val="2"/>
      <scheme val="minor"/>
    </font>
    <font>
      <sz val="11"/>
      <color theme="1"/>
      <name val="Arial"/>
      <family val="2"/>
      <scheme val="minor"/>
    </font>
    <font>
      <b/>
      <sz val="22"/>
      <color theme="1"/>
      <name val="Calibri"/>
      <family val="2"/>
    </font>
    <font>
      <b/>
      <sz val="16"/>
      <color indexed="8"/>
      <name val="Calibri"/>
      <family val="2"/>
    </font>
    <font>
      <b/>
      <sz val="16"/>
      <color rgb="FFFF0000"/>
      <name val="Calibri"/>
      <family val="2"/>
    </font>
    <font>
      <b/>
      <sz val="14"/>
      <color rgb="FFFF0000"/>
      <name val="Calibri"/>
      <family val="2"/>
    </font>
    <font>
      <sz val="16"/>
      <color rgb="FFFF0000"/>
      <name val="Calibri"/>
      <family val="2"/>
    </font>
    <font>
      <b/>
      <sz val="11"/>
      <color theme="1"/>
      <name val="Arial"/>
      <family val="2"/>
    </font>
  </fonts>
  <fills count="34">
    <fill>
      <patternFill patternType="none"/>
    </fill>
    <fill>
      <patternFill patternType="gray125"/>
    </fill>
    <fill>
      <patternFill patternType="solid">
        <fgColor rgb="FFBFBFBF"/>
        <bgColor rgb="FFBFBFBF"/>
      </patternFill>
    </fill>
    <fill>
      <patternFill patternType="solid">
        <fgColor theme="8" tint="0.59999389629810485"/>
        <bgColor rgb="FF8DB3E2"/>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2" tint="-0.14999847407452621"/>
        <bgColor indexed="64"/>
      </patternFill>
    </fill>
    <fill>
      <patternFill patternType="solid">
        <fgColor theme="4" tint="0.59999389629810485"/>
        <bgColor indexed="64"/>
      </patternFill>
    </fill>
    <fill>
      <patternFill patternType="solid">
        <fgColor theme="4" tint="0.39997558519241921"/>
        <bgColor rgb="FF8DB3E2"/>
      </patternFill>
    </fill>
    <fill>
      <patternFill patternType="solid">
        <fgColor theme="4" tint="0.59999389629810485"/>
        <bgColor rgb="FF8DB3E2"/>
      </patternFill>
    </fill>
    <fill>
      <patternFill patternType="solid">
        <fgColor indexed="42"/>
        <bgColor indexed="64"/>
      </patternFill>
    </fill>
    <fill>
      <patternFill patternType="solid">
        <fgColor indexed="44"/>
        <bgColor indexed="64"/>
      </patternFill>
    </fill>
    <fill>
      <patternFill patternType="solid">
        <fgColor rgb="FFFFFFCC"/>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8" tint="0.59999389629810485"/>
        <bgColor rgb="FFC6D9F0"/>
      </patternFill>
    </fill>
    <fill>
      <patternFill patternType="solid">
        <fgColor theme="0" tint="-0.14999847407452621"/>
        <bgColor rgb="FFC6D9F0"/>
      </patternFill>
    </fill>
    <fill>
      <patternFill patternType="solid">
        <fgColor theme="2" tint="-0.249977111117893"/>
        <bgColor indexed="64"/>
      </patternFill>
    </fill>
    <fill>
      <patternFill patternType="solid">
        <fgColor theme="0" tint="-0.249977111117893"/>
        <bgColor indexed="64"/>
      </patternFill>
    </fill>
    <fill>
      <patternFill patternType="solid">
        <fgColor theme="8" tint="0.59999389629810485"/>
        <bgColor rgb="FFF2DBDB"/>
      </patternFill>
    </fill>
    <fill>
      <patternFill patternType="solid">
        <fgColor theme="4" tint="0.39997558519241921"/>
        <bgColor indexed="64"/>
      </patternFill>
    </fill>
    <fill>
      <patternFill patternType="solid">
        <fgColor theme="1"/>
        <bgColor indexed="64"/>
      </patternFill>
    </fill>
    <fill>
      <patternFill patternType="solid">
        <fgColor theme="2"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59999389629810485"/>
        <bgColor rgb="FFF2F2F2"/>
      </patternFill>
    </fill>
    <fill>
      <patternFill patternType="solid">
        <fgColor theme="8" tint="0.79998168889431442"/>
        <bgColor indexed="64"/>
      </patternFill>
    </fill>
    <fill>
      <patternFill patternType="solid">
        <fgColor theme="2"/>
        <bgColor indexed="64"/>
      </patternFill>
    </fill>
    <fill>
      <patternFill patternType="solid">
        <fgColor theme="8" tint="0.59999389629810485"/>
        <bgColor rgb="FFD8D8D8"/>
      </patternFill>
    </fill>
    <fill>
      <patternFill patternType="solid">
        <fgColor theme="8" tint="0.59999389629810485"/>
        <bgColor rgb="FFBFBFBF"/>
      </patternFill>
    </fill>
    <fill>
      <patternFill patternType="solid">
        <fgColor theme="8" tint="0.59999389629810485"/>
        <bgColor rgb="FFA5A5A5"/>
      </patternFill>
    </fill>
  </fills>
  <borders count="110">
    <border>
      <left/>
      <right/>
      <top/>
      <bottom/>
      <diagonal/>
    </border>
    <border>
      <left/>
      <right/>
      <top/>
      <bottom/>
      <diagonal/>
    </border>
    <border>
      <left style="thin">
        <color rgb="FF000000"/>
      </left>
      <right/>
      <top/>
      <bottom/>
      <diagonal/>
    </border>
    <border>
      <left/>
      <right style="thin">
        <color rgb="FF000000"/>
      </right>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10"/>
      </left>
      <right/>
      <top/>
      <bottom/>
      <diagonal/>
    </border>
    <border>
      <left style="thick">
        <color indexed="10"/>
      </left>
      <right/>
      <top style="thick">
        <color indexed="1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dashed">
        <color indexed="64"/>
      </left>
      <right/>
      <top style="dashed">
        <color indexed="64"/>
      </top>
      <bottom style="hair">
        <color indexed="64"/>
      </bottom>
      <diagonal/>
    </border>
    <border>
      <left/>
      <right/>
      <top style="dashed">
        <color indexed="64"/>
      </top>
      <bottom style="hair">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dashed">
        <color indexed="64"/>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indexed="64"/>
      </right>
      <top style="thin">
        <color auto="1"/>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rgb="FF000000"/>
      </left>
      <right style="thin">
        <color indexed="64"/>
      </right>
      <top style="thin">
        <color indexed="64"/>
      </top>
      <bottom style="thin">
        <color indexed="64"/>
      </bottom>
      <diagonal/>
    </border>
  </borders>
  <cellStyleXfs count="10">
    <xf numFmtId="0" fontId="0" fillId="0" borderId="0"/>
    <xf numFmtId="0" fontId="15" fillId="0" borderId="1"/>
    <xf numFmtId="164" fontId="22" fillId="0" borderId="1" applyFont="0" applyFill="0" applyBorder="0" applyAlignment="0" applyProtection="0"/>
    <xf numFmtId="9" fontId="22" fillId="0" borderId="1" applyFont="0" applyFill="0" applyBorder="0" applyAlignment="0" applyProtection="0"/>
    <xf numFmtId="0" fontId="11" fillId="0" borderId="1"/>
    <xf numFmtId="0" fontId="1" fillId="0" borderId="1"/>
    <xf numFmtId="0" fontId="56" fillId="0" borderId="1" applyNumberFormat="0" applyFill="0" applyBorder="0" applyAlignment="0" applyProtection="0">
      <alignment vertical="top"/>
      <protection locked="0"/>
    </xf>
    <xf numFmtId="0" fontId="57" fillId="0" borderId="1"/>
    <xf numFmtId="164" fontId="57" fillId="0" borderId="1" applyFont="0" applyFill="0" applyBorder="0" applyAlignment="0" applyProtection="0"/>
    <xf numFmtId="9" fontId="107" fillId="0" borderId="0" applyFont="0" applyFill="0" applyBorder="0" applyAlignment="0" applyProtection="0"/>
  </cellStyleXfs>
  <cellXfs count="971">
    <xf numFmtId="0" fontId="0" fillId="0" borderId="0" xfId="0"/>
    <xf numFmtId="167" fontId="20" fillId="21" borderId="51" xfId="2" applyNumberFormat="1" applyFont="1" applyFill="1" applyBorder="1" applyAlignment="1" applyProtection="1">
      <alignment horizontal="center" vertical="center"/>
      <protection locked="0"/>
    </xf>
    <xf numFmtId="167" fontId="36" fillId="8" borderId="48" xfId="2" applyNumberFormat="1" applyFont="1" applyFill="1" applyBorder="1" applyAlignment="1" applyProtection="1">
      <alignment horizontal="center" vertical="center"/>
      <protection locked="0"/>
    </xf>
    <xf numFmtId="0" fontId="75" fillId="6" borderId="41" xfId="0" applyFont="1" applyFill="1" applyBorder="1" applyAlignment="1">
      <alignment horizontal="right" vertical="center" readingOrder="2"/>
    </xf>
    <xf numFmtId="0" fontId="30" fillId="6" borderId="0" xfId="0" applyFont="1" applyFill="1"/>
    <xf numFmtId="0" fontId="30" fillId="6" borderId="1" xfId="0" applyFont="1" applyFill="1" applyBorder="1"/>
    <xf numFmtId="0" fontId="0" fillId="0" borderId="1" xfId="0" applyBorder="1"/>
    <xf numFmtId="0" fontId="36" fillId="0" borderId="0" xfId="0" applyFont="1" applyAlignment="1">
      <alignment horizontal="center"/>
    </xf>
    <xf numFmtId="1" fontId="40" fillId="0" borderId="0" xfId="0" applyNumberFormat="1" applyFont="1" applyAlignment="1">
      <alignment horizontal="center" vertical="center"/>
    </xf>
    <xf numFmtId="3" fontId="36" fillId="0" borderId="0" xfId="0" applyNumberFormat="1" applyFont="1" applyAlignment="1">
      <alignment horizontal="center"/>
    </xf>
    <xf numFmtId="0" fontId="38" fillId="0" borderId="0" xfId="0" applyFont="1" applyAlignment="1">
      <alignment horizontal="center"/>
    </xf>
    <xf numFmtId="0" fontId="77" fillId="0" borderId="0" xfId="0" applyFont="1"/>
    <xf numFmtId="0" fontId="78" fillId="0" borderId="0" xfId="0" applyFont="1"/>
    <xf numFmtId="0" fontId="37" fillId="0" borderId="1" xfId="1" applyFont="1" applyAlignment="1" applyProtection="1">
      <alignment vertical="center"/>
      <protection hidden="1"/>
    </xf>
    <xf numFmtId="0" fontId="15" fillId="0" borderId="1" xfId="1" applyAlignment="1" applyProtection="1">
      <alignment vertical="center"/>
      <protection hidden="1"/>
    </xf>
    <xf numFmtId="0" fontId="35" fillId="0" borderId="1" xfId="1" applyFont="1" applyAlignment="1" applyProtection="1">
      <alignment horizontal="center" vertical="center"/>
      <protection hidden="1"/>
    </xf>
    <xf numFmtId="0" fontId="15" fillId="0" borderId="1" xfId="1" applyProtection="1">
      <protection hidden="1"/>
    </xf>
    <xf numFmtId="0" fontId="37" fillId="0" borderId="1" xfId="1" applyFont="1" applyProtection="1">
      <protection hidden="1"/>
    </xf>
    <xf numFmtId="0" fontId="19" fillId="0" borderId="1" xfId="1" applyFont="1" applyProtection="1">
      <protection hidden="1"/>
    </xf>
    <xf numFmtId="0" fontId="19" fillId="0" borderId="1" xfId="1" applyFont="1" applyAlignment="1" applyProtection="1">
      <alignment vertical="center"/>
      <protection hidden="1"/>
    </xf>
    <xf numFmtId="0" fontId="16" fillId="0" borderId="1" xfId="1" applyFont="1" applyAlignment="1" applyProtection="1">
      <alignment vertical="center"/>
      <protection hidden="1"/>
    </xf>
    <xf numFmtId="0" fontId="17" fillId="7" borderId="29" xfId="1" applyFont="1" applyFill="1" applyBorder="1" applyAlignment="1" applyProtection="1">
      <alignment vertical="center"/>
      <protection hidden="1"/>
    </xf>
    <xf numFmtId="0" fontId="15" fillId="7" borderId="30" xfId="1" applyFill="1" applyBorder="1" applyAlignment="1" applyProtection="1">
      <alignment vertical="center"/>
      <protection hidden="1"/>
    </xf>
    <xf numFmtId="0" fontId="15" fillId="6" borderId="30" xfId="1" applyFill="1" applyBorder="1" applyAlignment="1" applyProtection="1">
      <alignment vertical="center"/>
      <protection hidden="1"/>
    </xf>
    <xf numFmtId="0" fontId="15" fillId="7" borderId="1" xfId="1" applyFill="1" applyAlignment="1" applyProtection="1">
      <alignment vertical="center"/>
      <protection hidden="1"/>
    </xf>
    <xf numFmtId="0" fontId="15" fillId="6" borderId="1" xfId="1" applyFill="1" applyAlignment="1" applyProtection="1">
      <alignment vertical="center"/>
      <protection hidden="1"/>
    </xf>
    <xf numFmtId="0" fontId="15" fillId="6" borderId="35" xfId="1" applyFill="1" applyBorder="1" applyAlignment="1" applyProtection="1">
      <alignment vertical="center"/>
      <protection hidden="1"/>
    </xf>
    <xf numFmtId="0" fontId="17" fillId="7" borderId="29" xfId="1" applyFont="1" applyFill="1" applyBorder="1" applyAlignment="1" applyProtection="1">
      <alignment horizontal="right" vertical="center" readingOrder="2"/>
      <protection hidden="1"/>
    </xf>
    <xf numFmtId="0" fontId="18" fillId="7" borderId="32" xfId="1" applyFont="1" applyFill="1" applyBorder="1" applyAlignment="1" applyProtection="1">
      <alignment vertical="center"/>
      <protection hidden="1"/>
    </xf>
    <xf numFmtId="0" fontId="16" fillId="0" borderId="1" xfId="1" applyFont="1" applyProtection="1">
      <protection hidden="1"/>
    </xf>
    <xf numFmtId="0" fontId="24" fillId="0" borderId="1" xfId="1" applyFont="1" applyAlignment="1" applyProtection="1">
      <alignment horizontal="center" vertical="center"/>
      <protection hidden="1"/>
    </xf>
    <xf numFmtId="0" fontId="24" fillId="0" borderId="1" xfId="1" applyFont="1" applyAlignment="1" applyProtection="1">
      <alignment horizontal="right" vertical="center"/>
      <protection hidden="1"/>
    </xf>
    <xf numFmtId="166" fontId="24" fillId="0" borderId="1" xfId="1" applyNumberFormat="1" applyFont="1" applyAlignment="1" applyProtection="1">
      <alignment horizontal="center" vertical="center"/>
      <protection hidden="1"/>
    </xf>
    <xf numFmtId="0" fontId="15" fillId="0" borderId="1" xfId="1" applyAlignment="1" applyProtection="1">
      <alignment horizontal="center"/>
      <protection hidden="1"/>
    </xf>
    <xf numFmtId="0" fontId="28" fillId="0" borderId="1" xfId="1" applyFont="1" applyAlignment="1" applyProtection="1">
      <alignment vertical="center"/>
      <protection hidden="1"/>
    </xf>
    <xf numFmtId="0" fontId="17" fillId="4" borderId="38" xfId="1" applyFont="1" applyFill="1" applyBorder="1" applyAlignment="1" applyProtection="1">
      <alignment vertical="center"/>
      <protection hidden="1"/>
    </xf>
    <xf numFmtId="0" fontId="18" fillId="4" borderId="39" xfId="1" applyFont="1" applyFill="1" applyBorder="1" applyAlignment="1" applyProtection="1">
      <alignment vertical="center"/>
      <protection hidden="1"/>
    </xf>
    <xf numFmtId="2" fontId="18" fillId="4" borderId="44" xfId="1" applyNumberFormat="1" applyFont="1" applyFill="1" applyBorder="1" applyAlignment="1" applyProtection="1">
      <alignment horizontal="center" vertical="center"/>
      <protection hidden="1"/>
    </xf>
    <xf numFmtId="0" fontId="18" fillId="16" borderId="41" xfId="1" applyFont="1" applyFill="1" applyBorder="1" applyAlignment="1" applyProtection="1">
      <alignment horizontal="center"/>
      <protection hidden="1"/>
    </xf>
    <xf numFmtId="165" fontId="19" fillId="16" borderId="1" xfId="1" applyNumberFormat="1" applyFont="1" applyFill="1" applyAlignment="1" applyProtection="1">
      <alignment horizontal="center" vertical="center"/>
      <protection hidden="1"/>
    </xf>
    <xf numFmtId="0" fontId="18" fillId="16" borderId="43" xfId="1" applyFont="1" applyFill="1" applyBorder="1" applyAlignment="1" applyProtection="1">
      <alignment horizontal="center"/>
      <protection hidden="1"/>
    </xf>
    <xf numFmtId="165" fontId="19" fillId="16" borderId="44" xfId="1" applyNumberFormat="1" applyFont="1" applyFill="1" applyBorder="1" applyAlignment="1" applyProtection="1">
      <alignment horizontal="center" vertical="center"/>
      <protection hidden="1"/>
    </xf>
    <xf numFmtId="2" fontId="15" fillId="0" borderId="1" xfId="1" applyNumberFormat="1" applyAlignment="1" applyProtection="1">
      <alignment vertical="center"/>
      <protection hidden="1"/>
    </xf>
    <xf numFmtId="165" fontId="36" fillId="0" borderId="0" xfId="0" applyNumberFormat="1" applyFont="1" applyAlignment="1" applyProtection="1">
      <alignment horizontal="center"/>
      <protection hidden="1"/>
    </xf>
    <xf numFmtId="165" fontId="36" fillId="31" borderId="24" xfId="0" applyNumberFormat="1" applyFont="1" applyFill="1" applyBorder="1" applyAlignment="1" applyProtection="1">
      <alignment horizontal="center"/>
      <protection hidden="1"/>
    </xf>
    <xf numFmtId="165" fontId="36" fillId="4" borderId="24" xfId="0" applyNumberFormat="1" applyFont="1" applyFill="1" applyBorder="1" applyAlignment="1" applyProtection="1">
      <alignment horizontal="center"/>
      <protection hidden="1"/>
    </xf>
    <xf numFmtId="165" fontId="36" fillId="4" borderId="0" xfId="0" applyNumberFormat="1" applyFont="1" applyFill="1" applyAlignment="1" applyProtection="1">
      <alignment horizontal="center"/>
      <protection hidden="1"/>
    </xf>
    <xf numFmtId="2" fontId="16" fillId="0" borderId="1" xfId="1" applyNumberFormat="1" applyFont="1" applyAlignment="1" applyProtection="1">
      <alignment vertical="center"/>
      <protection hidden="1"/>
    </xf>
    <xf numFmtId="0" fontId="74" fillId="0" borderId="1" xfId="1" applyFont="1" applyAlignment="1" applyProtection="1">
      <alignment horizontal="center" vertical="center"/>
      <protection hidden="1"/>
    </xf>
    <xf numFmtId="0" fontId="17" fillId="4" borderId="30" xfId="1" applyFont="1" applyFill="1" applyBorder="1" applyAlignment="1" applyProtection="1">
      <alignment vertical="center"/>
      <protection hidden="1"/>
    </xf>
    <xf numFmtId="0" fontId="20" fillId="4" borderId="30" xfId="1" applyFont="1" applyFill="1" applyBorder="1" applyAlignment="1" applyProtection="1">
      <alignment vertical="center"/>
      <protection hidden="1"/>
    </xf>
    <xf numFmtId="0" fontId="37" fillId="4" borderId="30" xfId="1" applyFont="1" applyFill="1" applyBorder="1" applyAlignment="1" applyProtection="1">
      <alignment vertical="center"/>
      <protection hidden="1"/>
    </xf>
    <xf numFmtId="0" fontId="39" fillId="7" borderId="30" xfId="1" applyFont="1" applyFill="1" applyBorder="1" applyAlignment="1" applyProtection="1">
      <alignment horizontal="right" vertical="center" readingOrder="2"/>
      <protection hidden="1"/>
    </xf>
    <xf numFmtId="0" fontId="29" fillId="7" borderId="30" xfId="1" applyFont="1" applyFill="1" applyBorder="1" applyAlignment="1" applyProtection="1">
      <alignment vertical="center"/>
      <protection hidden="1"/>
    </xf>
    <xf numFmtId="0" fontId="29" fillId="7" borderId="1" xfId="1" applyFont="1" applyFill="1" applyAlignment="1" applyProtection="1">
      <alignment vertical="center"/>
      <protection hidden="1"/>
    </xf>
    <xf numFmtId="0" fontId="60" fillId="4" borderId="25" xfId="1" applyFont="1" applyFill="1" applyBorder="1" applyAlignment="1" applyProtection="1">
      <alignment horizontal="center" vertical="center" readingOrder="2"/>
      <protection hidden="1"/>
    </xf>
    <xf numFmtId="0" fontId="60" fillId="4" borderId="24" xfId="1" applyFont="1" applyFill="1" applyBorder="1" applyAlignment="1" applyProtection="1">
      <alignment horizontal="center" vertical="center" readingOrder="2"/>
      <protection hidden="1"/>
    </xf>
    <xf numFmtId="168" fontId="15" fillId="0" borderId="1" xfId="1" applyNumberFormat="1" applyProtection="1">
      <protection hidden="1"/>
    </xf>
    <xf numFmtId="0" fontId="17" fillId="7" borderId="30" xfId="1" applyFont="1" applyFill="1" applyBorder="1" applyAlignment="1" applyProtection="1">
      <alignment horizontal="right" vertical="center" readingOrder="2"/>
      <protection hidden="1"/>
    </xf>
    <xf numFmtId="168" fontId="15" fillId="7" borderId="30" xfId="1" applyNumberFormat="1" applyFill="1" applyBorder="1" applyAlignment="1" applyProtection="1">
      <alignment vertical="center"/>
      <protection hidden="1"/>
    </xf>
    <xf numFmtId="0" fontId="15" fillId="7" borderId="32" xfId="1" applyFill="1" applyBorder="1" applyAlignment="1" applyProtection="1">
      <alignment vertical="center"/>
      <protection hidden="1"/>
    </xf>
    <xf numFmtId="168" fontId="15" fillId="7" borderId="1" xfId="1" applyNumberFormat="1" applyFill="1" applyAlignment="1" applyProtection="1">
      <alignment vertical="center"/>
      <protection hidden="1"/>
    </xf>
    <xf numFmtId="0" fontId="15" fillId="8" borderId="34" xfId="1" applyFill="1" applyBorder="1" applyAlignment="1" applyProtection="1">
      <alignment horizontal="center" vertical="center"/>
      <protection hidden="1"/>
    </xf>
    <xf numFmtId="0" fontId="25" fillId="8" borderId="24" xfId="1" applyFont="1" applyFill="1" applyBorder="1" applyAlignment="1" applyProtection="1">
      <alignment horizontal="center" vertical="center" readingOrder="2"/>
      <protection hidden="1"/>
    </xf>
    <xf numFmtId="0" fontId="39" fillId="10" borderId="24" xfId="1" applyFont="1" applyFill="1" applyBorder="1" applyAlignment="1" applyProtection="1">
      <alignment horizontal="center" vertical="center"/>
      <protection hidden="1"/>
    </xf>
    <xf numFmtId="0" fontId="39" fillId="10" borderId="24" xfId="1" applyFont="1" applyFill="1" applyBorder="1" applyAlignment="1" applyProtection="1">
      <alignment horizontal="center" vertical="center" wrapText="1"/>
      <protection hidden="1"/>
    </xf>
    <xf numFmtId="0" fontId="29" fillId="4" borderId="24" xfId="1" applyFont="1" applyFill="1" applyBorder="1" applyAlignment="1" applyProtection="1">
      <alignment horizontal="center"/>
      <protection hidden="1"/>
    </xf>
    <xf numFmtId="0" fontId="36" fillId="4" borderId="24" xfId="1" applyFont="1" applyFill="1" applyBorder="1" applyAlignment="1" applyProtection="1">
      <alignment horizontal="center" vertical="center"/>
      <protection hidden="1"/>
    </xf>
    <xf numFmtId="0" fontId="26" fillId="0" borderId="1" xfId="1" applyFont="1" applyAlignment="1" applyProtection="1">
      <alignment vertical="center"/>
      <protection hidden="1"/>
    </xf>
    <xf numFmtId="2" fontId="16" fillId="0" borderId="1" xfId="1" applyNumberFormat="1" applyFont="1" applyProtection="1">
      <protection hidden="1"/>
    </xf>
    <xf numFmtId="0" fontId="18" fillId="17" borderId="30" xfId="1" applyFont="1" applyFill="1" applyBorder="1" applyAlignment="1" applyProtection="1">
      <alignment vertical="center"/>
      <protection hidden="1"/>
    </xf>
    <xf numFmtId="0" fontId="18" fillId="7" borderId="1" xfId="1" applyFont="1" applyFill="1" applyAlignment="1" applyProtection="1">
      <alignment vertical="center"/>
      <protection hidden="1"/>
    </xf>
    <xf numFmtId="0" fontId="18" fillId="7" borderId="35" xfId="1" applyFont="1" applyFill="1" applyBorder="1" applyAlignment="1" applyProtection="1">
      <alignment vertical="center"/>
      <protection hidden="1"/>
    </xf>
    <xf numFmtId="0" fontId="21" fillId="0" borderId="1" xfId="1" applyFont="1" applyAlignment="1" applyProtection="1">
      <alignment horizontal="right" vertical="center"/>
      <protection hidden="1"/>
    </xf>
    <xf numFmtId="0" fontId="44" fillId="0" borderId="1" xfId="1" applyFont="1" applyAlignment="1" applyProtection="1">
      <alignment vertical="center"/>
      <protection hidden="1"/>
    </xf>
    <xf numFmtId="0" fontId="23" fillId="10" borderId="24" xfId="1" applyFont="1" applyFill="1" applyBorder="1" applyAlignment="1" applyProtection="1">
      <alignment horizontal="center" vertical="center" readingOrder="2"/>
      <protection hidden="1"/>
    </xf>
    <xf numFmtId="0" fontId="23" fillId="10" borderId="37" xfId="1" applyFont="1" applyFill="1" applyBorder="1" applyAlignment="1" applyProtection="1">
      <alignment horizontal="center" vertical="center" readingOrder="2"/>
      <protection hidden="1"/>
    </xf>
    <xf numFmtId="0" fontId="23" fillId="10" borderId="37" xfId="1" applyFont="1" applyFill="1" applyBorder="1" applyAlignment="1" applyProtection="1">
      <alignment horizontal="center" vertical="center" wrapText="1" readingOrder="2"/>
      <protection hidden="1"/>
    </xf>
    <xf numFmtId="0" fontId="46" fillId="4" borderId="26" xfId="1" applyFont="1" applyFill="1" applyBorder="1" applyAlignment="1" applyProtection="1">
      <alignment horizontal="center" vertical="center" wrapText="1"/>
      <protection hidden="1"/>
    </xf>
    <xf numFmtId="167" fontId="15" fillId="4" borderId="24" xfId="1" applyNumberFormat="1" applyFill="1" applyBorder="1" applyAlignment="1" applyProtection="1">
      <alignment vertical="center"/>
      <protection hidden="1"/>
    </xf>
    <xf numFmtId="167" fontId="25" fillId="4" borderId="51" xfId="2" applyNumberFormat="1" applyFont="1" applyFill="1" applyBorder="1" applyAlignment="1" applyProtection="1">
      <alignment horizontal="center" vertical="center"/>
      <protection hidden="1"/>
    </xf>
    <xf numFmtId="0" fontId="46" fillId="4" borderId="26" xfId="1" applyFont="1" applyFill="1" applyBorder="1" applyAlignment="1" applyProtection="1">
      <alignment horizontal="center" vertical="center" wrapText="1" readingOrder="2"/>
      <protection hidden="1"/>
    </xf>
    <xf numFmtId="0" fontId="46" fillId="4" borderId="26" xfId="1" applyFont="1" applyFill="1" applyBorder="1" applyAlignment="1" applyProtection="1">
      <alignment horizontal="center" wrapText="1"/>
      <protection hidden="1"/>
    </xf>
    <xf numFmtId="49" fontId="30" fillId="0" borderId="0" xfId="0" applyNumberFormat="1" applyFont="1" applyAlignment="1" applyProtection="1">
      <alignment vertical="center" readingOrder="2"/>
      <protection hidden="1"/>
    </xf>
    <xf numFmtId="0" fontId="36" fillId="0" borderId="1" xfId="1" applyFont="1" applyAlignment="1" applyProtection="1">
      <alignment horizontal="right" vertical="center"/>
      <protection hidden="1"/>
    </xf>
    <xf numFmtId="164" fontId="20" fillId="0" borderId="1" xfId="2" applyFont="1" applyFill="1" applyBorder="1" applyAlignment="1" applyProtection="1">
      <alignment horizontal="center" vertical="center"/>
      <protection hidden="1"/>
    </xf>
    <xf numFmtId="0" fontId="18" fillId="7" borderId="32" xfId="1" applyFont="1" applyFill="1" applyBorder="1" applyAlignment="1" applyProtection="1">
      <alignment horizontal="right" vertical="center" readingOrder="2"/>
      <protection hidden="1"/>
    </xf>
    <xf numFmtId="3" fontId="37" fillId="0" borderId="1" xfId="1" applyNumberFormat="1" applyFont="1" applyAlignment="1" applyProtection="1">
      <alignment horizontal="center" vertical="center"/>
      <protection hidden="1"/>
    </xf>
    <xf numFmtId="0" fontId="37" fillId="0" borderId="1" xfId="1" applyFont="1" applyAlignment="1" applyProtection="1">
      <alignment horizontal="center" vertical="center"/>
      <protection hidden="1"/>
    </xf>
    <xf numFmtId="0" fontId="20" fillId="0" borderId="1" xfId="1" applyFont="1" applyAlignment="1" applyProtection="1">
      <alignment horizontal="center" vertical="center"/>
      <protection hidden="1"/>
    </xf>
    <xf numFmtId="168" fontId="20" fillId="0" borderId="1" xfId="2" applyNumberFormat="1" applyFont="1" applyFill="1" applyBorder="1" applyAlignment="1" applyProtection="1">
      <alignment horizontal="center" vertical="center"/>
      <protection hidden="1"/>
    </xf>
    <xf numFmtId="0" fontId="17" fillId="4" borderId="41" xfId="1" applyFont="1" applyFill="1" applyBorder="1" applyAlignment="1" applyProtection="1">
      <alignment horizontal="center" vertical="center"/>
      <protection hidden="1"/>
    </xf>
    <xf numFmtId="0" fontId="17" fillId="4" borderId="41" xfId="1" applyFont="1" applyFill="1" applyBorder="1" applyAlignment="1" applyProtection="1">
      <alignment horizontal="center"/>
      <protection hidden="1"/>
    </xf>
    <xf numFmtId="0" fontId="17" fillId="4" borderId="43" xfId="1" applyFont="1" applyFill="1" applyBorder="1" applyAlignment="1" applyProtection="1">
      <alignment horizontal="center"/>
      <protection hidden="1"/>
    </xf>
    <xf numFmtId="0" fontId="31" fillId="0" borderId="0" xfId="0" applyFont="1" applyProtection="1">
      <protection hidden="1"/>
    </xf>
    <xf numFmtId="0" fontId="30" fillId="0" borderId="0" xfId="0" applyFont="1" applyProtection="1">
      <protection hidden="1"/>
    </xf>
    <xf numFmtId="0" fontId="34" fillId="0" borderId="0" xfId="0" applyFont="1" applyAlignment="1" applyProtection="1">
      <alignment vertical="center"/>
      <protection hidden="1"/>
    </xf>
    <xf numFmtId="0" fontId="34" fillId="0" borderId="3" xfId="0" applyFont="1" applyBorder="1" applyAlignment="1" applyProtection="1">
      <alignment vertical="center"/>
      <protection hidden="1"/>
    </xf>
    <xf numFmtId="0" fontId="47" fillId="12" borderId="4" xfId="0" applyFont="1" applyFill="1" applyBorder="1" applyAlignment="1" applyProtection="1">
      <alignment horizontal="center" vertical="center"/>
      <protection hidden="1"/>
    </xf>
    <xf numFmtId="0" fontId="47" fillId="12" borderId="5" xfId="0" applyFont="1" applyFill="1" applyBorder="1" applyAlignment="1" applyProtection="1">
      <alignment horizontal="center" vertical="center"/>
      <protection hidden="1"/>
    </xf>
    <xf numFmtId="0" fontId="47" fillId="12" borderId="6" xfId="0" applyFont="1" applyFill="1" applyBorder="1" applyAlignment="1" applyProtection="1">
      <alignment horizontal="center" vertical="center" wrapText="1"/>
      <protection hidden="1"/>
    </xf>
    <xf numFmtId="0" fontId="47" fillId="12" borderId="7" xfId="0" applyFont="1" applyFill="1" applyBorder="1" applyAlignment="1" applyProtection="1">
      <alignment horizontal="center" vertical="center" wrapText="1"/>
      <protection hidden="1"/>
    </xf>
    <xf numFmtId="0" fontId="33" fillId="32" borderId="9" xfId="0" applyFont="1" applyFill="1" applyBorder="1" applyAlignment="1" applyProtection="1">
      <alignment horizontal="center"/>
      <protection hidden="1"/>
    </xf>
    <xf numFmtId="0" fontId="31" fillId="28" borderId="8" xfId="0" applyFont="1" applyFill="1" applyBorder="1" applyAlignment="1" applyProtection="1">
      <alignment horizontal="center"/>
      <protection hidden="1"/>
    </xf>
    <xf numFmtId="0" fontId="31" fillId="28" borderId="9" xfId="0" applyFont="1" applyFill="1" applyBorder="1" applyAlignment="1" applyProtection="1">
      <alignment horizontal="center"/>
      <protection hidden="1"/>
    </xf>
    <xf numFmtId="0" fontId="33" fillId="3" borderId="10" xfId="0" applyFont="1" applyFill="1" applyBorder="1" applyAlignment="1" applyProtection="1">
      <alignment horizontal="center"/>
      <protection hidden="1"/>
    </xf>
    <xf numFmtId="0" fontId="33" fillId="28" borderId="11" xfId="0" applyFont="1" applyFill="1" applyBorder="1" applyAlignment="1" applyProtection="1">
      <alignment horizontal="center"/>
      <protection hidden="1"/>
    </xf>
    <xf numFmtId="0" fontId="33" fillId="32" borderId="11" xfId="0" applyFont="1" applyFill="1" applyBorder="1" applyAlignment="1" applyProtection="1">
      <alignment horizontal="center"/>
      <protection hidden="1"/>
    </xf>
    <xf numFmtId="0" fontId="33" fillId="3" borderId="12" xfId="0" applyFont="1" applyFill="1" applyBorder="1" applyAlignment="1" applyProtection="1">
      <alignment horizontal="center"/>
      <protection hidden="1"/>
    </xf>
    <xf numFmtId="0" fontId="32" fillId="12" borderId="14" xfId="0" applyFont="1" applyFill="1" applyBorder="1" applyAlignment="1" applyProtection="1">
      <alignment horizontal="right" readingOrder="2"/>
      <protection hidden="1"/>
    </xf>
    <xf numFmtId="0" fontId="32" fillId="12" borderId="15" xfId="0" applyFont="1" applyFill="1" applyBorder="1" applyAlignment="1" applyProtection="1">
      <alignment horizontal="right" readingOrder="2"/>
      <protection hidden="1"/>
    </xf>
    <xf numFmtId="0" fontId="32" fillId="12" borderId="7" xfId="0" applyFont="1" applyFill="1" applyBorder="1" applyAlignment="1" applyProtection="1">
      <alignment horizontal="right" readingOrder="2"/>
      <protection hidden="1"/>
    </xf>
    <xf numFmtId="0" fontId="33" fillId="28" borderId="7" xfId="0" applyFont="1" applyFill="1" applyBorder="1" applyAlignment="1" applyProtection="1">
      <alignment horizontal="center"/>
      <protection hidden="1"/>
    </xf>
    <xf numFmtId="0" fontId="31" fillId="0" borderId="0" xfId="0" applyFont="1" applyAlignment="1" applyProtection="1">
      <alignment horizontal="center"/>
      <protection hidden="1"/>
    </xf>
    <xf numFmtId="0" fontId="33" fillId="4" borderId="51" xfId="0" applyFont="1" applyFill="1" applyBorder="1" applyAlignment="1" applyProtection="1">
      <alignment horizontal="center"/>
      <protection hidden="1"/>
    </xf>
    <xf numFmtId="0" fontId="33" fillId="32" borderId="13" xfId="0" applyFont="1" applyFill="1" applyBorder="1" applyAlignment="1" applyProtection="1">
      <alignment horizontal="center"/>
      <protection hidden="1"/>
    </xf>
    <xf numFmtId="0" fontId="33" fillId="3" borderId="16" xfId="0" applyFont="1" applyFill="1" applyBorder="1" applyAlignment="1" applyProtection="1">
      <alignment horizontal="center"/>
      <protection hidden="1"/>
    </xf>
    <xf numFmtId="0" fontId="33" fillId="3" borderId="5" xfId="0" applyFont="1" applyFill="1" applyBorder="1" applyAlignment="1" applyProtection="1">
      <alignment horizontal="center"/>
      <protection hidden="1"/>
    </xf>
    <xf numFmtId="0" fontId="33" fillId="3" borderId="7" xfId="0" applyFont="1" applyFill="1" applyBorder="1" applyAlignment="1" applyProtection="1">
      <alignment horizontal="center"/>
      <protection hidden="1"/>
    </xf>
    <xf numFmtId="0" fontId="59" fillId="10" borderId="29" xfId="1" applyFont="1" applyFill="1" applyBorder="1" applyAlignment="1" applyProtection="1">
      <alignment horizontal="center"/>
      <protection hidden="1"/>
    </xf>
    <xf numFmtId="0" fontId="59" fillId="10" borderId="30" xfId="1" applyFont="1" applyFill="1" applyBorder="1" applyAlignment="1" applyProtection="1">
      <alignment horizontal="center" vertical="center"/>
      <protection hidden="1"/>
    </xf>
    <xf numFmtId="0" fontId="59" fillId="10" borderId="32" xfId="1" applyFont="1" applyFill="1" applyBorder="1" applyAlignment="1" applyProtection="1">
      <alignment horizontal="center"/>
      <protection hidden="1"/>
    </xf>
    <xf numFmtId="0" fontId="59" fillId="10" borderId="1" xfId="1" applyFont="1" applyFill="1" applyAlignment="1" applyProtection="1">
      <alignment horizontal="center"/>
      <protection hidden="1"/>
    </xf>
    <xf numFmtId="0" fontId="44" fillId="7" borderId="86" xfId="1" applyFont="1" applyFill="1" applyBorder="1" applyProtection="1">
      <protection hidden="1"/>
    </xf>
    <xf numFmtId="0" fontId="29" fillId="7" borderId="87" xfId="1" applyFont="1" applyFill="1" applyBorder="1" applyProtection="1">
      <protection hidden="1"/>
    </xf>
    <xf numFmtId="0" fontId="29" fillId="7" borderId="88" xfId="1" applyFont="1" applyFill="1" applyBorder="1" applyProtection="1">
      <protection hidden="1"/>
    </xf>
    <xf numFmtId="0" fontId="29" fillId="7" borderId="83" xfId="1" applyFont="1" applyFill="1" applyBorder="1" applyProtection="1">
      <protection hidden="1"/>
    </xf>
    <xf numFmtId="4" fontId="29" fillId="7" borderId="84" xfId="2" applyNumberFormat="1" applyFont="1" applyFill="1" applyBorder="1" applyAlignment="1" applyProtection="1">
      <alignment horizontal="center"/>
      <protection hidden="1"/>
    </xf>
    <xf numFmtId="4" fontId="29" fillId="7" borderId="84" xfId="2" applyNumberFormat="1" applyFont="1" applyFill="1" applyBorder="1" applyAlignment="1" applyProtection="1">
      <protection hidden="1"/>
    </xf>
    <xf numFmtId="0" fontId="59" fillId="7" borderId="83" xfId="1" applyFont="1" applyFill="1" applyBorder="1" applyProtection="1">
      <protection hidden="1"/>
    </xf>
    <xf numFmtId="0" fontId="59" fillId="7" borderId="90" xfId="1" applyFont="1" applyFill="1" applyBorder="1" applyProtection="1">
      <protection hidden="1"/>
    </xf>
    <xf numFmtId="4" fontId="29" fillId="7" borderId="91" xfId="2" applyNumberFormat="1" applyFont="1" applyFill="1" applyBorder="1" applyAlignment="1" applyProtection="1">
      <alignment horizontal="center"/>
      <protection hidden="1"/>
    </xf>
    <xf numFmtId="4" fontId="29" fillId="7" borderId="91" xfId="2" applyNumberFormat="1" applyFont="1" applyFill="1" applyBorder="1" applyAlignment="1" applyProtection="1">
      <protection hidden="1"/>
    </xf>
    <xf numFmtId="0" fontId="29" fillId="0" borderId="92" xfId="1" applyFont="1" applyBorder="1" applyProtection="1">
      <protection hidden="1"/>
    </xf>
    <xf numFmtId="0" fontId="29" fillId="0" borderId="1" xfId="1" applyFont="1" applyProtection="1">
      <protection hidden="1"/>
    </xf>
    <xf numFmtId="0" fontId="44" fillId="0" borderId="29" xfId="1" applyFont="1" applyBorder="1" applyProtection="1">
      <protection hidden="1"/>
    </xf>
    <xf numFmtId="4" fontId="44" fillId="0" borderId="31" xfId="1" applyNumberFormat="1" applyFont="1" applyBorder="1" applyAlignment="1" applyProtection="1">
      <alignment horizontal="center"/>
      <protection hidden="1"/>
    </xf>
    <xf numFmtId="4" fontId="44" fillId="0" borderId="1" xfId="1" applyNumberFormat="1" applyFont="1" applyAlignment="1" applyProtection="1">
      <alignment horizontal="center"/>
      <protection hidden="1"/>
    </xf>
    <xf numFmtId="0" fontId="44" fillId="0" borderId="34" xfId="1" applyFont="1" applyBorder="1" applyProtection="1">
      <protection hidden="1"/>
    </xf>
    <xf numFmtId="4" fontId="44" fillId="0" borderId="36" xfId="1" applyNumberFormat="1" applyFont="1" applyBorder="1" applyAlignment="1" applyProtection="1">
      <alignment horizontal="center"/>
      <protection hidden="1"/>
    </xf>
    <xf numFmtId="0" fontId="29" fillId="0" borderId="0" xfId="0" applyFont="1" applyProtection="1">
      <protection hidden="1"/>
    </xf>
    <xf numFmtId="0" fontId="48" fillId="0" borderId="1" xfId="1" applyFont="1" applyProtection="1">
      <protection hidden="1"/>
    </xf>
    <xf numFmtId="0" fontId="24" fillId="7" borderId="48" xfId="1" applyFont="1" applyFill="1" applyBorder="1" applyAlignment="1" applyProtection="1">
      <alignment vertical="center"/>
      <protection hidden="1"/>
    </xf>
    <xf numFmtId="0" fontId="48" fillId="7" borderId="49" xfId="1" applyFont="1" applyFill="1" applyBorder="1" applyProtection="1">
      <protection hidden="1"/>
    </xf>
    <xf numFmtId="0" fontId="15" fillId="7" borderId="49" xfId="1" applyFill="1" applyBorder="1" applyProtection="1">
      <protection hidden="1"/>
    </xf>
    <xf numFmtId="0" fontId="48" fillId="7" borderId="50" xfId="1" applyFont="1" applyFill="1" applyBorder="1" applyProtection="1">
      <protection hidden="1"/>
    </xf>
    <xf numFmtId="0" fontId="23" fillId="29" borderId="30" xfId="1" applyFont="1" applyFill="1" applyBorder="1" applyAlignment="1" applyProtection="1">
      <alignment horizontal="center" vertical="center"/>
      <protection hidden="1"/>
    </xf>
    <xf numFmtId="0" fontId="23" fillId="29" borderId="31" xfId="1" applyFont="1" applyFill="1" applyBorder="1" applyAlignment="1" applyProtection="1">
      <alignment horizontal="center" vertical="center"/>
      <protection hidden="1"/>
    </xf>
    <xf numFmtId="0" fontId="23" fillId="29" borderId="1" xfId="1" applyFont="1" applyFill="1" applyAlignment="1" applyProtection="1">
      <alignment horizontal="center" vertical="center"/>
      <protection hidden="1"/>
    </xf>
    <xf numFmtId="0" fontId="23" fillId="29" borderId="33" xfId="1" applyFont="1" applyFill="1" applyBorder="1" applyAlignment="1" applyProtection="1">
      <alignment horizontal="center" vertical="center"/>
      <protection hidden="1"/>
    </xf>
    <xf numFmtId="0" fontId="25" fillId="29" borderId="1" xfId="1" applyFont="1" applyFill="1" applyAlignment="1" applyProtection="1">
      <alignment horizontal="center" vertical="center"/>
      <protection hidden="1"/>
    </xf>
    <xf numFmtId="0" fontId="25" fillId="29" borderId="33" xfId="1" applyFont="1" applyFill="1" applyBorder="1" applyAlignment="1" applyProtection="1">
      <alignment horizontal="center" vertical="center" wrapText="1"/>
      <protection hidden="1"/>
    </xf>
    <xf numFmtId="0" fontId="25" fillId="29" borderId="1" xfId="1" applyFont="1" applyFill="1" applyAlignment="1" applyProtection="1">
      <alignment vertical="center"/>
      <protection hidden="1"/>
    </xf>
    <xf numFmtId="0" fontId="52" fillId="0" borderId="1" xfId="1" applyFont="1" applyAlignment="1" applyProtection="1">
      <alignment horizontal="justify" readingOrder="2"/>
      <protection hidden="1"/>
    </xf>
    <xf numFmtId="0" fontId="25" fillId="29" borderId="35" xfId="1" applyFont="1" applyFill="1" applyBorder="1" applyAlignment="1" applyProtection="1">
      <alignment horizontal="center" vertical="center"/>
      <protection hidden="1"/>
    </xf>
    <xf numFmtId="0" fontId="25" fillId="29" borderId="36" xfId="1" applyFont="1" applyFill="1" applyBorder="1" applyAlignment="1" applyProtection="1">
      <alignment horizontal="center" vertical="center" wrapText="1"/>
      <protection hidden="1"/>
    </xf>
    <xf numFmtId="0" fontId="28" fillId="0" borderId="1" xfId="1" applyFont="1" applyProtection="1">
      <protection hidden="1"/>
    </xf>
    <xf numFmtId="0" fontId="30" fillId="0" borderId="1" xfId="1" applyFont="1" applyProtection="1">
      <protection hidden="1"/>
    </xf>
    <xf numFmtId="0" fontId="61" fillId="0" borderId="1" xfId="1" applyFont="1" applyProtection="1">
      <protection hidden="1"/>
    </xf>
    <xf numFmtId="0" fontId="25" fillId="7" borderId="29" xfId="1" applyFont="1" applyFill="1" applyBorder="1" applyAlignment="1" applyProtection="1">
      <alignment vertical="center"/>
      <protection hidden="1"/>
    </xf>
    <xf numFmtId="0" fontId="30" fillId="7" borderId="30" xfId="1" applyFont="1" applyFill="1" applyBorder="1" applyProtection="1">
      <protection hidden="1"/>
    </xf>
    <xf numFmtId="0" fontId="48" fillId="7" borderId="30" xfId="1" applyFont="1" applyFill="1" applyBorder="1" applyProtection="1">
      <protection hidden="1"/>
    </xf>
    <xf numFmtId="0" fontId="61" fillId="7" borderId="30" xfId="1" applyFont="1" applyFill="1" applyBorder="1" applyProtection="1">
      <protection hidden="1"/>
    </xf>
    <xf numFmtId="0" fontId="48" fillId="7" borderId="31" xfId="1" applyFont="1" applyFill="1" applyBorder="1" applyProtection="1">
      <protection hidden="1"/>
    </xf>
    <xf numFmtId="0" fontId="25" fillId="7" borderId="32" xfId="1" applyFont="1" applyFill="1" applyBorder="1" applyAlignment="1" applyProtection="1">
      <alignment vertical="center"/>
      <protection hidden="1"/>
    </xf>
    <xf numFmtId="0" fontId="30" fillId="7" borderId="1" xfId="1" applyFont="1" applyFill="1" applyProtection="1">
      <protection hidden="1"/>
    </xf>
    <xf numFmtId="0" fontId="48" fillId="7" borderId="1" xfId="1" applyFont="1" applyFill="1" applyProtection="1">
      <protection hidden="1"/>
    </xf>
    <xf numFmtId="0" fontId="61" fillId="7" borderId="1" xfId="1" applyFont="1" applyFill="1" applyProtection="1">
      <protection hidden="1"/>
    </xf>
    <xf numFmtId="0" fontId="48" fillId="7" borderId="33" xfId="1" applyFont="1" applyFill="1" applyBorder="1" applyProtection="1">
      <protection hidden="1"/>
    </xf>
    <xf numFmtId="0" fontId="25" fillId="7" borderId="34" xfId="1" applyFont="1" applyFill="1" applyBorder="1" applyAlignment="1" applyProtection="1">
      <alignment vertical="center"/>
      <protection hidden="1"/>
    </xf>
    <xf numFmtId="0" fontId="30" fillId="7" borderId="35" xfId="1" applyFont="1" applyFill="1" applyBorder="1" applyProtection="1">
      <protection hidden="1"/>
    </xf>
    <xf numFmtId="0" fontId="48" fillId="7" borderId="35" xfId="1" applyFont="1" applyFill="1" applyBorder="1" applyProtection="1">
      <protection hidden="1"/>
    </xf>
    <xf numFmtId="0" fontId="61" fillId="7" borderId="35" xfId="1" applyFont="1" applyFill="1" applyBorder="1" applyProtection="1">
      <protection hidden="1"/>
    </xf>
    <xf numFmtId="0" fontId="48" fillId="7" borderId="36" xfId="1" applyFont="1" applyFill="1" applyBorder="1" applyProtection="1">
      <protection hidden="1"/>
    </xf>
    <xf numFmtId="0" fontId="30" fillId="26" borderId="1" xfId="1" applyFont="1" applyFill="1" applyProtection="1">
      <protection hidden="1"/>
    </xf>
    <xf numFmtId="0" fontId="48" fillId="26" borderId="1" xfId="1" applyFont="1" applyFill="1" applyProtection="1">
      <protection hidden="1"/>
    </xf>
    <xf numFmtId="0" fontId="61" fillId="26" borderId="1" xfId="1" applyFont="1" applyFill="1" applyProtection="1">
      <protection hidden="1"/>
    </xf>
    <xf numFmtId="0" fontId="30" fillId="26" borderId="24" xfId="1" applyFont="1" applyFill="1" applyBorder="1" applyProtection="1">
      <protection hidden="1"/>
    </xf>
    <xf numFmtId="0" fontId="48" fillId="26" borderId="24" xfId="1" applyFont="1" applyFill="1" applyBorder="1" applyProtection="1">
      <protection hidden="1"/>
    </xf>
    <xf numFmtId="0" fontId="30" fillId="26" borderId="60" xfId="1" applyFont="1" applyFill="1" applyBorder="1" applyProtection="1">
      <protection hidden="1"/>
    </xf>
    <xf numFmtId="0" fontId="27" fillId="29" borderId="64" xfId="1" applyFont="1" applyFill="1" applyBorder="1" applyProtection="1">
      <protection hidden="1"/>
    </xf>
    <xf numFmtId="0" fontId="30" fillId="29" borderId="65" xfId="1" applyFont="1" applyFill="1" applyBorder="1" applyProtection="1">
      <protection hidden="1"/>
    </xf>
    <xf numFmtId="0" fontId="48" fillId="29" borderId="65" xfId="1" applyFont="1" applyFill="1" applyBorder="1" applyProtection="1">
      <protection hidden="1"/>
    </xf>
    <xf numFmtId="0" fontId="61" fillId="29" borderId="65" xfId="1" applyFont="1" applyFill="1" applyBorder="1" applyProtection="1">
      <protection hidden="1"/>
    </xf>
    <xf numFmtId="0" fontId="48" fillId="29" borderId="66" xfId="1" applyFont="1" applyFill="1" applyBorder="1" applyProtection="1">
      <protection hidden="1"/>
    </xf>
    <xf numFmtId="0" fontId="30" fillId="29" borderId="29" xfId="1" applyFont="1" applyFill="1" applyBorder="1" applyProtection="1">
      <protection hidden="1"/>
    </xf>
    <xf numFmtId="0" fontId="30" fillId="29" borderId="30" xfId="1" applyFont="1" applyFill="1" applyBorder="1" applyProtection="1">
      <protection hidden="1"/>
    </xf>
    <xf numFmtId="0" fontId="27" fillId="29" borderId="31" xfId="1" applyFont="1" applyFill="1" applyBorder="1" applyProtection="1">
      <protection hidden="1"/>
    </xf>
    <xf numFmtId="0" fontId="30" fillId="29" borderId="1" xfId="1" applyFont="1" applyFill="1" applyProtection="1">
      <protection hidden="1"/>
    </xf>
    <xf numFmtId="0" fontId="37" fillId="29" borderId="1" xfId="1" applyFont="1" applyFill="1" applyProtection="1">
      <protection hidden="1"/>
    </xf>
    <xf numFmtId="0" fontId="37" fillId="29" borderId="29" xfId="1" applyFont="1" applyFill="1" applyBorder="1" applyAlignment="1" applyProtection="1">
      <alignment horizontal="center"/>
      <protection hidden="1"/>
    </xf>
    <xf numFmtId="0" fontId="37" fillId="29" borderId="30" xfId="1" applyFont="1" applyFill="1" applyBorder="1" applyAlignment="1" applyProtection="1">
      <alignment horizontal="center"/>
      <protection hidden="1"/>
    </xf>
    <xf numFmtId="0" fontId="37" fillId="29" borderId="31" xfId="1" applyFont="1" applyFill="1" applyBorder="1" applyAlignment="1" applyProtection="1">
      <alignment horizontal="center"/>
      <protection hidden="1"/>
    </xf>
    <xf numFmtId="0" fontId="48" fillId="29" borderId="67" xfId="1" applyFont="1" applyFill="1" applyBorder="1" applyProtection="1">
      <protection hidden="1"/>
    </xf>
    <xf numFmtId="0" fontId="30" fillId="29" borderId="32" xfId="1" applyFont="1" applyFill="1" applyBorder="1" applyProtection="1">
      <protection hidden="1"/>
    </xf>
    <xf numFmtId="0" fontId="27" fillId="29" borderId="1" xfId="1" applyFont="1" applyFill="1" applyProtection="1">
      <protection hidden="1"/>
    </xf>
    <xf numFmtId="0" fontId="30" fillId="29" borderId="33" xfId="1" applyFont="1" applyFill="1" applyBorder="1" applyProtection="1">
      <protection hidden="1"/>
    </xf>
    <xf numFmtId="0" fontId="42" fillId="29" borderId="29" xfId="1" applyFont="1" applyFill="1" applyBorder="1" applyAlignment="1" applyProtection="1">
      <alignment horizontal="center"/>
      <protection hidden="1"/>
    </xf>
    <xf numFmtId="0" fontId="42" fillId="29" borderId="32" xfId="1" applyFont="1" applyFill="1" applyBorder="1" applyAlignment="1" applyProtection="1">
      <alignment horizontal="center"/>
      <protection hidden="1"/>
    </xf>
    <xf numFmtId="0" fontId="37" fillId="29" borderId="1" xfId="1" applyFont="1" applyFill="1" applyAlignment="1" applyProtection="1">
      <alignment horizontal="center"/>
      <protection hidden="1"/>
    </xf>
    <xf numFmtId="0" fontId="37" fillId="29" borderId="33" xfId="1" applyFont="1" applyFill="1" applyBorder="1" applyAlignment="1" applyProtection="1">
      <alignment horizontal="center"/>
      <protection hidden="1"/>
    </xf>
    <xf numFmtId="0" fontId="30" fillId="29" borderId="34" xfId="1" applyFont="1" applyFill="1" applyBorder="1" applyProtection="1">
      <protection hidden="1"/>
    </xf>
    <xf numFmtId="0" fontId="30" fillId="29" borderId="35" xfId="1" applyFont="1" applyFill="1" applyBorder="1" applyProtection="1">
      <protection hidden="1"/>
    </xf>
    <xf numFmtId="11" fontId="30" fillId="29" borderId="36" xfId="1" applyNumberFormat="1" applyFont="1" applyFill="1" applyBorder="1" applyProtection="1">
      <protection hidden="1"/>
    </xf>
    <xf numFmtId="0" fontId="48" fillId="29" borderId="33" xfId="1" applyFont="1" applyFill="1" applyBorder="1" applyProtection="1">
      <protection hidden="1"/>
    </xf>
    <xf numFmtId="0" fontId="37" fillId="29" borderId="35" xfId="1" applyFont="1" applyFill="1" applyBorder="1" applyAlignment="1" applyProtection="1">
      <alignment horizontal="center"/>
      <protection hidden="1"/>
    </xf>
    <xf numFmtId="0" fontId="37" fillId="29" borderId="36" xfId="1" applyFont="1" applyFill="1" applyBorder="1" applyAlignment="1" applyProtection="1">
      <alignment horizontal="center"/>
      <protection hidden="1"/>
    </xf>
    <xf numFmtId="0" fontId="62" fillId="29" borderId="29" xfId="1" applyFont="1" applyFill="1" applyBorder="1" applyAlignment="1" applyProtection="1">
      <alignment vertical="top" wrapText="1"/>
      <protection hidden="1"/>
    </xf>
    <xf numFmtId="0" fontId="63" fillId="29" borderId="30" xfId="1" applyFont="1" applyFill="1" applyBorder="1" applyAlignment="1" applyProtection="1">
      <alignment vertical="top" wrapText="1"/>
      <protection hidden="1"/>
    </xf>
    <xf numFmtId="0" fontId="64" fillId="29" borderId="30" xfId="1" applyFont="1" applyFill="1" applyBorder="1" applyAlignment="1" applyProtection="1">
      <alignment horizontal="center" wrapText="1" readingOrder="1"/>
      <protection hidden="1"/>
    </xf>
    <xf numFmtId="0" fontId="64" fillId="29" borderId="31" xfId="1" applyFont="1" applyFill="1" applyBorder="1" applyAlignment="1" applyProtection="1">
      <alignment horizontal="center" wrapText="1" readingOrder="1"/>
      <protection hidden="1"/>
    </xf>
    <xf numFmtId="0" fontId="30" fillId="29" borderId="27" xfId="1" applyFont="1" applyFill="1" applyBorder="1" applyProtection="1">
      <protection hidden="1"/>
    </xf>
    <xf numFmtId="0" fontId="37" fillId="29" borderId="27" xfId="1" applyFont="1" applyFill="1" applyBorder="1" applyAlignment="1" applyProtection="1">
      <alignment horizontal="center" readingOrder="1"/>
      <protection hidden="1"/>
    </xf>
    <xf numFmtId="0" fontId="42" fillId="29" borderId="28" xfId="1" applyFont="1" applyFill="1" applyBorder="1" applyAlignment="1" applyProtection="1">
      <alignment horizontal="center" wrapText="1" readingOrder="1"/>
      <protection hidden="1"/>
    </xf>
    <xf numFmtId="0" fontId="48" fillId="0" borderId="1" xfId="1" applyFont="1" applyAlignment="1" applyProtection="1">
      <alignment horizontal="right" readingOrder="2"/>
      <protection hidden="1"/>
    </xf>
    <xf numFmtId="0" fontId="62" fillId="29" borderId="32" xfId="1" applyFont="1" applyFill="1" applyBorder="1" applyAlignment="1" applyProtection="1">
      <alignment vertical="top" wrapText="1"/>
      <protection hidden="1"/>
    </xf>
    <xf numFmtId="0" fontId="37" fillId="29" borderId="30" xfId="1" applyFont="1" applyFill="1" applyBorder="1" applyProtection="1">
      <protection hidden="1"/>
    </xf>
    <xf numFmtId="0" fontId="37" fillId="29" borderId="31" xfId="1" applyFont="1" applyFill="1" applyBorder="1" applyProtection="1">
      <protection hidden="1"/>
    </xf>
    <xf numFmtId="0" fontId="68" fillId="0" borderId="1" xfId="1" applyFont="1" applyAlignment="1" applyProtection="1">
      <alignment horizontal="right" readingOrder="2"/>
      <protection hidden="1"/>
    </xf>
    <xf numFmtId="0" fontId="63" fillId="29" borderId="68" xfId="1" applyFont="1" applyFill="1" applyBorder="1" applyAlignment="1" applyProtection="1">
      <alignment vertical="top" wrapText="1"/>
      <protection hidden="1"/>
    </xf>
    <xf numFmtId="0" fontId="30" fillId="29" borderId="69" xfId="1" applyFont="1" applyFill="1" applyBorder="1" applyProtection="1">
      <protection hidden="1"/>
    </xf>
    <xf numFmtId="170" fontId="30" fillId="29" borderId="69" xfId="1" applyNumberFormat="1" applyFont="1" applyFill="1" applyBorder="1" applyAlignment="1" applyProtection="1">
      <alignment horizontal="center"/>
      <protection hidden="1"/>
    </xf>
    <xf numFmtId="165" fontId="30" fillId="29" borderId="69" xfId="1" applyNumberFormat="1" applyFont="1" applyFill="1" applyBorder="1" applyAlignment="1" applyProtection="1">
      <alignment horizontal="center"/>
      <protection hidden="1"/>
    </xf>
    <xf numFmtId="0" fontId="30" fillId="29" borderId="70" xfId="1" applyFont="1" applyFill="1" applyBorder="1" applyAlignment="1" applyProtection="1">
      <alignment horizontal="center"/>
      <protection hidden="1"/>
    </xf>
    <xf numFmtId="0" fontId="64" fillId="29" borderId="71" xfId="1" applyFont="1" applyFill="1" applyBorder="1" applyAlignment="1" applyProtection="1">
      <alignment horizontal="center" readingOrder="1"/>
      <protection hidden="1"/>
    </xf>
    <xf numFmtId="0" fontId="37" fillId="29" borderId="69" xfId="1" applyFont="1" applyFill="1" applyBorder="1" applyAlignment="1" applyProtection="1">
      <alignment horizontal="center" readingOrder="1"/>
      <protection hidden="1"/>
    </xf>
    <xf numFmtId="0" fontId="37" fillId="29" borderId="70" xfId="1" applyFont="1" applyFill="1" applyBorder="1" applyAlignment="1" applyProtection="1">
      <alignment horizontal="center"/>
      <protection hidden="1"/>
    </xf>
    <xf numFmtId="0" fontId="63" fillId="29" borderId="72" xfId="1" applyFont="1" applyFill="1" applyBorder="1" applyAlignment="1" applyProtection="1">
      <alignment horizontal="right" vertical="top" wrapText="1"/>
      <protection hidden="1"/>
    </xf>
    <xf numFmtId="0" fontId="30" fillId="29" borderId="73" xfId="1" applyFont="1" applyFill="1" applyBorder="1" applyProtection="1">
      <protection hidden="1"/>
    </xf>
    <xf numFmtId="170" fontId="30" fillId="29" borderId="74" xfId="1" applyNumberFormat="1" applyFont="1" applyFill="1" applyBorder="1" applyAlignment="1" applyProtection="1">
      <alignment horizontal="center"/>
      <protection hidden="1"/>
    </xf>
    <xf numFmtId="165" fontId="30" fillId="29" borderId="74" xfId="1" applyNumberFormat="1" applyFont="1" applyFill="1" applyBorder="1" applyAlignment="1" applyProtection="1">
      <alignment horizontal="center"/>
      <protection hidden="1"/>
    </xf>
    <xf numFmtId="0" fontId="30" fillId="29" borderId="75" xfId="1" applyFont="1" applyFill="1" applyBorder="1" applyAlignment="1" applyProtection="1">
      <alignment horizontal="center"/>
      <protection hidden="1"/>
    </xf>
    <xf numFmtId="0" fontId="37" fillId="29" borderId="74" xfId="1" applyFont="1" applyFill="1" applyBorder="1" applyAlignment="1" applyProtection="1">
      <alignment horizontal="center" readingOrder="1"/>
      <protection hidden="1"/>
    </xf>
    <xf numFmtId="0" fontId="63" fillId="29" borderId="76" xfId="1" applyFont="1" applyFill="1" applyBorder="1" applyAlignment="1" applyProtection="1">
      <alignment vertical="top" wrapText="1"/>
      <protection hidden="1"/>
    </xf>
    <xf numFmtId="0" fontId="30" fillId="29" borderId="77" xfId="1" applyFont="1" applyFill="1" applyBorder="1" applyProtection="1">
      <protection hidden="1"/>
    </xf>
    <xf numFmtId="0" fontId="37" fillId="29" borderId="78" xfId="1" applyFont="1" applyFill="1" applyBorder="1" applyAlignment="1" applyProtection="1">
      <alignment horizontal="center" readingOrder="1"/>
      <protection hidden="1"/>
    </xf>
    <xf numFmtId="170" fontId="30" fillId="29" borderId="78" xfId="1" applyNumberFormat="1" applyFont="1" applyFill="1" applyBorder="1" applyAlignment="1" applyProtection="1">
      <alignment horizontal="center"/>
      <protection hidden="1"/>
    </xf>
    <xf numFmtId="165" fontId="30" fillId="29" borderId="78" xfId="1" applyNumberFormat="1" applyFont="1" applyFill="1" applyBorder="1" applyAlignment="1" applyProtection="1">
      <alignment horizontal="center"/>
      <protection hidden="1"/>
    </xf>
    <xf numFmtId="165" fontId="30" fillId="29" borderId="79" xfId="1" applyNumberFormat="1" applyFont="1" applyFill="1" applyBorder="1" applyAlignment="1" applyProtection="1">
      <alignment horizontal="center"/>
      <protection hidden="1"/>
    </xf>
    <xf numFmtId="0" fontId="30" fillId="29" borderId="80" xfId="1" applyFont="1" applyFill="1" applyBorder="1" applyAlignment="1" applyProtection="1">
      <alignment horizontal="center"/>
      <protection hidden="1"/>
    </xf>
    <xf numFmtId="165" fontId="37" fillId="29" borderId="78" xfId="1" applyNumberFormat="1" applyFont="1" applyFill="1" applyBorder="1" applyAlignment="1" applyProtection="1">
      <alignment horizontal="center"/>
      <protection hidden="1"/>
    </xf>
    <xf numFmtId="0" fontId="37" fillId="29" borderId="78" xfId="1" applyFont="1" applyFill="1" applyBorder="1" applyAlignment="1" applyProtection="1">
      <alignment horizontal="center"/>
      <protection hidden="1"/>
    </xf>
    <xf numFmtId="0" fontId="37" fillId="29" borderId="79" xfId="1" applyFont="1" applyFill="1" applyBorder="1" applyAlignment="1" applyProtection="1">
      <alignment horizontal="center"/>
      <protection hidden="1"/>
    </xf>
    <xf numFmtId="0" fontId="63" fillId="29" borderId="81" xfId="1" applyFont="1" applyFill="1" applyBorder="1" applyAlignment="1" applyProtection="1">
      <alignment vertical="top" wrapText="1"/>
      <protection hidden="1"/>
    </xf>
    <xf numFmtId="0" fontId="30" fillId="29" borderId="82" xfId="1" applyFont="1" applyFill="1" applyBorder="1" applyProtection="1">
      <protection hidden="1"/>
    </xf>
    <xf numFmtId="0" fontId="63" fillId="29" borderId="83" xfId="1" applyFont="1" applyFill="1" applyBorder="1" applyAlignment="1" applyProtection="1">
      <alignment vertical="top" wrapText="1"/>
      <protection hidden="1"/>
    </xf>
    <xf numFmtId="0" fontId="30" fillId="29" borderId="84" xfId="1" applyFont="1" applyFill="1" applyBorder="1" applyProtection="1">
      <protection hidden="1"/>
    </xf>
    <xf numFmtId="0" fontId="62" fillId="29" borderId="80" xfId="1" applyFont="1" applyFill="1" applyBorder="1" applyAlignment="1" applyProtection="1">
      <alignment horizontal="right" vertical="top" wrapText="1"/>
      <protection hidden="1"/>
    </xf>
    <xf numFmtId="0" fontId="30" fillId="29" borderId="1" xfId="1" applyFont="1" applyFill="1" applyAlignment="1" applyProtection="1">
      <alignment horizontal="center"/>
      <protection hidden="1"/>
    </xf>
    <xf numFmtId="165" fontId="37" fillId="29" borderId="1" xfId="1" applyNumberFormat="1" applyFont="1" applyFill="1" applyAlignment="1" applyProtection="1">
      <alignment horizontal="center"/>
      <protection hidden="1"/>
    </xf>
    <xf numFmtId="0" fontId="63" fillId="29" borderId="71" xfId="1" applyFont="1" applyFill="1" applyBorder="1" applyAlignment="1" applyProtection="1">
      <alignment vertical="top" wrapText="1"/>
      <protection hidden="1"/>
    </xf>
    <xf numFmtId="0" fontId="63" fillId="29" borderId="85" xfId="1" applyFont="1" applyFill="1" applyBorder="1" applyAlignment="1" applyProtection="1">
      <alignment vertical="top" wrapText="1"/>
      <protection hidden="1"/>
    </xf>
    <xf numFmtId="0" fontId="30" fillId="29" borderId="74" xfId="1" applyFont="1" applyFill="1" applyBorder="1" applyProtection="1">
      <protection hidden="1"/>
    </xf>
    <xf numFmtId="0" fontId="62" fillId="29" borderId="80" xfId="1" applyFont="1" applyFill="1" applyBorder="1" applyAlignment="1" applyProtection="1">
      <alignment vertical="top" wrapText="1"/>
      <protection hidden="1"/>
    </xf>
    <xf numFmtId="0" fontId="30" fillId="29" borderId="78" xfId="1" applyFont="1" applyFill="1" applyBorder="1" applyProtection="1">
      <protection hidden="1"/>
    </xf>
    <xf numFmtId="0" fontId="30" fillId="29" borderId="78" xfId="1" applyFont="1" applyFill="1" applyBorder="1" applyAlignment="1" applyProtection="1">
      <alignment horizontal="center"/>
      <protection hidden="1"/>
    </xf>
    <xf numFmtId="0" fontId="64" fillId="29" borderId="69" xfId="1" applyFont="1" applyFill="1" applyBorder="1" applyAlignment="1" applyProtection="1">
      <alignment horizontal="center" readingOrder="1"/>
      <protection hidden="1"/>
    </xf>
    <xf numFmtId="165" fontId="30" fillId="29" borderId="75" xfId="1" applyNumberFormat="1" applyFont="1" applyFill="1" applyBorder="1" applyAlignment="1" applyProtection="1">
      <alignment horizontal="center"/>
      <protection hidden="1"/>
    </xf>
    <xf numFmtId="0" fontId="30" fillId="29" borderId="74" xfId="1" applyFont="1" applyFill="1" applyBorder="1" applyAlignment="1" applyProtection="1">
      <alignment horizontal="center"/>
      <protection hidden="1"/>
    </xf>
    <xf numFmtId="165" fontId="37" fillId="29" borderId="74" xfId="1" applyNumberFormat="1" applyFont="1" applyFill="1" applyBorder="1" applyAlignment="1" applyProtection="1">
      <alignment horizontal="center"/>
      <protection hidden="1"/>
    </xf>
    <xf numFmtId="0" fontId="37" fillId="29" borderId="75" xfId="1" applyFont="1" applyFill="1" applyBorder="1" applyAlignment="1" applyProtection="1">
      <alignment horizontal="center"/>
      <protection hidden="1"/>
    </xf>
    <xf numFmtId="165" fontId="30" fillId="29" borderId="70" xfId="1" applyNumberFormat="1" applyFont="1" applyFill="1" applyBorder="1" applyAlignment="1" applyProtection="1">
      <alignment horizontal="center"/>
      <protection hidden="1"/>
    </xf>
    <xf numFmtId="0" fontId="30" fillId="29" borderId="69" xfId="1" applyFont="1" applyFill="1" applyBorder="1" applyAlignment="1" applyProtection="1">
      <alignment horizontal="center"/>
      <protection hidden="1"/>
    </xf>
    <xf numFmtId="0" fontId="63" fillId="29" borderId="80" xfId="1" applyFont="1" applyFill="1" applyBorder="1" applyAlignment="1" applyProtection="1">
      <alignment vertical="top" wrapText="1"/>
      <protection hidden="1"/>
    </xf>
    <xf numFmtId="0" fontId="30" fillId="29" borderId="79" xfId="1" applyFont="1" applyFill="1" applyBorder="1" applyAlignment="1" applyProtection="1">
      <alignment horizontal="center"/>
      <protection hidden="1"/>
    </xf>
    <xf numFmtId="0" fontId="63" fillId="29" borderId="34" xfId="1" applyFont="1" applyFill="1" applyBorder="1" applyAlignment="1" applyProtection="1">
      <alignment vertical="center" wrapText="1"/>
      <protection hidden="1"/>
    </xf>
    <xf numFmtId="0" fontId="30" fillId="29" borderId="35" xfId="1" applyFont="1" applyFill="1" applyBorder="1" applyAlignment="1" applyProtection="1">
      <alignment vertical="center"/>
      <protection hidden="1"/>
    </xf>
    <xf numFmtId="165" fontId="30" fillId="29" borderId="35" xfId="1" applyNumberFormat="1" applyFont="1" applyFill="1" applyBorder="1" applyAlignment="1" applyProtection="1">
      <alignment horizontal="center" vertical="center"/>
      <protection hidden="1"/>
    </xf>
    <xf numFmtId="165" fontId="30" fillId="29" borderId="36" xfId="1" applyNumberFormat="1" applyFont="1" applyFill="1" applyBorder="1" applyAlignment="1" applyProtection="1">
      <alignment horizontal="center" vertical="center"/>
      <protection hidden="1"/>
    </xf>
    <xf numFmtId="170" fontId="30" fillId="29" borderId="35" xfId="1" applyNumberFormat="1" applyFont="1" applyFill="1" applyBorder="1" applyAlignment="1" applyProtection="1">
      <alignment horizontal="center" vertical="center"/>
      <protection hidden="1"/>
    </xf>
    <xf numFmtId="0" fontId="37" fillId="29" borderId="35" xfId="1" applyFont="1" applyFill="1" applyBorder="1" applyAlignment="1" applyProtection="1">
      <alignment horizontal="center" vertical="center" readingOrder="1"/>
      <protection hidden="1"/>
    </xf>
    <xf numFmtId="0" fontId="37" fillId="29" borderId="36" xfId="1" applyFont="1" applyFill="1" applyBorder="1" applyAlignment="1" applyProtection="1">
      <alignment horizontal="center" vertical="center"/>
      <protection hidden="1"/>
    </xf>
    <xf numFmtId="0" fontId="61" fillId="0" borderId="32" xfId="1" applyFont="1" applyBorder="1" applyAlignment="1" applyProtection="1">
      <alignment vertical="top" wrapText="1"/>
      <protection hidden="1"/>
    </xf>
    <xf numFmtId="165" fontId="61" fillId="0" borderId="1" xfId="1" applyNumberFormat="1" applyFont="1" applyAlignment="1" applyProtection="1">
      <alignment horizontal="center"/>
      <protection hidden="1"/>
    </xf>
    <xf numFmtId="0" fontId="63" fillId="29" borderId="29" xfId="1" applyFont="1" applyFill="1" applyBorder="1" applyAlignment="1" applyProtection="1">
      <alignment vertical="top" wrapText="1"/>
      <protection hidden="1"/>
    </xf>
    <xf numFmtId="165" fontId="30" fillId="29" borderId="30" xfId="1" applyNumberFormat="1" applyFont="1" applyFill="1" applyBorder="1" applyAlignment="1" applyProtection="1">
      <alignment horizontal="center"/>
      <protection hidden="1"/>
    </xf>
    <xf numFmtId="0" fontId="63" fillId="29" borderId="26" xfId="1" applyFont="1" applyFill="1" applyBorder="1" applyAlignment="1" applyProtection="1">
      <alignment vertical="top" wrapText="1"/>
      <protection hidden="1"/>
    </xf>
    <xf numFmtId="0" fontId="30" fillId="29" borderId="27" xfId="1" applyFont="1" applyFill="1" applyBorder="1" applyAlignment="1" applyProtection="1">
      <alignment horizontal="center"/>
      <protection hidden="1"/>
    </xf>
    <xf numFmtId="0" fontId="37" fillId="29" borderId="27" xfId="1" applyFont="1" applyFill="1" applyBorder="1" applyProtection="1">
      <protection hidden="1"/>
    </xf>
    <xf numFmtId="0" fontId="37" fillId="29" borderId="28" xfId="1" applyFont="1" applyFill="1" applyBorder="1" applyProtection="1">
      <protection hidden="1"/>
    </xf>
    <xf numFmtId="0" fontId="63" fillId="29" borderId="86" xfId="1" applyFont="1" applyFill="1" applyBorder="1" applyAlignment="1" applyProtection="1">
      <alignment vertical="top" wrapText="1"/>
      <protection hidden="1"/>
    </xf>
    <xf numFmtId="0" fontId="30" fillId="29" borderId="87" xfId="1" applyFont="1" applyFill="1" applyBorder="1" applyProtection="1">
      <protection hidden="1"/>
    </xf>
    <xf numFmtId="170" fontId="30" fillId="29" borderId="87" xfId="1" applyNumberFormat="1" applyFont="1" applyFill="1" applyBorder="1" applyAlignment="1" applyProtection="1">
      <alignment horizontal="center"/>
      <protection hidden="1"/>
    </xf>
    <xf numFmtId="0" fontId="30" fillId="29" borderId="87" xfId="1" applyFont="1" applyFill="1" applyBorder="1" applyAlignment="1" applyProtection="1">
      <alignment horizontal="center"/>
      <protection hidden="1"/>
    </xf>
    <xf numFmtId="165" fontId="30" fillId="29" borderId="87" xfId="1" applyNumberFormat="1" applyFont="1" applyFill="1" applyBorder="1" applyAlignment="1" applyProtection="1">
      <alignment horizontal="center"/>
      <protection hidden="1"/>
    </xf>
    <xf numFmtId="165" fontId="37" fillId="29" borderId="87" xfId="1" applyNumberFormat="1" applyFont="1" applyFill="1" applyBorder="1" applyAlignment="1" applyProtection="1">
      <alignment horizontal="center"/>
      <protection hidden="1"/>
    </xf>
    <xf numFmtId="0" fontId="37" fillId="29" borderId="88" xfId="1" applyFont="1" applyFill="1" applyBorder="1" applyAlignment="1" applyProtection="1">
      <alignment horizontal="center"/>
      <protection hidden="1"/>
    </xf>
    <xf numFmtId="170" fontId="30" fillId="29" borderId="84" xfId="1" applyNumberFormat="1" applyFont="1" applyFill="1" applyBorder="1" applyAlignment="1" applyProtection="1">
      <alignment horizontal="center"/>
      <protection hidden="1"/>
    </xf>
    <xf numFmtId="0" fontId="30" fillId="29" borderId="84" xfId="1" applyFont="1" applyFill="1" applyBorder="1" applyAlignment="1" applyProtection="1">
      <alignment horizontal="center"/>
      <protection hidden="1"/>
    </xf>
    <xf numFmtId="165" fontId="30" fillId="29" borderId="84" xfId="1" applyNumberFormat="1" applyFont="1" applyFill="1" applyBorder="1" applyAlignment="1" applyProtection="1">
      <alignment horizontal="center"/>
      <protection hidden="1"/>
    </xf>
    <xf numFmtId="165" fontId="37" fillId="29" borderId="84" xfId="1" applyNumberFormat="1" applyFont="1" applyFill="1" applyBorder="1" applyAlignment="1" applyProtection="1">
      <alignment horizontal="center"/>
      <protection hidden="1"/>
    </xf>
    <xf numFmtId="0" fontId="37" fillId="29" borderId="89" xfId="1" applyFont="1" applyFill="1" applyBorder="1" applyAlignment="1" applyProtection="1">
      <alignment horizontal="center"/>
      <protection hidden="1"/>
    </xf>
    <xf numFmtId="0" fontId="69" fillId="0" borderId="1" xfId="1" applyFont="1" applyAlignment="1" applyProtection="1">
      <alignment horizontal="justify" readingOrder="2"/>
      <protection hidden="1"/>
    </xf>
    <xf numFmtId="0" fontId="62" fillId="29" borderId="83" xfId="1" applyFont="1" applyFill="1" applyBorder="1" applyAlignment="1" applyProtection="1">
      <alignment vertical="top" wrapText="1"/>
      <protection hidden="1"/>
    </xf>
    <xf numFmtId="0" fontId="37" fillId="29" borderId="84" xfId="1" applyFont="1" applyFill="1" applyBorder="1" applyAlignment="1" applyProtection="1">
      <alignment horizontal="center"/>
      <protection hidden="1"/>
    </xf>
    <xf numFmtId="0" fontId="61" fillId="0" borderId="32" xfId="1" applyFont="1" applyBorder="1" applyProtection="1">
      <protection hidden="1"/>
    </xf>
    <xf numFmtId="2" fontId="30" fillId="29" borderId="84" xfId="1" applyNumberFormat="1" applyFont="1" applyFill="1" applyBorder="1" applyAlignment="1" applyProtection="1">
      <alignment horizontal="center"/>
      <protection hidden="1"/>
    </xf>
    <xf numFmtId="0" fontId="30" fillId="29" borderId="83" xfId="1" applyFont="1" applyFill="1" applyBorder="1" applyProtection="1">
      <protection hidden="1"/>
    </xf>
    <xf numFmtId="0" fontId="63" fillId="29" borderId="84" xfId="1" applyFont="1" applyFill="1" applyBorder="1" applyAlignment="1" applyProtection="1">
      <alignment vertical="top" wrapText="1"/>
      <protection hidden="1"/>
    </xf>
    <xf numFmtId="171" fontId="30" fillId="29" borderId="84" xfId="1" applyNumberFormat="1" applyFont="1" applyFill="1" applyBorder="1" applyAlignment="1" applyProtection="1">
      <alignment horizontal="center"/>
      <protection hidden="1"/>
    </xf>
    <xf numFmtId="172" fontId="30" fillId="29" borderId="84" xfId="1" applyNumberFormat="1" applyFont="1" applyFill="1" applyBorder="1" applyAlignment="1" applyProtection="1">
      <alignment horizontal="center"/>
      <protection hidden="1"/>
    </xf>
    <xf numFmtId="0" fontId="63" fillId="29" borderId="90" xfId="1" applyFont="1" applyFill="1" applyBorder="1" applyAlignment="1" applyProtection="1">
      <alignment vertical="top" wrapText="1"/>
      <protection hidden="1"/>
    </xf>
    <xf numFmtId="0" fontId="63" fillId="29" borderId="91" xfId="1" applyFont="1" applyFill="1" applyBorder="1" applyAlignment="1" applyProtection="1">
      <alignment vertical="top" wrapText="1"/>
      <protection hidden="1"/>
    </xf>
    <xf numFmtId="0" fontId="30" fillId="29" borderId="91" xfId="1" applyFont="1" applyFill="1" applyBorder="1" applyAlignment="1" applyProtection="1">
      <alignment horizontal="center"/>
      <protection hidden="1"/>
    </xf>
    <xf numFmtId="165" fontId="30" fillId="29" borderId="91" xfId="1" applyNumberFormat="1" applyFont="1" applyFill="1" applyBorder="1" applyAlignment="1" applyProtection="1">
      <alignment horizontal="center"/>
      <protection hidden="1"/>
    </xf>
    <xf numFmtId="0" fontId="48" fillId="29" borderId="91" xfId="1" applyFont="1" applyFill="1" applyBorder="1" applyAlignment="1" applyProtection="1">
      <alignment horizontal="center"/>
      <protection hidden="1"/>
    </xf>
    <xf numFmtId="0" fontId="48" fillId="29" borderId="92" xfId="1" applyFont="1" applyFill="1" applyBorder="1" applyAlignment="1" applyProtection="1">
      <alignment horizontal="center"/>
      <protection hidden="1"/>
    </xf>
    <xf numFmtId="0" fontId="30" fillId="5" borderId="29" xfId="1" applyFont="1" applyFill="1" applyBorder="1" applyProtection="1">
      <protection hidden="1"/>
    </xf>
    <xf numFmtId="0" fontId="30" fillId="5" borderId="30" xfId="1" applyFont="1" applyFill="1" applyBorder="1" applyProtection="1">
      <protection hidden="1"/>
    </xf>
    <xf numFmtId="0" fontId="30" fillId="5" borderId="31" xfId="1" applyFont="1" applyFill="1" applyBorder="1" applyProtection="1">
      <protection hidden="1"/>
    </xf>
    <xf numFmtId="0" fontId="70" fillId="5" borderId="32" xfId="1" applyFont="1" applyFill="1" applyBorder="1" applyAlignment="1" applyProtection="1">
      <alignment vertical="top"/>
      <protection hidden="1"/>
    </xf>
    <xf numFmtId="0" fontId="30" fillId="5" borderId="1" xfId="1" applyFont="1" applyFill="1" applyProtection="1">
      <protection hidden="1"/>
    </xf>
    <xf numFmtId="0" fontId="30" fillId="5" borderId="33" xfId="1" applyFont="1" applyFill="1" applyBorder="1" applyProtection="1">
      <protection hidden="1"/>
    </xf>
    <xf numFmtId="0" fontId="71" fillId="5" borderId="86" xfId="1" applyFont="1" applyFill="1" applyBorder="1" applyAlignment="1" applyProtection="1">
      <alignment vertical="top"/>
      <protection hidden="1"/>
    </xf>
    <xf numFmtId="0" fontId="30" fillId="5" borderId="87" xfId="1" applyFont="1" applyFill="1" applyBorder="1" applyProtection="1">
      <protection hidden="1"/>
    </xf>
    <xf numFmtId="0" fontId="30" fillId="5" borderId="88" xfId="1" applyFont="1" applyFill="1" applyBorder="1" applyProtection="1">
      <protection hidden="1"/>
    </xf>
    <xf numFmtId="0" fontId="30" fillId="5" borderId="83" xfId="1" applyFont="1" applyFill="1" applyBorder="1" applyAlignment="1" applyProtection="1">
      <alignment horizontal="right"/>
      <protection hidden="1"/>
    </xf>
    <xf numFmtId="0" fontId="30" fillId="5" borderId="84" xfId="1" applyFont="1" applyFill="1" applyBorder="1" applyProtection="1">
      <protection hidden="1"/>
    </xf>
    <xf numFmtId="0" fontId="30" fillId="5" borderId="84" xfId="1" applyFont="1" applyFill="1" applyBorder="1" applyAlignment="1" applyProtection="1">
      <alignment horizontal="right"/>
      <protection hidden="1"/>
    </xf>
    <xf numFmtId="0" fontId="73" fillId="5" borderId="83" xfId="7" applyFont="1" applyFill="1" applyBorder="1" applyAlignment="1" applyProtection="1">
      <alignment horizontal="right"/>
      <protection hidden="1"/>
    </xf>
    <xf numFmtId="167" fontId="38" fillId="5" borderId="84" xfId="8" applyNumberFormat="1" applyFont="1" applyFill="1" applyBorder="1" applyAlignment="1" applyProtection="1">
      <alignment horizontal="right"/>
      <protection hidden="1"/>
    </xf>
    <xf numFmtId="0" fontId="73" fillId="5" borderId="90" xfId="7" applyFont="1" applyFill="1" applyBorder="1" applyAlignment="1" applyProtection="1">
      <alignment horizontal="right"/>
      <protection hidden="1"/>
    </xf>
    <xf numFmtId="0" fontId="30" fillId="5" borderId="91" xfId="1" applyFont="1" applyFill="1" applyBorder="1" applyProtection="1">
      <protection hidden="1"/>
    </xf>
    <xf numFmtId="167" fontId="38" fillId="5" borderId="91" xfId="8" applyNumberFormat="1" applyFont="1" applyFill="1" applyBorder="1" applyAlignment="1" applyProtection="1">
      <alignment horizontal="right"/>
      <protection hidden="1"/>
    </xf>
    <xf numFmtId="0" fontId="30" fillId="5" borderId="34" xfId="1" applyFont="1" applyFill="1" applyBorder="1" applyProtection="1">
      <protection hidden="1"/>
    </xf>
    <xf numFmtId="0" fontId="30" fillId="5" borderId="35" xfId="1" applyFont="1" applyFill="1" applyBorder="1" applyProtection="1">
      <protection hidden="1"/>
    </xf>
    <xf numFmtId="0" fontId="30" fillId="5" borderId="36" xfId="1" applyFont="1" applyFill="1" applyBorder="1" applyProtection="1">
      <protection hidden="1"/>
    </xf>
    <xf numFmtId="0" fontId="27" fillId="27" borderId="26" xfId="1" applyFont="1" applyFill="1" applyBorder="1" applyProtection="1">
      <protection hidden="1"/>
    </xf>
    <xf numFmtId="0" fontId="30" fillId="27" borderId="27" xfId="1" applyFont="1" applyFill="1" applyBorder="1" applyProtection="1">
      <protection hidden="1"/>
    </xf>
    <xf numFmtId="0" fontId="30" fillId="27" borderId="28" xfId="1" applyFont="1" applyFill="1" applyBorder="1" applyProtection="1">
      <protection hidden="1"/>
    </xf>
    <xf numFmtId="0" fontId="30" fillId="27" borderId="86" xfId="1" applyFont="1" applyFill="1" applyBorder="1" applyAlignment="1" applyProtection="1">
      <alignment wrapText="1"/>
      <protection hidden="1"/>
    </xf>
    <xf numFmtId="0" fontId="30" fillId="27" borderId="87" xfId="1" applyFont="1" applyFill="1" applyBorder="1" applyAlignment="1" applyProtection="1">
      <alignment wrapText="1"/>
      <protection hidden="1"/>
    </xf>
    <xf numFmtId="0" fontId="30" fillId="27" borderId="88" xfId="1" applyFont="1" applyFill="1" applyBorder="1" applyAlignment="1" applyProtection="1">
      <alignment wrapText="1"/>
      <protection hidden="1"/>
    </xf>
    <xf numFmtId="0" fontId="48" fillId="0" borderId="1" xfId="1" applyFont="1" applyAlignment="1" applyProtection="1">
      <alignment wrapText="1"/>
      <protection hidden="1"/>
    </xf>
    <xf numFmtId="0" fontId="61" fillId="0" borderId="1" xfId="1" applyFont="1" applyAlignment="1" applyProtection="1">
      <alignment wrapText="1"/>
      <protection hidden="1"/>
    </xf>
    <xf numFmtId="0" fontId="30" fillId="0" borderId="1" xfId="1" applyFont="1" applyAlignment="1" applyProtection="1">
      <alignment wrapText="1"/>
      <protection hidden="1"/>
    </xf>
    <xf numFmtId="0" fontId="30" fillId="27" borderId="81" xfId="1" applyFont="1" applyFill="1" applyBorder="1" applyAlignment="1" applyProtection="1">
      <alignment wrapText="1"/>
      <protection hidden="1"/>
    </xf>
    <xf numFmtId="0" fontId="30" fillId="27" borderId="82" xfId="1" applyFont="1" applyFill="1" applyBorder="1" applyAlignment="1" applyProtection="1">
      <alignment wrapText="1"/>
      <protection hidden="1"/>
    </xf>
    <xf numFmtId="0" fontId="30" fillId="27" borderId="95" xfId="1" applyFont="1" applyFill="1" applyBorder="1" applyAlignment="1" applyProtection="1">
      <alignment wrapText="1"/>
      <protection hidden="1"/>
    </xf>
    <xf numFmtId="0" fontId="71" fillId="27" borderId="83" xfId="1" applyFont="1" applyFill="1" applyBorder="1" applyAlignment="1" applyProtection="1">
      <alignment vertical="top" wrapText="1"/>
      <protection hidden="1"/>
    </xf>
    <xf numFmtId="172" fontId="30" fillId="27" borderId="84" xfId="1" applyNumberFormat="1" applyFont="1" applyFill="1" applyBorder="1" applyAlignment="1" applyProtection="1">
      <alignment horizontal="center"/>
      <protection hidden="1"/>
    </xf>
    <xf numFmtId="172" fontId="30" fillId="27" borderId="89" xfId="1" applyNumberFormat="1" applyFont="1" applyFill="1" applyBorder="1" applyAlignment="1" applyProtection="1">
      <alignment horizontal="center"/>
      <protection hidden="1"/>
    </xf>
    <xf numFmtId="172" fontId="61" fillId="0" borderId="1" xfId="1" applyNumberFormat="1" applyFont="1" applyAlignment="1" applyProtection="1">
      <alignment wrapText="1"/>
      <protection hidden="1"/>
    </xf>
    <xf numFmtId="0" fontId="71" fillId="27" borderId="96" xfId="1" applyFont="1" applyFill="1" applyBorder="1" applyAlignment="1" applyProtection="1">
      <alignment vertical="top" wrapText="1"/>
      <protection hidden="1"/>
    </xf>
    <xf numFmtId="172" fontId="30" fillId="27" borderId="93" xfId="1" applyNumberFormat="1" applyFont="1" applyFill="1" applyBorder="1" applyAlignment="1" applyProtection="1">
      <alignment horizontal="center"/>
      <protection hidden="1"/>
    </xf>
    <xf numFmtId="172" fontId="30" fillId="27" borderId="94" xfId="1" applyNumberFormat="1" applyFont="1" applyFill="1" applyBorder="1" applyAlignment="1" applyProtection="1">
      <alignment horizontal="center"/>
      <protection hidden="1"/>
    </xf>
    <xf numFmtId="0" fontId="71" fillId="27" borderId="90" xfId="1" applyFont="1" applyFill="1" applyBorder="1" applyAlignment="1" applyProtection="1">
      <alignment vertical="top" wrapText="1"/>
      <protection hidden="1"/>
    </xf>
    <xf numFmtId="172" fontId="30" fillId="27" borderId="91" xfId="1" applyNumberFormat="1" applyFont="1" applyFill="1" applyBorder="1" applyAlignment="1" applyProtection="1">
      <alignment horizontal="center"/>
      <protection hidden="1"/>
    </xf>
    <xf numFmtId="172" fontId="30" fillId="27" borderId="92" xfId="1" applyNumberFormat="1" applyFont="1" applyFill="1" applyBorder="1" applyAlignment="1" applyProtection="1">
      <alignment horizontal="center"/>
      <protection hidden="1"/>
    </xf>
    <xf numFmtId="0" fontId="30" fillId="0" borderId="1" xfId="1" applyFont="1" applyAlignment="1" applyProtection="1">
      <alignment horizontal="center" vertical="center" readingOrder="1"/>
      <protection hidden="1"/>
    </xf>
    <xf numFmtId="0" fontId="30" fillId="0" borderId="1" xfId="1" applyFont="1" applyAlignment="1" applyProtection="1">
      <alignment horizontal="right"/>
      <protection hidden="1"/>
    </xf>
    <xf numFmtId="172" fontId="61" fillId="0" borderId="1" xfId="1" applyNumberFormat="1" applyFont="1" applyAlignment="1" applyProtection="1">
      <alignment horizontal="center"/>
      <protection hidden="1"/>
    </xf>
    <xf numFmtId="172" fontId="48" fillId="0" borderId="1" xfId="1" applyNumberFormat="1" applyFont="1" applyAlignment="1" applyProtection="1">
      <alignment horizontal="center"/>
      <protection hidden="1"/>
    </xf>
    <xf numFmtId="0" fontId="30" fillId="0" borderId="1" xfId="1" applyFont="1" applyAlignment="1" applyProtection="1">
      <alignment horizontal="center"/>
      <protection hidden="1"/>
    </xf>
    <xf numFmtId="0" fontId="71" fillId="0" borderId="1" xfId="1" applyFont="1" applyAlignment="1" applyProtection="1">
      <alignment vertical="top" wrapText="1"/>
      <protection hidden="1"/>
    </xf>
    <xf numFmtId="172" fontId="30" fillId="0" borderId="1" xfId="1" applyNumberFormat="1" applyFont="1" applyAlignment="1" applyProtection="1">
      <alignment horizontal="center"/>
      <protection hidden="1"/>
    </xf>
    <xf numFmtId="172" fontId="27" fillId="0" borderId="1" xfId="1" applyNumberFormat="1" applyFont="1" applyAlignment="1" applyProtection="1">
      <alignment horizontal="center"/>
      <protection hidden="1"/>
    </xf>
    <xf numFmtId="0" fontId="71" fillId="27" borderId="26" xfId="1" applyFont="1" applyFill="1" applyBorder="1" applyAlignment="1" applyProtection="1">
      <alignment horizontal="right" wrapText="1"/>
      <protection hidden="1"/>
    </xf>
    <xf numFmtId="0" fontId="71" fillId="27" borderId="27" xfId="1" applyFont="1" applyFill="1" applyBorder="1" applyAlignment="1" applyProtection="1">
      <alignment horizontal="right" wrapText="1"/>
      <protection hidden="1"/>
    </xf>
    <xf numFmtId="0" fontId="71" fillId="27" borderId="32" xfId="1" applyFont="1" applyFill="1" applyBorder="1" applyAlignment="1" applyProtection="1">
      <alignment horizontal="right" wrapText="1"/>
      <protection hidden="1"/>
    </xf>
    <xf numFmtId="0" fontId="30" fillId="27" borderId="88" xfId="1" applyFont="1" applyFill="1" applyBorder="1" applyAlignment="1" applyProtection="1">
      <alignment horizontal="center" wrapText="1"/>
      <protection hidden="1"/>
    </xf>
    <xf numFmtId="0" fontId="30" fillId="27" borderId="95" xfId="1" applyFont="1" applyFill="1" applyBorder="1" applyAlignment="1" applyProtection="1">
      <alignment horizontal="center" wrapText="1"/>
      <protection hidden="1"/>
    </xf>
    <xf numFmtId="0" fontId="30" fillId="27" borderId="1" xfId="1" applyFont="1" applyFill="1" applyAlignment="1" applyProtection="1">
      <alignment wrapText="1"/>
      <protection hidden="1"/>
    </xf>
    <xf numFmtId="0" fontId="30" fillId="27" borderId="33" xfId="1" applyFont="1" applyFill="1" applyBorder="1" applyAlignment="1" applyProtection="1">
      <alignment horizontal="center" wrapText="1"/>
      <protection hidden="1"/>
    </xf>
    <xf numFmtId="0" fontId="71" fillId="27" borderId="29" xfId="1" applyFont="1" applyFill="1" applyBorder="1" applyAlignment="1" applyProtection="1">
      <alignment horizontal="right" wrapText="1"/>
      <protection hidden="1"/>
    </xf>
    <xf numFmtId="0" fontId="71" fillId="27" borderId="30" xfId="1" applyFont="1" applyFill="1" applyBorder="1" applyAlignment="1" applyProtection="1">
      <alignment horizontal="center" wrapText="1"/>
      <protection hidden="1"/>
    </xf>
    <xf numFmtId="0" fontId="71" fillId="27" borderId="27" xfId="1" applyFont="1" applyFill="1" applyBorder="1" applyAlignment="1" applyProtection="1">
      <alignment horizontal="center" wrapText="1"/>
      <protection hidden="1"/>
    </xf>
    <xf numFmtId="172" fontId="30" fillId="27" borderId="28" xfId="1" applyNumberFormat="1" applyFont="1" applyFill="1" applyBorder="1" applyAlignment="1" applyProtection="1">
      <alignment horizontal="center"/>
      <protection hidden="1"/>
    </xf>
    <xf numFmtId="0" fontId="71" fillId="27" borderId="86" xfId="1" applyFont="1" applyFill="1" applyBorder="1" applyAlignment="1" applyProtection="1">
      <alignment horizontal="right" wrapText="1"/>
      <protection hidden="1"/>
    </xf>
    <xf numFmtId="0" fontId="71" fillId="27" borderId="87" xfId="1" applyFont="1" applyFill="1" applyBorder="1" applyAlignment="1" applyProtection="1">
      <alignment horizontal="center" wrapText="1"/>
      <protection hidden="1"/>
    </xf>
    <xf numFmtId="0" fontId="71" fillId="27" borderId="82" xfId="1" applyFont="1" applyFill="1" applyBorder="1" applyAlignment="1" applyProtection="1">
      <alignment horizontal="center" wrapText="1"/>
      <protection hidden="1"/>
    </xf>
    <xf numFmtId="172" fontId="30" fillId="27" borderId="95" xfId="1" applyNumberFormat="1" applyFont="1" applyFill="1" applyBorder="1" applyAlignment="1" applyProtection="1">
      <alignment horizontal="center"/>
      <protection hidden="1"/>
    </xf>
    <xf numFmtId="0" fontId="71" fillId="27" borderId="83" xfId="1" applyFont="1" applyFill="1" applyBorder="1" applyAlignment="1" applyProtection="1">
      <alignment horizontal="right" wrapText="1"/>
      <protection hidden="1"/>
    </xf>
    <xf numFmtId="0" fontId="71" fillId="27" borderId="84" xfId="1" applyFont="1" applyFill="1" applyBorder="1" applyAlignment="1" applyProtection="1">
      <alignment horizontal="center" wrapText="1"/>
      <protection hidden="1"/>
    </xf>
    <xf numFmtId="165" fontId="30" fillId="27" borderId="91" xfId="1" applyNumberFormat="1" applyFont="1" applyFill="1" applyBorder="1" applyAlignment="1" applyProtection="1">
      <alignment horizontal="center"/>
      <protection hidden="1"/>
    </xf>
    <xf numFmtId="0" fontId="71" fillId="27" borderId="93" xfId="1" applyFont="1" applyFill="1" applyBorder="1" applyAlignment="1" applyProtection="1">
      <alignment horizontal="right" wrapText="1"/>
      <protection hidden="1"/>
    </xf>
    <xf numFmtId="0" fontId="71" fillId="27" borderId="94" xfId="1" applyFont="1" applyFill="1" applyBorder="1" applyAlignment="1" applyProtection="1">
      <alignment horizontal="right" wrapText="1"/>
      <protection hidden="1"/>
    </xf>
    <xf numFmtId="0" fontId="30" fillId="27" borderId="32" xfId="1" applyFont="1" applyFill="1" applyBorder="1" applyProtection="1">
      <protection hidden="1"/>
    </xf>
    <xf numFmtId="0" fontId="30" fillId="27" borderId="1" xfId="1" applyFont="1" applyFill="1" applyProtection="1">
      <protection hidden="1"/>
    </xf>
    <xf numFmtId="0" fontId="30" fillId="27" borderId="30" xfId="1" applyFont="1" applyFill="1" applyBorder="1" applyProtection="1">
      <protection hidden="1"/>
    </xf>
    <xf numFmtId="0" fontId="30" fillId="27" borderId="31" xfId="1" applyFont="1" applyFill="1" applyBorder="1" applyProtection="1">
      <protection hidden="1"/>
    </xf>
    <xf numFmtId="0" fontId="30" fillId="27" borderId="33" xfId="1" applyFont="1" applyFill="1" applyBorder="1" applyProtection="1">
      <protection hidden="1"/>
    </xf>
    <xf numFmtId="165" fontId="30" fillId="27" borderId="84" xfId="1" applyNumberFormat="1" applyFont="1" applyFill="1" applyBorder="1" applyAlignment="1" applyProtection="1">
      <alignment horizontal="center"/>
      <protection hidden="1"/>
    </xf>
    <xf numFmtId="0" fontId="71" fillId="0" borderId="32" xfId="1" applyFont="1" applyBorder="1" applyAlignment="1" applyProtection="1">
      <alignment vertical="top" wrapText="1"/>
      <protection hidden="1"/>
    </xf>
    <xf numFmtId="165" fontId="30" fillId="0" borderId="1" xfId="1" applyNumberFormat="1" applyFont="1" applyAlignment="1" applyProtection="1">
      <alignment horizontal="center"/>
      <protection hidden="1"/>
    </xf>
    <xf numFmtId="0" fontId="48" fillId="27" borderId="30" xfId="1" applyFont="1" applyFill="1" applyBorder="1" applyProtection="1">
      <protection hidden="1"/>
    </xf>
    <xf numFmtId="0" fontId="48" fillId="27" borderId="31" xfId="1" applyFont="1" applyFill="1" applyBorder="1" applyProtection="1">
      <protection hidden="1"/>
    </xf>
    <xf numFmtId="0" fontId="71" fillId="27" borderId="1" xfId="1" applyFont="1" applyFill="1" applyAlignment="1" applyProtection="1">
      <alignment horizontal="right" wrapText="1"/>
      <protection hidden="1"/>
    </xf>
    <xf numFmtId="0" fontId="48" fillId="27" borderId="1" xfId="1" applyFont="1" applyFill="1" applyProtection="1">
      <protection hidden="1"/>
    </xf>
    <xf numFmtId="0" fontId="48" fillId="27" borderId="33" xfId="1" applyFont="1" applyFill="1" applyBorder="1" applyProtection="1">
      <protection hidden="1"/>
    </xf>
    <xf numFmtId="0" fontId="71" fillId="27" borderId="26" xfId="1" applyFont="1" applyFill="1" applyBorder="1" applyAlignment="1" applyProtection="1">
      <alignment vertical="top" wrapText="1"/>
      <protection hidden="1"/>
    </xf>
    <xf numFmtId="0" fontId="30" fillId="27" borderId="27" xfId="1" applyFont="1" applyFill="1" applyBorder="1" applyAlignment="1" applyProtection="1">
      <alignment horizontal="center"/>
      <protection hidden="1"/>
    </xf>
    <xf numFmtId="165" fontId="30" fillId="27" borderId="27" xfId="1" applyNumberFormat="1" applyFont="1" applyFill="1" applyBorder="1" applyAlignment="1" applyProtection="1">
      <alignment horizontal="center"/>
      <protection hidden="1"/>
    </xf>
    <xf numFmtId="0" fontId="48" fillId="27" borderId="28" xfId="1" applyFont="1" applyFill="1" applyBorder="1" applyAlignment="1" applyProtection="1">
      <alignment horizontal="center"/>
      <protection hidden="1"/>
    </xf>
    <xf numFmtId="0" fontId="71" fillId="27" borderId="34" xfId="1" applyFont="1" applyFill="1" applyBorder="1" applyAlignment="1" applyProtection="1">
      <alignment vertical="top" wrapText="1"/>
      <protection hidden="1"/>
    </xf>
    <xf numFmtId="0" fontId="30" fillId="27" borderId="35" xfId="1" applyFont="1" applyFill="1" applyBorder="1" applyProtection="1">
      <protection hidden="1"/>
    </xf>
    <xf numFmtId="165" fontId="30" fillId="27" borderId="35" xfId="1" applyNumberFormat="1" applyFont="1" applyFill="1" applyBorder="1" applyAlignment="1" applyProtection="1">
      <alignment horizontal="center"/>
      <protection hidden="1"/>
    </xf>
    <xf numFmtId="0" fontId="48" fillId="27" borderId="36" xfId="1" applyFont="1" applyFill="1" applyBorder="1" applyAlignment="1" applyProtection="1">
      <alignment horizontal="center"/>
      <protection hidden="1"/>
    </xf>
    <xf numFmtId="0" fontId="30" fillId="27" borderId="34" xfId="1" applyFont="1" applyFill="1" applyBorder="1" applyProtection="1">
      <protection hidden="1"/>
    </xf>
    <xf numFmtId="0" fontId="30" fillId="27" borderId="35" xfId="1" applyFont="1" applyFill="1" applyBorder="1" applyAlignment="1" applyProtection="1">
      <alignment horizontal="right"/>
      <protection hidden="1"/>
    </xf>
    <xf numFmtId="0" fontId="48" fillId="27" borderId="35" xfId="1" applyFont="1" applyFill="1" applyBorder="1" applyProtection="1">
      <protection hidden="1"/>
    </xf>
    <xf numFmtId="0" fontId="48" fillId="27" borderId="36" xfId="1" applyFont="1" applyFill="1" applyBorder="1" applyProtection="1">
      <protection hidden="1"/>
    </xf>
    <xf numFmtId="0" fontId="9" fillId="0" borderId="0" xfId="0" applyFont="1" applyAlignment="1" applyProtection="1">
      <alignment horizontal="center"/>
      <protection hidden="1"/>
    </xf>
    <xf numFmtId="0" fontId="0" fillId="0" borderId="0" xfId="0" applyProtection="1">
      <protection hidden="1"/>
    </xf>
    <xf numFmtId="0" fontId="4" fillId="0" borderId="0" xfId="0" applyFont="1" applyAlignment="1" applyProtection="1">
      <alignment horizontal="right" vertical="center" wrapText="1" readingOrder="2"/>
      <protection hidden="1"/>
    </xf>
    <xf numFmtId="0" fontId="4" fillId="0" borderId="0" xfId="0" applyFont="1" applyAlignment="1" applyProtection="1">
      <alignment horizontal="center" vertical="center" wrapText="1" readingOrder="2"/>
      <protection hidden="1"/>
    </xf>
    <xf numFmtId="0" fontId="27" fillId="19" borderId="37" xfId="0" applyFont="1" applyFill="1" applyBorder="1" applyAlignment="1" applyProtection="1">
      <alignment horizontal="center"/>
      <protection hidden="1"/>
    </xf>
    <xf numFmtId="0" fontId="55" fillId="8" borderId="37" xfId="0" applyFont="1" applyFill="1" applyBorder="1" applyAlignment="1" applyProtection="1">
      <alignment horizontal="center"/>
      <protection hidden="1"/>
    </xf>
    <xf numFmtId="0" fontId="53" fillId="10" borderId="54" xfId="0" applyFont="1" applyFill="1" applyBorder="1" applyAlignment="1" applyProtection="1">
      <alignment vertical="top" wrapText="1"/>
      <protection hidden="1"/>
    </xf>
    <xf numFmtId="165" fontId="54" fillId="10" borderId="54" xfId="0" applyNumberFormat="1" applyFont="1" applyFill="1" applyBorder="1" applyAlignment="1" applyProtection="1">
      <alignment horizontal="right"/>
      <protection hidden="1"/>
    </xf>
    <xf numFmtId="165" fontId="54" fillId="10" borderId="55" xfId="0" applyNumberFormat="1" applyFont="1" applyFill="1" applyBorder="1" applyAlignment="1" applyProtection="1">
      <alignment horizontal="right"/>
      <protection hidden="1"/>
    </xf>
    <xf numFmtId="0" fontId="53" fillId="20" borderId="24" xfId="0" applyFont="1" applyFill="1" applyBorder="1" applyAlignment="1" applyProtection="1">
      <alignment vertical="top" wrapText="1"/>
      <protection hidden="1"/>
    </xf>
    <xf numFmtId="0" fontId="30" fillId="20" borderId="24" xfId="0" applyFont="1" applyFill="1" applyBorder="1" applyProtection="1">
      <protection hidden="1"/>
    </xf>
    <xf numFmtId="0" fontId="53" fillId="17" borderId="58" xfId="0" applyFont="1" applyFill="1" applyBorder="1" applyAlignment="1" applyProtection="1">
      <alignment horizontal="right" vertical="top" wrapText="1" readingOrder="2"/>
      <protection hidden="1"/>
    </xf>
    <xf numFmtId="165" fontId="54" fillId="17" borderId="58" xfId="0" applyNumberFormat="1" applyFont="1" applyFill="1" applyBorder="1" applyAlignment="1" applyProtection="1">
      <alignment horizontal="right"/>
      <protection hidden="1"/>
    </xf>
    <xf numFmtId="165" fontId="54" fillId="17" borderId="59" xfId="0" applyNumberFormat="1" applyFont="1" applyFill="1" applyBorder="1" applyAlignment="1" applyProtection="1">
      <alignment horizontal="right"/>
      <protection hidden="1"/>
    </xf>
    <xf numFmtId="1" fontId="54" fillId="20" borderId="24" xfId="0" applyNumberFormat="1" applyFont="1" applyFill="1" applyBorder="1" applyAlignment="1" applyProtection="1">
      <alignment horizontal="right"/>
      <protection hidden="1"/>
    </xf>
    <xf numFmtId="0" fontId="53" fillId="17" borderId="58" xfId="0" applyFont="1" applyFill="1" applyBorder="1" applyAlignment="1" applyProtection="1">
      <alignment horizontal="right" vertical="center" wrapText="1" readingOrder="2"/>
      <protection hidden="1"/>
    </xf>
    <xf numFmtId="165" fontId="54" fillId="17" borderId="58" xfId="0" applyNumberFormat="1" applyFont="1" applyFill="1" applyBorder="1" applyAlignment="1" applyProtection="1">
      <alignment horizontal="right" vertical="center"/>
      <protection hidden="1"/>
    </xf>
    <xf numFmtId="165" fontId="54" fillId="17" borderId="59" xfId="0" applyNumberFormat="1" applyFont="1" applyFill="1" applyBorder="1" applyAlignment="1" applyProtection="1">
      <alignment horizontal="right" vertical="center"/>
      <protection hidden="1"/>
    </xf>
    <xf numFmtId="166" fontId="54" fillId="10" borderId="54" xfId="0" applyNumberFormat="1" applyFont="1" applyFill="1" applyBorder="1" applyAlignment="1" applyProtection="1">
      <alignment horizontal="right"/>
      <protection hidden="1"/>
    </xf>
    <xf numFmtId="166" fontId="54" fillId="10" borderId="55" xfId="0" applyNumberFormat="1" applyFont="1" applyFill="1" applyBorder="1" applyAlignment="1" applyProtection="1">
      <alignment horizontal="right"/>
      <protection hidden="1"/>
    </xf>
    <xf numFmtId="0" fontId="53" fillId="21" borderId="24" xfId="0" applyFont="1" applyFill="1" applyBorder="1" applyAlignment="1" applyProtection="1">
      <alignment vertical="top" wrapText="1"/>
      <protection hidden="1"/>
    </xf>
    <xf numFmtId="1" fontId="54" fillId="21" borderId="24" xfId="0" applyNumberFormat="1" applyFont="1" applyFill="1" applyBorder="1" applyAlignment="1" applyProtection="1">
      <alignment horizontal="right"/>
      <protection hidden="1"/>
    </xf>
    <xf numFmtId="166" fontId="54" fillId="17" borderId="58" xfId="0" applyNumberFormat="1" applyFont="1" applyFill="1" applyBorder="1" applyAlignment="1" applyProtection="1">
      <alignment horizontal="right"/>
      <protection hidden="1"/>
    </xf>
    <xf numFmtId="166" fontId="54" fillId="17" borderId="59" xfId="0" applyNumberFormat="1" applyFont="1" applyFill="1" applyBorder="1" applyAlignment="1" applyProtection="1">
      <alignment horizontal="right"/>
      <protection hidden="1"/>
    </xf>
    <xf numFmtId="0" fontId="53" fillId="10" borderId="54" xfId="0" applyFont="1" applyFill="1" applyBorder="1" applyAlignment="1" applyProtection="1">
      <alignment vertical="center" wrapText="1"/>
      <protection hidden="1"/>
    </xf>
    <xf numFmtId="165" fontId="54" fillId="10" borderId="54" xfId="0" applyNumberFormat="1" applyFont="1" applyFill="1" applyBorder="1" applyAlignment="1" applyProtection="1">
      <alignment horizontal="right" vertical="center"/>
      <protection hidden="1"/>
    </xf>
    <xf numFmtId="165" fontId="54" fillId="10" borderId="55" xfId="0" applyNumberFormat="1" applyFont="1" applyFill="1" applyBorder="1" applyAlignment="1" applyProtection="1">
      <alignment horizontal="right" vertical="center"/>
      <protection hidden="1"/>
    </xf>
    <xf numFmtId="0" fontId="53" fillId="21" borderId="24" xfId="0" applyFont="1" applyFill="1" applyBorder="1" applyAlignment="1" applyProtection="1">
      <alignment vertical="center" wrapText="1"/>
      <protection hidden="1"/>
    </xf>
    <xf numFmtId="1" fontId="54" fillId="21" borderId="24" xfId="0" applyNumberFormat="1" applyFont="1" applyFill="1" applyBorder="1" applyAlignment="1" applyProtection="1">
      <alignment horizontal="right" vertical="center"/>
      <protection hidden="1"/>
    </xf>
    <xf numFmtId="0" fontId="46" fillId="4" borderId="25" xfId="0" applyFont="1" applyFill="1" applyBorder="1" applyAlignment="1" applyProtection="1">
      <alignment horizontal="center" vertical="center" wrapText="1"/>
      <protection hidden="1"/>
    </xf>
    <xf numFmtId="3" fontId="53" fillId="4" borderId="25" xfId="0" applyNumberFormat="1" applyFont="1" applyFill="1" applyBorder="1" applyAlignment="1" applyProtection="1">
      <alignment horizontal="center" vertical="center"/>
      <protection hidden="1"/>
    </xf>
    <xf numFmtId="0" fontId="46" fillId="22" borderId="24" xfId="0" applyFont="1" applyFill="1" applyBorder="1" applyAlignment="1" applyProtection="1">
      <alignment horizontal="center" wrapText="1"/>
      <protection hidden="1"/>
    </xf>
    <xf numFmtId="166" fontId="53" fillId="4" borderId="24" xfId="0" applyNumberFormat="1" applyFont="1" applyFill="1" applyBorder="1" applyAlignment="1" applyProtection="1">
      <alignment horizontal="center" vertical="center" wrapText="1"/>
      <protection hidden="1"/>
    </xf>
    <xf numFmtId="0" fontId="53" fillId="4" borderId="24" xfId="0" applyFont="1" applyFill="1" applyBorder="1" applyAlignment="1" applyProtection="1">
      <alignment wrapText="1"/>
      <protection hidden="1"/>
    </xf>
    <xf numFmtId="165" fontId="9" fillId="0" borderId="0" xfId="0" applyNumberFormat="1" applyFont="1" applyProtection="1">
      <protection hidden="1"/>
    </xf>
    <xf numFmtId="0" fontId="11" fillId="0" borderId="0" xfId="0" applyFont="1" applyProtection="1">
      <protection hidden="1"/>
    </xf>
    <xf numFmtId="0" fontId="12" fillId="0" borderId="2" xfId="0" applyFont="1" applyBorder="1" applyProtection="1">
      <protection hidden="1"/>
    </xf>
    <xf numFmtId="0" fontId="5" fillId="0" borderId="0" xfId="0" applyFont="1" applyProtection="1">
      <protection hidden="1"/>
    </xf>
    <xf numFmtId="0" fontId="14" fillId="0" borderId="0" xfId="0" applyFont="1" applyProtection="1">
      <protection hidden="1"/>
    </xf>
    <xf numFmtId="0" fontId="9" fillId="0" borderId="11" xfId="0" applyFont="1" applyBorder="1" applyAlignment="1" applyProtection="1">
      <alignment horizontal="center" vertical="center" wrapText="1"/>
      <protection hidden="1"/>
    </xf>
    <xf numFmtId="0" fontId="9" fillId="0" borderId="11" xfId="0" applyFont="1" applyBorder="1" applyAlignment="1" applyProtection="1">
      <alignment horizontal="center"/>
      <protection hidden="1"/>
    </xf>
    <xf numFmtId="0" fontId="9" fillId="0" borderId="18" xfId="0" applyFont="1" applyBorder="1" applyProtection="1">
      <protection hidden="1"/>
    </xf>
    <xf numFmtId="0" fontId="9" fillId="0" borderId="17" xfId="0" applyFont="1" applyBorder="1" applyProtection="1">
      <protection hidden="1"/>
    </xf>
    <xf numFmtId="0" fontId="9" fillId="0" borderId="19" xfId="0" applyFont="1" applyBorder="1" applyProtection="1">
      <protection hidden="1"/>
    </xf>
    <xf numFmtId="0" fontId="45" fillId="0" borderId="2" xfId="0" applyFont="1" applyBorder="1" applyProtection="1">
      <protection hidden="1"/>
    </xf>
    <xf numFmtId="0" fontId="9" fillId="0" borderId="0" xfId="0" applyFont="1" applyAlignment="1" applyProtection="1">
      <alignment horizontal="center" vertical="center"/>
      <protection hidden="1"/>
    </xf>
    <xf numFmtId="165" fontId="9" fillId="0" borderId="11" xfId="0" applyNumberFormat="1" applyFont="1" applyBorder="1" applyProtection="1">
      <protection hidden="1"/>
    </xf>
    <xf numFmtId="0" fontId="3" fillId="0" borderId="2" xfId="0" applyFont="1" applyBorder="1" applyProtection="1">
      <protection hidden="1"/>
    </xf>
    <xf numFmtId="165" fontId="9" fillId="0" borderId="18" xfId="0" applyNumberFormat="1" applyFont="1" applyBorder="1" applyProtection="1">
      <protection hidden="1"/>
    </xf>
    <xf numFmtId="0" fontId="9" fillId="0" borderId="11" xfId="0" applyFont="1" applyBorder="1" applyProtection="1">
      <protection hidden="1"/>
    </xf>
    <xf numFmtId="165" fontId="9" fillId="0" borderId="22" xfId="0" applyNumberFormat="1" applyFont="1" applyBorder="1" applyProtection="1">
      <protection hidden="1"/>
    </xf>
    <xf numFmtId="165" fontId="9" fillId="0" borderId="20" xfId="0" applyNumberFormat="1" applyFont="1" applyBorder="1" applyProtection="1">
      <protection hidden="1"/>
    </xf>
    <xf numFmtId="165" fontId="9" fillId="0" borderId="23" xfId="0" applyNumberFormat="1" applyFont="1" applyBorder="1" applyProtection="1">
      <protection hidden="1"/>
    </xf>
    <xf numFmtId="165" fontId="9" fillId="0" borderId="2" xfId="0" applyNumberFormat="1" applyFont="1" applyBorder="1" applyProtection="1">
      <protection hidden="1"/>
    </xf>
    <xf numFmtId="0" fontId="9" fillId="2" borderId="1" xfId="0" applyFont="1" applyFill="1" applyBorder="1" applyProtection="1">
      <protection hidden="1"/>
    </xf>
    <xf numFmtId="0" fontId="9" fillId="0" borderId="0" xfId="0" applyFont="1" applyAlignment="1" applyProtection="1">
      <alignment wrapText="1"/>
      <protection hidden="1"/>
    </xf>
    <xf numFmtId="0" fontId="27" fillId="4" borderId="24" xfId="0" applyFont="1" applyFill="1" applyBorder="1" applyAlignment="1" applyProtection="1">
      <alignment horizontal="center" vertical="center"/>
      <protection hidden="1"/>
    </xf>
    <xf numFmtId="0" fontId="27" fillId="4" borderId="1" xfId="0" applyFont="1" applyFill="1" applyBorder="1" applyAlignment="1" applyProtection="1">
      <alignment horizontal="center" vertical="center"/>
      <protection hidden="1"/>
    </xf>
    <xf numFmtId="0" fontId="30" fillId="0" borderId="0" xfId="0" applyFont="1" applyAlignment="1" applyProtection="1">
      <alignment horizontal="right" vertical="center"/>
      <protection hidden="1"/>
    </xf>
    <xf numFmtId="49" fontId="30" fillId="0" borderId="0" xfId="0" applyNumberFormat="1" applyFont="1" applyAlignment="1" applyProtection="1">
      <alignment horizontal="right" vertical="center" readingOrder="2"/>
      <protection hidden="1"/>
    </xf>
    <xf numFmtId="0" fontId="27" fillId="5" borderId="24" xfId="0" applyFont="1" applyFill="1" applyBorder="1" applyAlignment="1" applyProtection="1">
      <alignment horizontal="right" vertical="center"/>
      <protection hidden="1"/>
    </xf>
    <xf numFmtId="0" fontId="30" fillId="0" borderId="1" xfId="0" applyFont="1" applyBorder="1" applyProtection="1">
      <protection hidden="1"/>
    </xf>
    <xf numFmtId="0" fontId="30" fillId="0" borderId="0" xfId="0" applyFont="1" applyAlignment="1" applyProtection="1">
      <alignment horizontal="right" vertical="center" readingOrder="2"/>
      <protection hidden="1"/>
    </xf>
    <xf numFmtId="0" fontId="30" fillId="0" borderId="0" xfId="0" applyFont="1" applyAlignment="1" applyProtection="1">
      <alignment horizontal="right"/>
      <protection hidden="1"/>
    </xf>
    <xf numFmtId="0" fontId="30" fillId="0" borderId="0" xfId="0" applyFont="1" applyAlignment="1" applyProtection="1">
      <alignment horizontal="center"/>
      <protection hidden="1"/>
    </xf>
    <xf numFmtId="0" fontId="17" fillId="25" borderId="1" xfId="1" applyFont="1" applyFill="1"/>
    <xf numFmtId="0" fontId="35" fillId="4" borderId="1" xfId="1" applyFont="1" applyFill="1" applyAlignment="1" applyProtection="1">
      <alignment vertical="center"/>
      <protection hidden="1"/>
    </xf>
    <xf numFmtId="0" fontId="15" fillId="4" borderId="1" xfId="1" applyFill="1" applyAlignment="1" applyProtection="1">
      <alignment vertical="center"/>
      <protection hidden="1"/>
    </xf>
    <xf numFmtId="0" fontId="74" fillId="4" borderId="1" xfId="1" applyFont="1" applyFill="1" applyAlignment="1" applyProtection="1">
      <alignment horizontal="center" vertical="center"/>
      <protection hidden="1"/>
    </xf>
    <xf numFmtId="0" fontId="81" fillId="0" borderId="1" xfId="1" applyFont="1" applyProtection="1">
      <protection hidden="1"/>
    </xf>
    <xf numFmtId="0" fontId="82" fillId="0" borderId="1" xfId="1" applyFont="1" applyProtection="1">
      <protection hidden="1"/>
    </xf>
    <xf numFmtId="0" fontId="36" fillId="6" borderId="0" xfId="0" applyFont="1" applyFill="1" applyAlignment="1">
      <alignment horizontal="right" vertical="center" wrapText="1" readingOrder="2"/>
    </xf>
    <xf numFmtId="0" fontId="41" fillId="4" borderId="0" xfId="0" applyFont="1" applyFill="1" applyAlignment="1">
      <alignment horizontal="center"/>
    </xf>
    <xf numFmtId="0" fontId="39" fillId="23" borderId="1" xfId="1" applyFont="1" applyFill="1" applyAlignment="1">
      <alignment horizontal="center"/>
    </xf>
    <xf numFmtId="0" fontId="80" fillId="23" borderId="1" xfId="1" applyFont="1" applyFill="1" applyAlignment="1">
      <alignment horizontal="center"/>
    </xf>
    <xf numFmtId="0" fontId="17" fillId="23" borderId="1" xfId="1" applyFont="1" applyFill="1" applyAlignment="1">
      <alignment horizontal="center"/>
    </xf>
    <xf numFmtId="0" fontId="44" fillId="23" borderId="1" xfId="1" applyFont="1" applyFill="1" applyAlignment="1">
      <alignment horizontal="center"/>
    </xf>
    <xf numFmtId="165" fontId="18" fillId="16" borderId="1" xfId="1" applyNumberFormat="1" applyFont="1" applyFill="1" applyAlignment="1" applyProtection="1">
      <alignment horizontal="center" vertical="center"/>
      <protection hidden="1"/>
    </xf>
    <xf numFmtId="0" fontId="29" fillId="7" borderId="34" xfId="1" applyFont="1" applyFill="1" applyBorder="1" applyAlignment="1" applyProtection="1">
      <alignment horizontal="right" vertical="center"/>
      <protection hidden="1"/>
    </xf>
    <xf numFmtId="0" fontId="29" fillId="7" borderId="35" xfId="1" applyFont="1" applyFill="1" applyBorder="1" applyAlignment="1" applyProtection="1">
      <alignment horizontal="right" vertical="center"/>
      <protection hidden="1"/>
    </xf>
    <xf numFmtId="9" fontId="60" fillId="7" borderId="89" xfId="3" applyFont="1" applyFill="1" applyBorder="1" applyAlignment="1" applyProtection="1">
      <alignment horizontal="center"/>
      <protection hidden="1"/>
    </xf>
    <xf numFmtId="0" fontId="59" fillId="7" borderId="83" xfId="1" applyFont="1" applyFill="1" applyBorder="1" applyAlignment="1" applyProtection="1">
      <alignment horizontal="right"/>
      <protection hidden="1"/>
    </xf>
    <xf numFmtId="0" fontId="59" fillId="7" borderId="84" xfId="1" applyFont="1" applyFill="1" applyBorder="1" applyAlignment="1" applyProtection="1">
      <alignment horizontal="right"/>
      <protection hidden="1"/>
    </xf>
    <xf numFmtId="0" fontId="59" fillId="7" borderId="89" xfId="1" applyFont="1" applyFill="1" applyBorder="1" applyAlignment="1" applyProtection="1">
      <alignment horizontal="right"/>
      <protection hidden="1"/>
    </xf>
    <xf numFmtId="173" fontId="60" fillId="7" borderId="89" xfId="3" applyNumberFormat="1" applyFont="1" applyFill="1" applyBorder="1" applyAlignment="1" applyProtection="1">
      <alignment horizontal="center"/>
      <protection hidden="1"/>
    </xf>
    <xf numFmtId="0" fontId="59" fillId="10" borderId="35" xfId="1" applyFont="1" applyFill="1" applyBorder="1" applyAlignment="1" applyProtection="1">
      <alignment horizontal="center" wrapText="1"/>
      <protection hidden="1"/>
    </xf>
    <xf numFmtId="0" fontId="59" fillId="10" borderId="31" xfId="1" applyFont="1" applyFill="1" applyBorder="1" applyAlignment="1" applyProtection="1">
      <alignment horizontal="center" wrapText="1"/>
      <protection hidden="1"/>
    </xf>
    <xf numFmtId="0" fontId="59" fillId="10" borderId="36" xfId="1" applyFont="1" applyFill="1" applyBorder="1" applyAlignment="1" applyProtection="1">
      <alignment horizontal="center"/>
      <protection hidden="1"/>
    </xf>
    <xf numFmtId="0" fontId="37" fillId="29" borderId="33" xfId="1" applyFont="1" applyFill="1" applyBorder="1" applyAlignment="1" applyProtection="1">
      <alignment horizontal="center" wrapText="1"/>
      <protection hidden="1"/>
    </xf>
    <xf numFmtId="0" fontId="37" fillId="29" borderId="70" xfId="1" applyFont="1" applyFill="1" applyBorder="1" applyAlignment="1" applyProtection="1">
      <alignment horizontal="center" wrapText="1"/>
      <protection hidden="1"/>
    </xf>
    <xf numFmtId="0" fontId="72" fillId="5" borderId="93" xfId="6" applyFont="1" applyFill="1" applyBorder="1" applyAlignment="1" applyProtection="1">
      <alignment horizontal="center" vertical="center" wrapText="1"/>
      <protection hidden="1"/>
    </xf>
    <xf numFmtId="0" fontId="72" fillId="5" borderId="94" xfId="6" applyFont="1" applyFill="1" applyBorder="1" applyAlignment="1" applyProtection="1">
      <alignment horizontal="center" vertical="center" wrapText="1"/>
      <protection hidden="1"/>
    </xf>
    <xf numFmtId="0" fontId="72" fillId="5" borderId="1" xfId="6" applyFont="1" applyFill="1" applyBorder="1" applyAlignment="1" applyProtection="1">
      <alignment horizontal="center" vertical="center" wrapText="1"/>
      <protection hidden="1"/>
    </xf>
    <xf numFmtId="0" fontId="72" fillId="5" borderId="33" xfId="6" applyFont="1" applyFill="1" applyBorder="1" applyAlignment="1" applyProtection="1">
      <alignment horizontal="center" vertical="center" wrapText="1"/>
      <protection hidden="1"/>
    </xf>
    <xf numFmtId="0" fontId="72" fillId="5" borderId="35" xfId="6" applyFont="1" applyFill="1" applyBorder="1" applyAlignment="1" applyProtection="1">
      <alignment horizontal="center" vertical="center" wrapText="1"/>
      <protection hidden="1"/>
    </xf>
    <xf numFmtId="0" fontId="72" fillId="5" borderId="36" xfId="6" applyFont="1" applyFill="1" applyBorder="1" applyAlignment="1" applyProtection="1">
      <alignment horizontal="center" vertical="center" wrapText="1"/>
      <protection hidden="1"/>
    </xf>
    <xf numFmtId="0" fontId="62" fillId="29" borderId="78" xfId="1" applyFont="1" applyFill="1" applyBorder="1" applyAlignment="1" applyProtection="1">
      <alignment horizontal="right" vertical="top" wrapText="1"/>
      <protection hidden="1"/>
    </xf>
    <xf numFmtId="0" fontId="77" fillId="0" borderId="0" xfId="0" applyFont="1" applyProtection="1">
      <protection locked="0"/>
    </xf>
    <xf numFmtId="0" fontId="37" fillId="0" borderId="0" xfId="0" applyFont="1" applyProtection="1">
      <protection locked="0"/>
    </xf>
    <xf numFmtId="0" fontId="33" fillId="0" borderId="1" xfId="1" applyFont="1" applyAlignment="1" applyProtection="1">
      <alignment horizontal="right" vertical="center"/>
      <protection hidden="1"/>
    </xf>
    <xf numFmtId="0" fontId="39" fillId="4" borderId="1" xfId="0" applyFont="1" applyFill="1" applyBorder="1" applyAlignment="1" applyProtection="1">
      <alignment vertical="center" readingOrder="2"/>
      <protection hidden="1"/>
    </xf>
    <xf numFmtId="0" fontId="77" fillId="4" borderId="1" xfId="0" applyFont="1" applyFill="1" applyBorder="1" applyProtection="1">
      <protection hidden="1"/>
    </xf>
    <xf numFmtId="0" fontId="39" fillId="4" borderId="1" xfId="0" applyFont="1" applyFill="1" applyBorder="1" applyAlignment="1" applyProtection="1">
      <alignment vertical="center" wrapText="1" readingOrder="2"/>
      <protection hidden="1"/>
    </xf>
    <xf numFmtId="0" fontId="76" fillId="0" borderId="1" xfId="1" applyFont="1" applyAlignment="1" applyProtection="1">
      <alignment horizontal="center" vertical="center" wrapText="1"/>
      <protection hidden="1"/>
    </xf>
    <xf numFmtId="0" fontId="17" fillId="4" borderId="1" xfId="0" applyFont="1" applyFill="1" applyBorder="1" applyAlignment="1" applyProtection="1">
      <alignment vertical="center" readingOrder="2"/>
      <protection hidden="1"/>
    </xf>
    <xf numFmtId="0" fontId="8" fillId="0" borderId="0" xfId="0" applyFont="1" applyProtection="1">
      <protection hidden="1"/>
    </xf>
    <xf numFmtId="0" fontId="6" fillId="0" borderId="0" xfId="0" applyFont="1" applyAlignment="1" applyProtection="1">
      <alignment horizontal="right" vertical="center" readingOrder="2"/>
      <protection hidden="1"/>
    </xf>
    <xf numFmtId="0" fontId="6" fillId="0" borderId="0" xfId="0" applyFont="1" applyAlignment="1" applyProtection="1">
      <alignment horizontal="center" vertical="center" wrapText="1" readingOrder="2"/>
      <protection hidden="1"/>
    </xf>
    <xf numFmtId="0" fontId="6" fillId="0" borderId="0" xfId="0" applyFont="1" applyAlignment="1" applyProtection="1">
      <alignment vertical="center"/>
      <protection hidden="1"/>
    </xf>
    <xf numFmtId="0" fontId="79" fillId="0" borderId="0" xfId="0" applyFont="1" applyAlignment="1" applyProtection="1">
      <alignment horizontal="right" vertical="center"/>
      <protection hidden="1"/>
    </xf>
    <xf numFmtId="0" fontId="2" fillId="0" borderId="0" xfId="0" applyFont="1" applyAlignment="1" applyProtection="1">
      <alignment vertical="center"/>
      <protection hidden="1"/>
    </xf>
    <xf numFmtId="0" fontId="8" fillId="0" borderId="0" xfId="0" applyFont="1" applyAlignment="1" applyProtection="1">
      <alignment vertical="center"/>
      <protection hidden="1"/>
    </xf>
    <xf numFmtId="0" fontId="6" fillId="4" borderId="0" xfId="0" applyFont="1" applyFill="1" applyAlignment="1" applyProtection="1">
      <alignment vertical="center"/>
      <protection hidden="1"/>
    </xf>
    <xf numFmtId="0" fontId="39" fillId="0" borderId="0" xfId="0" applyFont="1" applyAlignment="1" applyProtection="1">
      <alignment vertical="center" wrapText="1" readingOrder="2"/>
      <protection hidden="1"/>
    </xf>
    <xf numFmtId="0" fontId="78" fillId="0" borderId="0" xfId="0" applyFont="1" applyProtection="1">
      <protection locked="0"/>
    </xf>
    <xf numFmtId="0" fontId="17" fillId="10" borderId="37" xfId="1" applyFont="1" applyFill="1" applyBorder="1" applyAlignment="1" applyProtection="1">
      <alignment horizontal="center" vertical="center" wrapText="1" readingOrder="2"/>
      <protection hidden="1"/>
    </xf>
    <xf numFmtId="0" fontId="17" fillId="10" borderId="29" xfId="1" applyFont="1" applyFill="1" applyBorder="1" applyAlignment="1" applyProtection="1">
      <alignment horizontal="center" vertical="center" wrapText="1" readingOrder="2"/>
      <protection hidden="1"/>
    </xf>
    <xf numFmtId="0" fontId="17" fillId="10" borderId="29" xfId="1" applyFont="1" applyFill="1" applyBorder="1" applyAlignment="1" applyProtection="1">
      <alignment horizontal="center" vertical="center" readingOrder="2"/>
      <protection hidden="1"/>
    </xf>
    <xf numFmtId="0" fontId="17" fillId="10" borderId="30" xfId="1" applyFont="1" applyFill="1" applyBorder="1" applyAlignment="1" applyProtection="1">
      <alignment horizontal="center" vertical="center" wrapText="1" readingOrder="2"/>
      <protection hidden="1"/>
    </xf>
    <xf numFmtId="167" fontId="25" fillId="4" borderId="49" xfId="2" applyNumberFormat="1" applyFont="1" applyFill="1" applyBorder="1" applyAlignment="1" applyProtection="1">
      <alignment horizontal="center" vertical="center"/>
      <protection hidden="1"/>
    </xf>
    <xf numFmtId="167" fontId="25" fillId="4" borderId="48" xfId="2" applyNumberFormat="1" applyFont="1" applyFill="1" applyBorder="1" applyAlignment="1" applyProtection="1">
      <alignment horizontal="center" vertical="center"/>
      <protection hidden="1"/>
    </xf>
    <xf numFmtId="167" fontId="25" fillId="4" borderId="49" xfId="2" applyNumberFormat="1" applyFont="1" applyFill="1" applyBorder="1" applyAlignment="1" applyProtection="1">
      <alignment horizontal="center" vertical="center" readingOrder="1"/>
      <protection hidden="1"/>
    </xf>
    <xf numFmtId="167" fontId="20" fillId="24" borderId="48" xfId="2" applyNumberFormat="1" applyFont="1" applyFill="1" applyBorder="1" applyAlignment="1" applyProtection="1">
      <alignment horizontal="center" vertical="center"/>
      <protection hidden="1"/>
    </xf>
    <xf numFmtId="167" fontId="25" fillId="24" borderId="49" xfId="2" applyNumberFormat="1" applyFont="1" applyFill="1" applyBorder="1" applyAlignment="1" applyProtection="1">
      <alignment horizontal="center" vertical="center"/>
      <protection hidden="1"/>
    </xf>
    <xf numFmtId="167" fontId="25" fillId="4" borderId="44" xfId="2" applyNumberFormat="1" applyFont="1" applyFill="1" applyBorder="1" applyAlignment="1" applyProtection="1">
      <alignment horizontal="center" vertical="center"/>
      <protection hidden="1"/>
    </xf>
    <xf numFmtId="167" fontId="25" fillId="4" borderId="43" xfId="2" applyNumberFormat="1" applyFont="1" applyFill="1" applyBorder="1" applyAlignment="1" applyProtection="1">
      <alignment horizontal="center" vertical="center"/>
      <protection hidden="1"/>
    </xf>
    <xf numFmtId="0" fontId="39" fillId="4" borderId="30" xfId="1" applyFont="1" applyFill="1" applyBorder="1" applyAlignment="1" applyProtection="1">
      <alignment horizontal="center" vertical="center"/>
      <protection hidden="1"/>
    </xf>
    <xf numFmtId="169" fontId="20" fillId="4" borderId="26" xfId="2" applyNumberFormat="1" applyFont="1" applyFill="1" applyBorder="1" applyAlignment="1" applyProtection="1">
      <alignment horizontal="center" vertical="center"/>
      <protection hidden="1"/>
    </xf>
    <xf numFmtId="0" fontId="20" fillId="4" borderId="26" xfId="1" applyFont="1" applyFill="1" applyBorder="1" applyAlignment="1" applyProtection="1">
      <alignment horizontal="center" vertical="center"/>
      <protection hidden="1"/>
    </xf>
    <xf numFmtId="0" fontId="17" fillId="10" borderId="24" xfId="1" applyFont="1" applyFill="1" applyBorder="1" applyAlignment="1" applyProtection="1">
      <alignment horizontal="center" vertical="center" readingOrder="2"/>
      <protection hidden="1"/>
    </xf>
    <xf numFmtId="0" fontId="46" fillId="9" borderId="27" xfId="0" applyFont="1" applyFill="1" applyBorder="1" applyAlignment="1">
      <alignment horizontal="right" vertical="center" wrapText="1" indent="3" readingOrder="2"/>
    </xf>
    <xf numFmtId="0" fontId="46" fillId="9" borderId="27" xfId="0" applyFont="1" applyFill="1" applyBorder="1" applyAlignment="1">
      <alignment horizontal="right" vertical="center" wrapText="1" indent="18" readingOrder="2"/>
    </xf>
    <xf numFmtId="0" fontId="58" fillId="30" borderId="25" xfId="0" applyFont="1" applyFill="1" applyBorder="1" applyAlignment="1">
      <alignment horizontal="center" vertical="center" wrapText="1" readingOrder="2"/>
    </xf>
    <xf numFmtId="0" fontId="58" fillId="30" borderId="25" xfId="0" applyFont="1" applyFill="1" applyBorder="1" applyAlignment="1">
      <alignment horizontal="right" vertical="center" readingOrder="2"/>
    </xf>
    <xf numFmtId="0" fontId="58" fillId="30" borderId="1" xfId="0" applyFont="1" applyFill="1" applyBorder="1" applyAlignment="1">
      <alignment horizontal="right" vertical="center" readingOrder="2"/>
    </xf>
    <xf numFmtId="0" fontId="58" fillId="30" borderId="34" xfId="0" applyFont="1" applyFill="1" applyBorder="1" applyAlignment="1">
      <alignment horizontal="right" vertical="center" readingOrder="2"/>
    </xf>
    <xf numFmtId="0" fontId="58" fillId="30" borderId="60" xfId="0" applyFont="1" applyFill="1" applyBorder="1" applyAlignment="1">
      <alignment horizontal="right" vertical="center" readingOrder="2"/>
    </xf>
    <xf numFmtId="0" fontId="58" fillId="30" borderId="30" xfId="0" applyFont="1" applyFill="1" applyBorder="1" applyAlignment="1">
      <alignment horizontal="right" vertical="center" readingOrder="2"/>
    </xf>
    <xf numFmtId="0" fontId="58" fillId="30" borderId="36" xfId="0" applyFont="1" applyFill="1" applyBorder="1" applyAlignment="1">
      <alignment horizontal="right" vertical="center" readingOrder="2"/>
    </xf>
    <xf numFmtId="0" fontId="58" fillId="30" borderId="32" xfId="0" applyFont="1" applyFill="1" applyBorder="1" applyAlignment="1">
      <alignment horizontal="right" vertical="center" readingOrder="2"/>
    </xf>
    <xf numFmtId="0" fontId="58" fillId="30" borderId="33" xfId="0" applyFont="1" applyFill="1" applyBorder="1" applyAlignment="1">
      <alignment horizontal="right" vertical="center" readingOrder="2"/>
    </xf>
    <xf numFmtId="0" fontId="58" fillId="30" borderId="26" xfId="0" applyFont="1" applyFill="1" applyBorder="1" applyAlignment="1">
      <alignment horizontal="right" vertical="center" readingOrder="2"/>
    </xf>
    <xf numFmtId="0" fontId="58" fillId="30" borderId="27" xfId="0" applyFont="1" applyFill="1" applyBorder="1" applyAlignment="1">
      <alignment horizontal="right" vertical="center" readingOrder="2"/>
    </xf>
    <xf numFmtId="0" fontId="58" fillId="30" borderId="28" xfId="0" applyFont="1" applyFill="1" applyBorder="1" applyAlignment="1">
      <alignment horizontal="right" vertical="center" readingOrder="2"/>
    </xf>
    <xf numFmtId="0" fontId="41" fillId="4" borderId="0" xfId="0" applyFont="1" applyFill="1" applyAlignment="1">
      <alignment horizontal="right" indent="19"/>
    </xf>
    <xf numFmtId="0" fontId="46" fillId="0" borderId="1" xfId="0" applyFont="1" applyBorder="1" applyAlignment="1">
      <alignment horizontal="right" vertical="center" wrapText="1" indent="3" readingOrder="2"/>
    </xf>
    <xf numFmtId="0" fontId="30" fillId="0" borderId="1" xfId="0" applyFont="1" applyBorder="1"/>
    <xf numFmtId="0" fontId="44" fillId="9" borderId="24" xfId="0" applyFont="1" applyFill="1" applyBorder="1" applyAlignment="1">
      <alignment horizontal="right" vertical="center" wrapText="1" indent="3" readingOrder="2"/>
    </xf>
    <xf numFmtId="0" fontId="44" fillId="9" borderId="27" xfId="0" applyFont="1" applyFill="1" applyBorder="1" applyAlignment="1">
      <alignment horizontal="right" vertical="center" wrapText="1" indent="3" readingOrder="2"/>
    </xf>
    <xf numFmtId="0" fontId="46" fillId="0" borderId="24" xfId="0" applyFont="1" applyBorder="1" applyAlignment="1">
      <alignment horizontal="right" vertical="center" wrapText="1" indent="2" readingOrder="2"/>
    </xf>
    <xf numFmtId="0" fontId="46" fillId="0" borderId="37" xfId="0" applyFont="1" applyBorder="1" applyAlignment="1">
      <alignment horizontal="right" vertical="center" wrapText="1" indent="2" readingOrder="2"/>
    </xf>
    <xf numFmtId="0" fontId="42" fillId="6" borderId="25" xfId="0" applyFont="1" applyFill="1" applyBorder="1" applyAlignment="1">
      <alignment horizontal="right" vertical="center" wrapText="1" indent="1" readingOrder="2"/>
    </xf>
    <xf numFmtId="0" fontId="46" fillId="0" borderId="25" xfId="0" applyFont="1" applyBorder="1" applyAlignment="1">
      <alignment horizontal="right" vertical="center" wrapText="1" indent="2" readingOrder="2"/>
    </xf>
    <xf numFmtId="0" fontId="58" fillId="30" borderId="25" xfId="0" applyFont="1" applyFill="1" applyBorder="1" applyAlignment="1">
      <alignment horizontal="right" vertical="center" indent="2" readingOrder="2"/>
    </xf>
    <xf numFmtId="0" fontId="17" fillId="6" borderId="37" xfId="0" applyFont="1" applyFill="1" applyBorder="1" applyAlignment="1">
      <alignment horizontal="right" vertical="center" wrapText="1" indent="2" readingOrder="2"/>
    </xf>
    <xf numFmtId="0" fontId="20" fillId="30" borderId="60" xfId="0" applyFont="1" applyFill="1" applyBorder="1" applyAlignment="1">
      <alignment horizontal="center" vertical="center" wrapText="1" readingOrder="2"/>
    </xf>
    <xf numFmtId="0" fontId="58" fillId="30" borderId="60" xfId="0" applyFont="1" applyFill="1" applyBorder="1" applyAlignment="1">
      <alignment horizontal="center" vertical="center" wrapText="1" readingOrder="2"/>
    </xf>
    <xf numFmtId="0" fontId="58" fillId="30" borderId="24" xfId="0" applyFont="1" applyFill="1" applyBorder="1" applyAlignment="1">
      <alignment horizontal="right" vertical="top" wrapText="1" readingOrder="2"/>
    </xf>
    <xf numFmtId="0" fontId="47" fillId="6" borderId="1" xfId="0" applyFont="1" applyFill="1" applyBorder="1" applyAlignment="1">
      <alignment horizontal="center" vertical="center" wrapText="1" readingOrder="2"/>
    </xf>
    <xf numFmtId="0" fontId="39" fillId="4" borderId="1" xfId="0" applyFont="1" applyFill="1" applyBorder="1" applyAlignment="1">
      <alignment horizontal="right" indent="19"/>
    </xf>
    <xf numFmtId="0" fontId="41" fillId="4" borderId="1" xfId="0" applyFont="1" applyFill="1" applyBorder="1" applyAlignment="1">
      <alignment horizontal="center"/>
    </xf>
    <xf numFmtId="0" fontId="39" fillId="4" borderId="1" xfId="0" applyFont="1" applyFill="1" applyBorder="1" applyAlignment="1">
      <alignment horizontal="center"/>
    </xf>
    <xf numFmtId="0" fontId="43" fillId="4" borderId="1" xfId="0" applyFont="1" applyFill="1" applyBorder="1" applyAlignment="1">
      <alignment horizontal="right" indent="19"/>
    </xf>
    <xf numFmtId="0" fontId="43" fillId="4" borderId="1" xfId="0" applyFont="1" applyFill="1" applyBorder="1" applyAlignment="1">
      <alignment horizontal="center"/>
    </xf>
    <xf numFmtId="0" fontId="20" fillId="30" borderId="33" xfId="0" applyFont="1" applyFill="1" applyBorder="1" applyAlignment="1">
      <alignment horizontal="center" vertical="center" wrapText="1" readingOrder="2"/>
    </xf>
    <xf numFmtId="0" fontId="46" fillId="30" borderId="24" xfId="0" applyFont="1" applyFill="1" applyBorder="1" applyAlignment="1">
      <alignment horizontal="right" vertical="center" indent="2" readingOrder="2"/>
    </xf>
    <xf numFmtId="0" fontId="46" fillId="0" borderId="60" xfId="0" applyFont="1" applyBorder="1" applyAlignment="1">
      <alignment horizontal="right" vertical="center" wrapText="1" indent="2" readingOrder="2"/>
    </xf>
    <xf numFmtId="0" fontId="58" fillId="30" borderId="29" xfId="0" applyFont="1" applyFill="1" applyBorder="1" applyAlignment="1">
      <alignment horizontal="right" vertical="top" readingOrder="2"/>
    </xf>
    <xf numFmtId="0" fontId="58" fillId="30" borderId="24" xfId="0" applyFont="1" applyFill="1" applyBorder="1" applyAlignment="1">
      <alignment horizontal="right" vertical="center" readingOrder="2"/>
    </xf>
    <xf numFmtId="0" fontId="39" fillId="23" borderId="1" xfId="1" applyFont="1" applyFill="1" applyAlignment="1">
      <alignment horizontal="right"/>
    </xf>
    <xf numFmtId="0" fontId="44" fillId="23" borderId="1" xfId="1" applyFont="1" applyFill="1" applyAlignment="1">
      <alignment horizontal="right"/>
    </xf>
    <xf numFmtId="0" fontId="85" fillId="23" borderId="1" xfId="1" applyFont="1" applyFill="1" applyAlignment="1">
      <alignment horizontal="right"/>
    </xf>
    <xf numFmtId="0" fontId="17" fillId="23" borderId="1" xfId="1" applyFont="1" applyFill="1" applyAlignment="1">
      <alignment horizontal="right"/>
    </xf>
    <xf numFmtId="0" fontId="35" fillId="0" borderId="1" xfId="1" applyFont="1" applyAlignment="1">
      <alignment horizontal="center" vertical="center" wrapText="1"/>
    </xf>
    <xf numFmtId="0" fontId="15" fillId="0" borderId="1" xfId="1" applyAlignment="1">
      <alignment vertical="center"/>
    </xf>
    <xf numFmtId="0" fontId="41" fillId="0" borderId="0" xfId="0" applyFont="1" applyAlignment="1">
      <alignment horizontal="right"/>
    </xf>
    <xf numFmtId="0" fontId="39" fillId="0" borderId="1" xfId="0" applyFont="1" applyBorder="1" applyAlignment="1" applyProtection="1">
      <alignment vertical="center" readingOrder="2"/>
      <protection hidden="1"/>
    </xf>
    <xf numFmtId="0" fontId="77" fillId="0" borderId="1" xfId="0" applyFont="1" applyBorder="1" applyProtection="1">
      <protection hidden="1"/>
    </xf>
    <xf numFmtId="0" fontId="86" fillId="0" borderId="0" xfId="0" applyFont="1" applyAlignment="1">
      <alignment horizontal="right"/>
    </xf>
    <xf numFmtId="0" fontId="39" fillId="4" borderId="1" xfId="0" applyFont="1" applyFill="1" applyBorder="1" applyAlignment="1">
      <alignment horizontal="right" indent="1"/>
    </xf>
    <xf numFmtId="0" fontId="87" fillId="0" borderId="0" xfId="0" applyFont="1" applyProtection="1">
      <protection hidden="1"/>
    </xf>
    <xf numFmtId="0" fontId="84" fillId="4" borderId="1" xfId="0" applyFont="1" applyFill="1" applyBorder="1" applyAlignment="1" applyProtection="1">
      <alignment vertical="center" readingOrder="2"/>
      <protection hidden="1"/>
    </xf>
    <xf numFmtId="0" fontId="83" fillId="4" borderId="1" xfId="0" applyFont="1" applyFill="1" applyBorder="1" applyAlignment="1" applyProtection="1">
      <alignment vertical="center" readingOrder="2"/>
      <protection hidden="1"/>
    </xf>
    <xf numFmtId="0" fontId="35" fillId="27" borderId="1" xfId="1" applyFont="1" applyFill="1" applyAlignment="1" applyProtection="1">
      <alignment horizontal="right" vertical="center"/>
      <protection hidden="1"/>
    </xf>
    <xf numFmtId="0" fontId="35" fillId="0" borderId="1" xfId="1" applyFont="1" applyAlignment="1" applyProtection="1">
      <alignment horizontal="right" vertical="center"/>
      <protection hidden="1"/>
    </xf>
    <xf numFmtId="0" fontId="83" fillId="4" borderId="1" xfId="0" applyFont="1" applyFill="1" applyBorder="1" applyAlignment="1" applyProtection="1">
      <alignment horizontal="right" vertical="center" readingOrder="2"/>
      <protection hidden="1"/>
    </xf>
    <xf numFmtId="0" fontId="88" fillId="7" borderId="32" xfId="1" applyFont="1" applyFill="1" applyBorder="1" applyAlignment="1" applyProtection="1">
      <alignment vertical="center"/>
      <protection hidden="1"/>
    </xf>
    <xf numFmtId="0" fontId="47" fillId="0" borderId="35" xfId="1" applyFont="1" applyBorder="1" applyAlignment="1" applyProtection="1">
      <alignment horizontal="right" vertical="center"/>
      <protection hidden="1"/>
    </xf>
    <xf numFmtId="0" fontId="47" fillId="0" borderId="24" xfId="1" applyFont="1" applyBorder="1" applyAlignment="1" applyProtection="1">
      <alignment horizontal="center" vertical="center" wrapText="1" readingOrder="2"/>
      <protection hidden="1"/>
    </xf>
    <xf numFmtId="0" fontId="83" fillId="0" borderId="24" xfId="1" applyFont="1" applyBorder="1" applyAlignment="1" applyProtection="1">
      <alignment horizontal="center" vertical="center"/>
      <protection hidden="1"/>
    </xf>
    <xf numFmtId="0" fontId="83" fillId="4" borderId="26" xfId="1" applyFont="1" applyFill="1" applyBorder="1" applyAlignment="1" applyProtection="1">
      <alignment horizontal="right" vertical="center"/>
      <protection hidden="1"/>
    </xf>
    <xf numFmtId="0" fontId="83" fillId="4" borderId="99" xfId="1" applyFont="1" applyFill="1" applyBorder="1" applyAlignment="1" applyProtection="1">
      <alignment horizontal="center" vertical="center"/>
      <protection hidden="1"/>
    </xf>
    <xf numFmtId="167" fontId="90" fillId="21" borderId="51" xfId="2" applyNumberFormat="1" applyFont="1" applyFill="1" applyBorder="1" applyAlignment="1" applyProtection="1">
      <alignment horizontal="center" vertical="center"/>
      <protection locked="0"/>
    </xf>
    <xf numFmtId="0" fontId="90" fillId="0" borderId="1" xfId="1" applyFont="1" applyProtection="1">
      <protection hidden="1"/>
    </xf>
    <xf numFmtId="0" fontId="90" fillId="0" borderId="1" xfId="1" applyFont="1" applyAlignment="1" applyProtection="1">
      <alignment vertical="center"/>
      <protection hidden="1"/>
    </xf>
    <xf numFmtId="0" fontId="91" fillId="0" borderId="1" xfId="1" applyFont="1" applyAlignment="1" applyProtection="1">
      <alignment horizontal="right" vertical="center"/>
      <protection hidden="1"/>
    </xf>
    <xf numFmtId="166" fontId="91" fillId="0" borderId="1" xfId="1" applyNumberFormat="1" applyFont="1" applyAlignment="1" applyProtection="1">
      <alignment horizontal="center" vertical="center"/>
      <protection hidden="1"/>
    </xf>
    <xf numFmtId="0" fontId="91" fillId="0" borderId="1" xfId="1" applyFont="1" applyAlignment="1" applyProtection="1">
      <alignment horizontal="center" vertical="center"/>
      <protection hidden="1"/>
    </xf>
    <xf numFmtId="165" fontId="91" fillId="0" borderId="1" xfId="1" applyNumberFormat="1" applyFont="1" applyAlignment="1" applyProtection="1">
      <alignment horizontal="center" vertical="center"/>
      <protection hidden="1"/>
    </xf>
    <xf numFmtId="0" fontId="93" fillId="0" borderId="1" xfId="1" applyFont="1" applyAlignment="1" applyProtection="1">
      <alignment vertical="center"/>
      <protection hidden="1"/>
    </xf>
    <xf numFmtId="0" fontId="47" fillId="23" borderId="32" xfId="1" applyFont="1" applyFill="1" applyBorder="1" applyAlignment="1" applyProtection="1">
      <alignment vertical="center" wrapText="1" readingOrder="2"/>
      <protection hidden="1"/>
    </xf>
    <xf numFmtId="0" fontId="47" fillId="23" borderId="1" xfId="1" applyFont="1" applyFill="1" applyAlignment="1" applyProtection="1">
      <alignment vertical="center" wrapText="1" readingOrder="2"/>
      <protection hidden="1"/>
    </xf>
    <xf numFmtId="0" fontId="83" fillId="23" borderId="1" xfId="1" applyFont="1" applyFill="1" applyAlignment="1" applyProtection="1">
      <alignment vertical="center" wrapText="1" readingOrder="2"/>
      <protection hidden="1"/>
    </xf>
    <xf numFmtId="0" fontId="92" fillId="0" borderId="26" xfId="1" applyFont="1" applyBorder="1" applyAlignment="1" applyProtection="1">
      <alignment horizontal="center" vertical="center" wrapText="1" readingOrder="2"/>
      <protection hidden="1"/>
    </xf>
    <xf numFmtId="167" fontId="91" fillId="7" borderId="47" xfId="2" applyNumberFormat="1" applyFont="1" applyFill="1" applyBorder="1" applyAlignment="1" applyProtection="1">
      <alignment horizontal="center" vertical="center"/>
      <protection hidden="1"/>
    </xf>
    <xf numFmtId="0" fontId="90" fillId="0" borderId="24" xfId="1" applyFont="1" applyBorder="1" applyProtection="1">
      <protection hidden="1"/>
    </xf>
    <xf numFmtId="0" fontId="92" fillId="6" borderId="26" xfId="1" applyFont="1" applyFill="1" applyBorder="1" applyAlignment="1" applyProtection="1">
      <alignment horizontal="center" vertical="center" wrapText="1" readingOrder="2"/>
      <protection hidden="1"/>
    </xf>
    <xf numFmtId="167" fontId="90" fillId="4" borderId="51" xfId="2" applyNumberFormat="1" applyFont="1" applyFill="1" applyBorder="1" applyAlignment="1" applyProtection="1">
      <alignment horizontal="center" vertical="center"/>
      <protection hidden="1"/>
    </xf>
    <xf numFmtId="0" fontId="92" fillId="0" borderId="24" xfId="1" applyFont="1" applyBorder="1" applyAlignment="1" applyProtection="1">
      <alignment horizontal="center" vertical="center" wrapText="1" readingOrder="2"/>
      <protection hidden="1"/>
    </xf>
    <xf numFmtId="167" fontId="91" fillId="4" borderId="52" xfId="2" applyNumberFormat="1" applyFont="1" applyFill="1" applyBorder="1" applyAlignment="1" applyProtection="1">
      <alignment horizontal="center" vertical="center"/>
      <protection hidden="1"/>
    </xf>
    <xf numFmtId="167" fontId="91" fillId="4" borderId="38" xfId="2" applyNumberFormat="1" applyFont="1" applyFill="1" applyBorder="1" applyAlignment="1" applyProtection="1">
      <alignment horizontal="center" vertical="center"/>
      <protection hidden="1"/>
    </xf>
    <xf numFmtId="0" fontId="94" fillId="6" borderId="26" xfId="1" applyFont="1" applyFill="1" applyBorder="1" applyAlignment="1" applyProtection="1">
      <alignment horizontal="center" vertical="center" wrapText="1" readingOrder="2"/>
      <protection hidden="1"/>
    </xf>
    <xf numFmtId="167" fontId="91" fillId="4" borderId="51" xfId="2" applyNumberFormat="1" applyFont="1" applyFill="1" applyBorder="1" applyAlignment="1" applyProtection="1">
      <alignment horizontal="center" vertical="center"/>
      <protection hidden="1"/>
    </xf>
    <xf numFmtId="0" fontId="92" fillId="0" borderId="1" xfId="1" applyFont="1" applyAlignment="1" applyProtection="1">
      <alignment wrapText="1"/>
      <protection hidden="1"/>
    </xf>
    <xf numFmtId="0" fontId="92" fillId="0" borderId="1" xfId="1" applyFont="1" applyProtection="1">
      <protection hidden="1"/>
    </xf>
    <xf numFmtId="0" fontId="47" fillId="23" borderId="1" xfId="1" applyFont="1" applyFill="1" applyAlignment="1" applyProtection="1">
      <alignment horizontal="center" vertical="center" wrapText="1" readingOrder="2"/>
      <protection hidden="1"/>
    </xf>
    <xf numFmtId="0" fontId="47" fillId="23" borderId="1" xfId="1" applyFont="1" applyFill="1" applyAlignment="1" applyProtection="1">
      <alignment horizontal="center" vertical="center" readingOrder="2"/>
      <protection hidden="1"/>
    </xf>
    <xf numFmtId="0" fontId="83" fillId="23" borderId="1" xfId="1" applyFont="1" applyFill="1" applyAlignment="1" applyProtection="1">
      <alignment vertical="center" readingOrder="2"/>
      <protection hidden="1"/>
    </xf>
    <xf numFmtId="0" fontId="47" fillId="23" borderId="32" xfId="1" applyFont="1" applyFill="1" applyBorder="1" applyAlignment="1" applyProtection="1">
      <alignment horizontal="right" vertical="center" wrapText="1" readingOrder="2"/>
      <protection hidden="1"/>
    </xf>
    <xf numFmtId="0" fontId="84" fillId="4" borderId="38" xfId="1" applyFont="1" applyFill="1" applyBorder="1" applyAlignment="1" applyProtection="1">
      <alignment vertical="center"/>
      <protection hidden="1"/>
    </xf>
    <xf numFmtId="0" fontId="88" fillId="4" borderId="39" xfId="1" applyFont="1" applyFill="1" applyBorder="1" applyAlignment="1" applyProtection="1">
      <alignment vertical="center"/>
      <protection hidden="1"/>
    </xf>
    <xf numFmtId="0" fontId="88" fillId="4" borderId="40" xfId="1" applyFont="1" applyFill="1" applyBorder="1" applyAlignment="1" applyProtection="1">
      <alignment vertical="center"/>
      <protection hidden="1"/>
    </xf>
    <xf numFmtId="0" fontId="88" fillId="4" borderId="41" xfId="1" applyFont="1" applyFill="1" applyBorder="1" applyAlignment="1" applyProtection="1">
      <alignment vertical="center"/>
      <protection hidden="1"/>
    </xf>
    <xf numFmtId="0" fontId="88" fillId="4" borderId="41" xfId="1" applyFont="1" applyFill="1" applyBorder="1" applyAlignment="1" applyProtection="1">
      <alignment horizontal="center"/>
      <protection hidden="1"/>
    </xf>
    <xf numFmtId="2" fontId="88" fillId="4" borderId="42" xfId="1" applyNumberFormat="1" applyFont="1" applyFill="1" applyBorder="1" applyAlignment="1" applyProtection="1">
      <alignment horizontal="center" vertical="center"/>
      <protection hidden="1"/>
    </xf>
    <xf numFmtId="0" fontId="88" fillId="4" borderId="43" xfId="1" applyFont="1" applyFill="1" applyBorder="1" applyAlignment="1" applyProtection="1">
      <alignment horizontal="center"/>
      <protection hidden="1"/>
    </xf>
    <xf numFmtId="165" fontId="88" fillId="4" borderId="44" xfId="1" applyNumberFormat="1" applyFont="1" applyFill="1" applyBorder="1" applyAlignment="1" applyProtection="1">
      <alignment horizontal="center" vertical="center"/>
      <protection hidden="1"/>
    </xf>
    <xf numFmtId="2" fontId="88" fillId="4" borderId="45" xfId="1" applyNumberFormat="1" applyFont="1" applyFill="1" applyBorder="1" applyAlignment="1" applyProtection="1">
      <alignment horizontal="center" vertical="center"/>
      <protection hidden="1"/>
    </xf>
    <xf numFmtId="0" fontId="74" fillId="27" borderId="1" xfId="1" applyFont="1" applyFill="1" applyAlignment="1" applyProtection="1">
      <alignment horizontal="right" vertical="center"/>
      <protection hidden="1"/>
    </xf>
    <xf numFmtId="0" fontId="83" fillId="4" borderId="29" xfId="1" applyFont="1" applyFill="1" applyBorder="1" applyAlignment="1" applyProtection="1">
      <alignment vertical="center"/>
      <protection hidden="1"/>
    </xf>
    <xf numFmtId="0" fontId="51" fillId="23" borderId="27" xfId="1" applyFont="1" applyFill="1" applyBorder="1" applyAlignment="1" applyProtection="1">
      <alignment horizontal="center" vertical="center" wrapText="1"/>
      <protection hidden="1"/>
    </xf>
    <xf numFmtId="0" fontId="51" fillId="23" borderId="27" xfId="1" applyFont="1" applyFill="1" applyBorder="1" applyAlignment="1" applyProtection="1">
      <alignment horizontal="right" vertical="center"/>
      <protection hidden="1"/>
    </xf>
    <xf numFmtId="0" fontId="51" fillId="23" borderId="27" xfId="1" applyFont="1" applyFill="1" applyBorder="1" applyAlignment="1" applyProtection="1">
      <alignment horizontal="center" vertical="center"/>
      <protection hidden="1"/>
    </xf>
    <xf numFmtId="0" fontId="51" fillId="23" borderId="26" xfId="1" applyFont="1" applyFill="1" applyBorder="1" applyAlignment="1" applyProtection="1">
      <alignment horizontal="center" vertical="center"/>
      <protection hidden="1"/>
    </xf>
    <xf numFmtId="2" fontId="28" fillId="0" borderId="1" xfId="1" applyNumberFormat="1" applyFont="1" applyAlignment="1" applyProtection="1">
      <alignment vertical="center"/>
      <protection hidden="1"/>
    </xf>
    <xf numFmtId="0" fontId="37" fillId="0" borderId="1" xfId="1" applyFont="1" applyAlignment="1" applyProtection="1">
      <alignment horizontal="right" readingOrder="2"/>
      <protection hidden="1"/>
    </xf>
    <xf numFmtId="0" fontId="37" fillId="29" borderId="35" xfId="1" applyFont="1" applyFill="1" applyBorder="1" applyProtection="1">
      <protection hidden="1"/>
    </xf>
    <xf numFmtId="0" fontId="83" fillId="4" borderId="1" xfId="0" applyFont="1" applyFill="1" applyBorder="1" applyAlignment="1">
      <alignment horizontal="right"/>
    </xf>
    <xf numFmtId="0" fontId="95" fillId="4" borderId="1" xfId="0" applyFont="1" applyFill="1" applyBorder="1" applyProtection="1">
      <protection hidden="1"/>
    </xf>
    <xf numFmtId="0" fontId="76" fillId="4" borderId="1" xfId="0" applyFont="1" applyFill="1" applyBorder="1" applyAlignment="1" applyProtection="1">
      <alignment vertical="center" readingOrder="2"/>
      <protection hidden="1"/>
    </xf>
    <xf numFmtId="0" fontId="90" fillId="6" borderId="32" xfId="1" applyFont="1" applyFill="1" applyBorder="1" applyAlignment="1" applyProtection="1">
      <alignment vertical="center"/>
      <protection hidden="1"/>
    </xf>
    <xf numFmtId="0" fontId="90" fillId="6" borderId="1" xfId="1" applyFont="1" applyFill="1" applyAlignment="1" applyProtection="1">
      <alignment vertical="center"/>
      <protection hidden="1"/>
    </xf>
    <xf numFmtId="0" fontId="83" fillId="6" borderId="32" xfId="1" applyFont="1" applyFill="1" applyBorder="1" applyAlignment="1" applyProtection="1">
      <alignment vertical="center"/>
      <protection hidden="1"/>
    </xf>
    <xf numFmtId="0" fontId="90" fillId="6" borderId="34" xfId="1" applyFont="1" applyFill="1" applyBorder="1" applyAlignment="1" applyProtection="1">
      <alignment vertical="center"/>
      <protection hidden="1"/>
    </xf>
    <xf numFmtId="0" fontId="90" fillId="6" borderId="35" xfId="1" applyFont="1" applyFill="1" applyBorder="1" applyAlignment="1" applyProtection="1">
      <alignment vertical="center"/>
      <protection hidden="1"/>
    </xf>
    <xf numFmtId="0" fontId="83" fillId="7" borderId="29" xfId="1" applyFont="1" applyFill="1" applyBorder="1" applyAlignment="1" applyProtection="1">
      <alignment horizontal="right" vertical="center" readingOrder="2"/>
      <protection hidden="1"/>
    </xf>
    <xf numFmtId="0" fontId="97" fillId="7" borderId="49" xfId="1" applyFont="1" applyFill="1" applyBorder="1" applyAlignment="1" applyProtection="1">
      <alignment horizontal="right" vertical="center"/>
      <protection hidden="1"/>
    </xf>
    <xf numFmtId="0" fontId="84" fillId="17" borderId="29" xfId="1" applyFont="1" applyFill="1" applyBorder="1" applyAlignment="1" applyProtection="1">
      <alignment vertical="center"/>
      <protection hidden="1"/>
    </xf>
    <xf numFmtId="164" fontId="97" fillId="4" borderId="49" xfId="2" applyFont="1" applyFill="1" applyBorder="1" applyAlignment="1" applyProtection="1">
      <alignment horizontal="center" vertical="center"/>
      <protection hidden="1"/>
    </xf>
    <xf numFmtId="0" fontId="39" fillId="0" borderId="1" xfId="0" applyFont="1" applyBorder="1" applyAlignment="1" applyProtection="1">
      <alignment vertical="center" wrapText="1" readingOrder="2"/>
      <protection hidden="1"/>
    </xf>
    <xf numFmtId="0" fontId="44" fillId="0" borderId="1" xfId="1" applyFont="1" applyAlignment="1" applyProtection="1">
      <alignment vertical="top"/>
      <protection hidden="1"/>
    </xf>
    <xf numFmtId="0" fontId="43" fillId="4" borderId="38" xfId="1" applyFont="1" applyFill="1" applyBorder="1" applyAlignment="1" applyProtection="1">
      <alignment vertical="center"/>
      <protection hidden="1"/>
    </xf>
    <xf numFmtId="0" fontId="43" fillId="4" borderId="39" xfId="1" applyFont="1" applyFill="1" applyBorder="1" applyAlignment="1" applyProtection="1">
      <alignment vertical="center"/>
      <protection hidden="1"/>
    </xf>
    <xf numFmtId="0" fontId="43" fillId="4" borderId="40" xfId="1" applyFont="1" applyFill="1" applyBorder="1" applyAlignment="1" applyProtection="1">
      <alignment vertical="center"/>
      <protection hidden="1"/>
    </xf>
    <xf numFmtId="0" fontId="43" fillId="4" borderId="41" xfId="1" applyFont="1" applyFill="1" applyBorder="1" applyAlignment="1" applyProtection="1">
      <alignment vertical="center"/>
      <protection hidden="1"/>
    </xf>
    <xf numFmtId="0" fontId="43" fillId="4" borderId="41" xfId="1" applyFont="1" applyFill="1" applyBorder="1" applyAlignment="1" applyProtection="1">
      <alignment horizontal="center"/>
      <protection hidden="1"/>
    </xf>
    <xf numFmtId="0" fontId="43" fillId="4" borderId="43" xfId="1" applyFont="1" applyFill="1" applyBorder="1" applyAlignment="1" applyProtection="1">
      <alignment horizontal="center"/>
      <protection hidden="1"/>
    </xf>
    <xf numFmtId="2" fontId="43" fillId="4" borderId="44" xfId="1" applyNumberFormat="1" applyFont="1" applyFill="1" applyBorder="1" applyAlignment="1" applyProtection="1">
      <alignment horizontal="center" vertical="center"/>
      <protection hidden="1"/>
    </xf>
    <xf numFmtId="0" fontId="99" fillId="4" borderId="1" xfId="1" applyFont="1" applyFill="1" applyAlignment="1" applyProtection="1">
      <alignment vertical="center"/>
      <protection hidden="1"/>
    </xf>
    <xf numFmtId="0" fontId="98" fillId="0" borderId="1" xfId="1" applyFont="1" applyAlignment="1" applyProtection="1">
      <alignment vertical="center"/>
      <protection hidden="1"/>
    </xf>
    <xf numFmtId="0" fontId="99" fillId="0" borderId="1" xfId="1" applyFont="1" applyAlignment="1" applyProtection="1">
      <alignment vertical="center"/>
      <protection hidden="1"/>
    </xf>
    <xf numFmtId="0" fontId="33" fillId="0" borderId="24" xfId="1" applyFont="1" applyBorder="1" applyAlignment="1" applyProtection="1">
      <alignment horizontal="right" vertical="center"/>
      <protection hidden="1"/>
    </xf>
    <xf numFmtId="0" fontId="33" fillId="4" borderId="1" xfId="1" applyFont="1" applyFill="1" applyAlignment="1" applyProtection="1">
      <alignment horizontal="right" vertical="center"/>
      <protection hidden="1"/>
    </xf>
    <xf numFmtId="0" fontId="33" fillId="4" borderId="1" xfId="1" applyFont="1" applyFill="1" applyAlignment="1" applyProtection="1">
      <alignment horizontal="center" vertical="center"/>
      <protection hidden="1"/>
    </xf>
    <xf numFmtId="0" fontId="84" fillId="4" borderId="1" xfId="0" applyFont="1" applyFill="1" applyBorder="1" applyAlignment="1" applyProtection="1">
      <alignment vertical="center" wrapText="1" readingOrder="2"/>
      <protection hidden="1"/>
    </xf>
    <xf numFmtId="0" fontId="33" fillId="4" borderId="1" xfId="1" applyFont="1" applyFill="1" applyAlignment="1" applyProtection="1">
      <alignment vertical="center"/>
      <protection hidden="1"/>
    </xf>
    <xf numFmtId="0" fontId="101" fillId="4" borderId="1" xfId="0" applyFont="1" applyFill="1" applyBorder="1" applyProtection="1">
      <protection hidden="1"/>
    </xf>
    <xf numFmtId="0" fontId="33" fillId="0" borderId="1" xfId="1" applyFont="1" applyAlignment="1" applyProtection="1">
      <alignment horizontal="center" vertical="center"/>
      <protection hidden="1"/>
    </xf>
    <xf numFmtId="0" fontId="44" fillId="4" borderId="1" xfId="1" applyFont="1" applyFill="1" applyAlignment="1" applyProtection="1">
      <alignment horizontal="center" vertical="center"/>
      <protection hidden="1"/>
    </xf>
    <xf numFmtId="0" fontId="102" fillId="4" borderId="0" xfId="0" applyFont="1" applyFill="1" applyProtection="1">
      <protection hidden="1"/>
    </xf>
    <xf numFmtId="0" fontId="39" fillId="4" borderId="1" xfId="0" applyFont="1" applyFill="1" applyBorder="1" applyAlignment="1" applyProtection="1">
      <alignment horizontal="center" vertical="center" readingOrder="2"/>
      <protection hidden="1"/>
    </xf>
    <xf numFmtId="0" fontId="103" fillId="4" borderId="1" xfId="0" applyFont="1" applyFill="1" applyBorder="1" applyProtection="1">
      <protection hidden="1"/>
    </xf>
    <xf numFmtId="0" fontId="76" fillId="27" borderId="1" xfId="1" applyFont="1" applyFill="1" applyAlignment="1" applyProtection="1">
      <alignment horizontal="right" vertical="center" wrapText="1"/>
      <protection hidden="1"/>
    </xf>
    <xf numFmtId="0" fontId="76" fillId="27" borderId="1" xfId="1" applyFont="1" applyFill="1" applyAlignment="1" applyProtection="1">
      <alignment horizontal="right" vertical="center"/>
      <protection hidden="1"/>
    </xf>
    <xf numFmtId="0" fontId="84" fillId="27" borderId="1" xfId="1" applyFont="1" applyFill="1" applyAlignment="1" applyProtection="1">
      <alignment horizontal="center" vertical="center" wrapText="1"/>
      <protection hidden="1"/>
    </xf>
    <xf numFmtId="0" fontId="100" fillId="0" borderId="0" xfId="0" applyFont="1" applyProtection="1">
      <protection hidden="1"/>
    </xf>
    <xf numFmtId="0" fontId="105" fillId="0" borderId="1" xfId="1" applyFont="1" applyAlignment="1" applyProtection="1">
      <alignment vertical="center"/>
      <protection hidden="1"/>
    </xf>
    <xf numFmtId="0" fontId="35" fillId="4" borderId="1" xfId="1" applyFont="1" applyFill="1" applyAlignment="1" applyProtection="1">
      <alignment horizontal="center" vertical="center"/>
      <protection hidden="1"/>
    </xf>
    <xf numFmtId="0" fontId="76" fillId="4" borderId="1" xfId="0" applyFont="1" applyFill="1" applyBorder="1" applyAlignment="1" applyProtection="1">
      <alignment horizontal="center" vertical="center" readingOrder="2"/>
      <protection hidden="1"/>
    </xf>
    <xf numFmtId="0" fontId="106" fillId="4" borderId="0" xfId="0" applyFont="1" applyFill="1" applyProtection="1">
      <protection hidden="1"/>
    </xf>
    <xf numFmtId="0" fontId="59" fillId="10" borderId="30" xfId="1" applyFont="1" applyFill="1" applyBorder="1" applyAlignment="1" applyProtection="1">
      <alignment horizontal="center"/>
      <protection hidden="1"/>
    </xf>
    <xf numFmtId="0" fontId="58" fillId="0" borderId="32" xfId="0" applyFont="1" applyBorder="1" applyAlignment="1">
      <alignment vertical="center" wrapText="1"/>
    </xf>
    <xf numFmtId="0" fontId="46" fillId="9" borderId="30" xfId="0" applyFont="1" applyFill="1" applyBorder="1" applyAlignment="1">
      <alignment horizontal="right" vertical="center" wrapText="1" indent="18" readingOrder="2"/>
    </xf>
    <xf numFmtId="0" fontId="58" fillId="30" borderId="24" xfId="0" applyFont="1" applyFill="1" applyBorder="1" applyAlignment="1">
      <alignment horizontal="center" vertical="center" wrapText="1" readingOrder="2"/>
    </xf>
    <xf numFmtId="0" fontId="58" fillId="30" borderId="32" xfId="0" applyFont="1" applyFill="1" applyBorder="1" applyAlignment="1">
      <alignment horizontal="right" vertical="top" readingOrder="2"/>
    </xf>
    <xf numFmtId="0" fontId="58" fillId="30" borderId="24" xfId="0" applyFont="1" applyFill="1" applyBorder="1" applyAlignment="1">
      <alignment horizontal="right" vertical="center" wrapText="1" readingOrder="2"/>
    </xf>
    <xf numFmtId="0" fontId="46" fillId="9" borderId="24" xfId="0" applyFont="1" applyFill="1" applyBorder="1" applyAlignment="1">
      <alignment horizontal="right" vertical="center" wrapText="1" indent="1" readingOrder="2"/>
    </xf>
    <xf numFmtId="0" fontId="23" fillId="10" borderId="24" xfId="1" applyFont="1" applyFill="1" applyBorder="1" applyAlignment="1" applyProtection="1">
      <alignment horizontal="center" vertical="center" wrapText="1" readingOrder="2"/>
      <protection hidden="1"/>
    </xf>
    <xf numFmtId="0" fontId="104" fillId="0" borderId="0" xfId="0" applyFont="1" applyAlignment="1" applyProtection="1">
      <alignment vertical="center"/>
      <protection hidden="1"/>
    </xf>
    <xf numFmtId="0" fontId="33" fillId="3" borderId="4" xfId="0" applyFont="1" applyFill="1" applyBorder="1" applyAlignment="1" applyProtection="1">
      <alignment horizontal="center" wrapText="1"/>
      <protection hidden="1"/>
    </xf>
    <xf numFmtId="0" fontId="31" fillId="28" borderId="11" xfId="0" applyFont="1" applyFill="1" applyBorder="1" applyAlignment="1" applyProtection="1">
      <alignment horizontal="center"/>
      <protection hidden="1"/>
    </xf>
    <xf numFmtId="0" fontId="31" fillId="28" borderId="18" xfId="0" applyFont="1" applyFill="1" applyBorder="1" applyAlignment="1" applyProtection="1">
      <alignment horizontal="center"/>
      <protection hidden="1"/>
    </xf>
    <xf numFmtId="0" fontId="31" fillId="28" borderId="22" xfId="0" applyFont="1" applyFill="1" applyBorder="1" applyAlignment="1" applyProtection="1">
      <alignment horizontal="center"/>
      <protection hidden="1"/>
    </xf>
    <xf numFmtId="0" fontId="33" fillId="28" borderId="22" xfId="0" applyFont="1" applyFill="1" applyBorder="1" applyAlignment="1" applyProtection="1">
      <alignment horizontal="center"/>
      <protection hidden="1"/>
    </xf>
    <xf numFmtId="0" fontId="31" fillId="28" borderId="20" xfId="0" applyFont="1" applyFill="1" applyBorder="1" applyAlignment="1" applyProtection="1">
      <alignment horizontal="center"/>
      <protection hidden="1"/>
    </xf>
    <xf numFmtId="0" fontId="33" fillId="3" borderId="100" xfId="0" applyFont="1" applyFill="1" applyBorder="1" applyAlignment="1" applyProtection="1">
      <alignment horizontal="center"/>
      <protection hidden="1"/>
    </xf>
    <xf numFmtId="0" fontId="33" fillId="28" borderId="101" xfId="0" applyFont="1" applyFill="1" applyBorder="1" applyAlignment="1" applyProtection="1">
      <alignment horizontal="center"/>
      <protection hidden="1"/>
    </xf>
    <xf numFmtId="0" fontId="33" fillId="3" borderId="101" xfId="0" applyFont="1" applyFill="1" applyBorder="1" applyAlignment="1" applyProtection="1">
      <alignment horizontal="center"/>
      <protection hidden="1"/>
    </xf>
    <xf numFmtId="0" fontId="33" fillId="28" borderId="102" xfId="0" applyFont="1" applyFill="1" applyBorder="1" applyAlignment="1" applyProtection="1">
      <alignment horizontal="center"/>
      <protection hidden="1"/>
    </xf>
    <xf numFmtId="0" fontId="108" fillId="0" borderId="2" xfId="0" applyFont="1" applyBorder="1" applyAlignment="1" applyProtection="1">
      <alignment vertical="center"/>
      <protection hidden="1"/>
    </xf>
    <xf numFmtId="0" fontId="33" fillId="0" borderId="0" xfId="0" applyFont="1" applyAlignment="1" applyProtection="1">
      <alignment vertical="center"/>
      <protection hidden="1"/>
    </xf>
    <xf numFmtId="0" fontId="74" fillId="0" borderId="2" xfId="0" applyFont="1" applyBorder="1" applyAlignment="1" applyProtection="1">
      <alignment vertical="center"/>
      <protection hidden="1"/>
    </xf>
    <xf numFmtId="0" fontId="23" fillId="10" borderId="24" xfId="1" applyFont="1" applyFill="1" applyBorder="1" applyAlignment="1" applyProtection="1">
      <alignment horizontal="right" vertical="center" readingOrder="2"/>
      <protection hidden="1"/>
    </xf>
    <xf numFmtId="0" fontId="109" fillId="7" borderId="48" xfId="1" applyFont="1" applyFill="1" applyBorder="1" applyAlignment="1" applyProtection="1">
      <alignment horizontal="right" vertical="center"/>
      <protection hidden="1"/>
    </xf>
    <xf numFmtId="0" fontId="89" fillId="7" borderId="48" xfId="1" applyFont="1" applyFill="1" applyBorder="1" applyAlignment="1" applyProtection="1">
      <alignment horizontal="right" vertical="center"/>
      <protection hidden="1"/>
    </xf>
    <xf numFmtId="0" fontId="89" fillId="7" borderId="49" xfId="1" applyFont="1" applyFill="1" applyBorder="1" applyAlignment="1" applyProtection="1">
      <alignment horizontal="right" vertical="center"/>
      <protection hidden="1"/>
    </xf>
    <xf numFmtId="167" fontId="89" fillId="4" borderId="49" xfId="2" applyNumberFormat="1" applyFont="1" applyFill="1" applyBorder="1" applyAlignment="1" applyProtection="1">
      <alignment horizontal="center" vertical="center"/>
      <protection hidden="1"/>
    </xf>
    <xf numFmtId="0" fontId="89" fillId="7" borderId="50" xfId="1" applyFont="1" applyFill="1" applyBorder="1" applyAlignment="1" applyProtection="1">
      <alignment horizontal="right" vertical="center"/>
      <protection hidden="1"/>
    </xf>
    <xf numFmtId="0" fontId="91" fillId="7" borderId="50" xfId="1" applyFont="1" applyFill="1" applyBorder="1" applyAlignment="1" applyProtection="1">
      <alignment vertical="center"/>
      <protection hidden="1"/>
    </xf>
    <xf numFmtId="0" fontId="31" fillId="0" borderId="49" xfId="1" applyFont="1" applyBorder="1" applyAlignment="1" applyProtection="1">
      <alignment vertical="center"/>
      <protection hidden="1"/>
    </xf>
    <xf numFmtId="0" fontId="109" fillId="7" borderId="50" xfId="1" applyFont="1" applyFill="1" applyBorder="1" applyAlignment="1" applyProtection="1">
      <alignment vertical="center"/>
      <protection hidden="1"/>
    </xf>
    <xf numFmtId="1" fontId="20" fillId="21" borderId="51" xfId="2" applyNumberFormat="1" applyFont="1" applyFill="1" applyBorder="1" applyAlignment="1" applyProtection="1">
      <alignment horizontal="center" vertical="center"/>
      <protection locked="0"/>
    </xf>
    <xf numFmtId="1" fontId="39" fillId="23" borderId="1" xfId="1" applyNumberFormat="1" applyFont="1" applyFill="1" applyAlignment="1">
      <alignment horizontal="center"/>
    </xf>
    <xf numFmtId="1" fontId="80" fillId="23" borderId="1" xfId="1" applyNumberFormat="1" applyFont="1" applyFill="1" applyAlignment="1">
      <alignment horizontal="center"/>
    </xf>
    <xf numFmtId="1" fontId="17" fillId="23" borderId="1" xfId="1" applyNumberFormat="1" applyFont="1" applyFill="1" applyAlignment="1">
      <alignment horizontal="center"/>
    </xf>
    <xf numFmtId="0" fontId="39" fillId="6" borderId="1" xfId="0" applyFont="1" applyFill="1" applyBorder="1" applyAlignment="1">
      <alignment horizontal="right" vertical="center" readingOrder="2"/>
    </xf>
    <xf numFmtId="0" fontId="46" fillId="4" borderId="34" xfId="1" applyFont="1" applyFill="1" applyBorder="1" applyAlignment="1" applyProtection="1">
      <alignment horizontal="center" vertical="center" wrapText="1"/>
      <protection hidden="1"/>
    </xf>
    <xf numFmtId="167" fontId="15" fillId="4" borderId="25" xfId="1" applyNumberFormat="1" applyFill="1" applyBorder="1" applyAlignment="1" applyProtection="1">
      <alignment vertical="center"/>
      <protection hidden="1"/>
    </xf>
    <xf numFmtId="0" fontId="23" fillId="10" borderId="58" xfId="1" applyFont="1" applyFill="1" applyBorder="1" applyAlignment="1" applyProtection="1">
      <alignment horizontal="center" vertical="center" readingOrder="2"/>
      <protection hidden="1"/>
    </xf>
    <xf numFmtId="0" fontId="23" fillId="10" borderId="104" xfId="1" applyFont="1" applyFill="1" applyBorder="1" applyAlignment="1" applyProtection="1">
      <alignment horizontal="center" vertical="center" readingOrder="2"/>
      <protection hidden="1"/>
    </xf>
    <xf numFmtId="167" fontId="25" fillId="24" borderId="44" xfId="2" applyNumberFormat="1" applyFont="1" applyFill="1" applyBorder="1" applyAlignment="1" applyProtection="1">
      <alignment horizontal="center" vertical="center"/>
      <protection hidden="1"/>
    </xf>
    <xf numFmtId="0" fontId="23" fillId="10" borderId="103" xfId="1" applyFont="1" applyFill="1" applyBorder="1" applyAlignment="1" applyProtection="1">
      <alignment horizontal="center" vertical="center" wrapText="1" readingOrder="2"/>
      <protection hidden="1"/>
    </xf>
    <xf numFmtId="0" fontId="23" fillId="10" borderId="104" xfId="1" applyFont="1" applyFill="1" applyBorder="1" applyAlignment="1" applyProtection="1">
      <alignment horizontal="center" vertical="center" wrapText="1" readingOrder="2"/>
      <protection hidden="1"/>
    </xf>
    <xf numFmtId="0" fontId="17" fillId="10" borderId="28" xfId="1" applyFont="1" applyFill="1" applyBorder="1" applyAlignment="1" applyProtection="1">
      <alignment horizontal="center" vertical="center" wrapText="1" readingOrder="2"/>
      <protection hidden="1"/>
    </xf>
    <xf numFmtId="0" fontId="17" fillId="10" borderId="27" xfId="1" applyFont="1" applyFill="1" applyBorder="1" applyAlignment="1" applyProtection="1">
      <alignment horizontal="center" vertical="center" readingOrder="2"/>
      <protection hidden="1"/>
    </xf>
    <xf numFmtId="0" fontId="17" fillId="10" borderId="28" xfId="1" applyFont="1" applyFill="1" applyBorder="1" applyAlignment="1" applyProtection="1">
      <alignment horizontal="center" vertical="center" readingOrder="2"/>
      <protection hidden="1"/>
    </xf>
    <xf numFmtId="0" fontId="17" fillId="10" borderId="27" xfId="1" applyFont="1" applyFill="1" applyBorder="1" applyAlignment="1" applyProtection="1">
      <alignment horizontal="right" vertical="center" readingOrder="2"/>
      <protection hidden="1"/>
    </xf>
    <xf numFmtId="0" fontId="17" fillId="10" borderId="26" xfId="1" applyFont="1" applyFill="1" applyBorder="1" applyAlignment="1" applyProtection="1">
      <alignment horizontal="right" vertical="center" wrapText="1" readingOrder="2"/>
      <protection hidden="1"/>
    </xf>
    <xf numFmtId="0" fontId="23" fillId="7" borderId="49" xfId="1" applyFont="1" applyFill="1" applyBorder="1" applyAlignment="1" applyProtection="1">
      <alignment vertical="center"/>
      <protection hidden="1"/>
    </xf>
    <xf numFmtId="0" fontId="47" fillId="27" borderId="1" xfId="1" applyFont="1" applyFill="1" applyAlignment="1" applyProtection="1">
      <alignment horizontal="right" vertical="center"/>
      <protection hidden="1"/>
    </xf>
    <xf numFmtId="0" fontId="23" fillId="10" borderId="104" xfId="1" applyFont="1" applyFill="1" applyBorder="1" applyAlignment="1" applyProtection="1">
      <alignment horizontal="right" vertical="center" wrapText="1" readingOrder="2"/>
      <protection hidden="1"/>
    </xf>
    <xf numFmtId="167" fontId="20" fillId="24" borderId="43" xfId="2" applyNumberFormat="1" applyFont="1" applyFill="1" applyBorder="1" applyAlignment="1" applyProtection="1">
      <alignment horizontal="center" vertical="center"/>
      <protection hidden="1"/>
    </xf>
    <xf numFmtId="0" fontId="33" fillId="0" borderId="37" xfId="1" applyFont="1" applyBorder="1" applyAlignment="1" applyProtection="1">
      <alignment horizontal="right" vertical="center"/>
      <protection hidden="1"/>
    </xf>
    <xf numFmtId="0" fontId="17" fillId="10" borderId="24" xfId="1" applyFont="1" applyFill="1" applyBorder="1" applyAlignment="1" applyProtection="1">
      <alignment horizontal="right" vertical="center" readingOrder="2"/>
      <protection hidden="1"/>
    </xf>
    <xf numFmtId="0" fontId="15" fillId="8" borderId="26" xfId="1" applyFill="1" applyBorder="1" applyAlignment="1" applyProtection="1">
      <alignment horizontal="center" vertical="center"/>
      <protection hidden="1"/>
    </xf>
    <xf numFmtId="167" fontId="24" fillId="8" borderId="48" xfId="2" applyNumberFormat="1" applyFont="1" applyFill="1" applyBorder="1" applyAlignment="1" applyProtection="1">
      <alignment horizontal="center" vertical="center"/>
      <protection hidden="1"/>
    </xf>
    <xf numFmtId="0" fontId="25" fillId="8" borderId="98" xfId="1" applyFont="1" applyFill="1" applyBorder="1" applyAlignment="1" applyProtection="1">
      <alignment horizontal="center" vertical="center" readingOrder="2"/>
      <protection hidden="1"/>
    </xf>
    <xf numFmtId="0" fontId="25" fillId="8" borderId="26" xfId="1" applyFont="1" applyFill="1" applyBorder="1" applyAlignment="1" applyProtection="1">
      <alignment horizontal="center" vertical="center" readingOrder="2"/>
      <protection hidden="1"/>
    </xf>
    <xf numFmtId="168" fontId="24" fillId="8" borderId="26" xfId="2" applyNumberFormat="1" applyFont="1" applyFill="1" applyBorder="1" applyAlignment="1" applyProtection="1">
      <alignment horizontal="center" vertical="center"/>
      <protection hidden="1"/>
    </xf>
    <xf numFmtId="9" fontId="24" fillId="8" borderId="26" xfId="3" applyFont="1" applyFill="1" applyBorder="1" applyAlignment="1" applyProtection="1">
      <alignment horizontal="center" vertical="center"/>
      <protection hidden="1"/>
    </xf>
    <xf numFmtId="167" fontId="36" fillId="8" borderId="48" xfId="2" applyNumberFormat="1" applyFont="1" applyFill="1" applyBorder="1" applyAlignment="1" applyProtection="1">
      <alignment vertical="center"/>
      <protection locked="0"/>
    </xf>
    <xf numFmtId="0" fontId="60" fillId="4" borderId="36" xfId="1" applyFont="1" applyFill="1" applyBorder="1" applyAlignment="1" applyProtection="1">
      <alignment vertical="center" readingOrder="2"/>
      <protection hidden="1"/>
    </xf>
    <xf numFmtId="0" fontId="60" fillId="4" borderId="25" xfId="1" applyFont="1" applyFill="1" applyBorder="1" applyAlignment="1" applyProtection="1">
      <alignment vertical="center" readingOrder="2"/>
      <protection hidden="1"/>
    </xf>
    <xf numFmtId="168" fontId="36" fillId="4" borderId="26" xfId="2" applyNumberFormat="1" applyFont="1" applyFill="1" applyBorder="1" applyAlignment="1" applyProtection="1">
      <alignment vertical="center"/>
      <protection hidden="1"/>
    </xf>
    <xf numFmtId="9" fontId="36" fillId="4" borderId="26" xfId="3" applyFont="1" applyFill="1" applyBorder="1" applyAlignment="1" applyProtection="1">
      <alignment vertical="center"/>
      <protection hidden="1"/>
    </xf>
    <xf numFmtId="0" fontId="60" fillId="4" borderId="28" xfId="1" applyFont="1" applyFill="1" applyBorder="1" applyAlignment="1" applyProtection="1">
      <alignment vertical="center" readingOrder="2"/>
      <protection hidden="1"/>
    </xf>
    <xf numFmtId="168" fontId="36" fillId="4" borderId="34" xfId="2" applyNumberFormat="1" applyFont="1" applyFill="1" applyBorder="1" applyAlignment="1" applyProtection="1">
      <alignment vertical="center"/>
      <protection hidden="1"/>
    </xf>
    <xf numFmtId="0" fontId="29" fillId="4" borderId="26" xfId="1" applyFont="1" applyFill="1" applyBorder="1" applyProtection="1">
      <protection hidden="1"/>
    </xf>
    <xf numFmtId="0" fontId="15" fillId="8" borderId="32" xfId="1" applyFill="1" applyBorder="1" applyAlignment="1" applyProtection="1">
      <alignment horizontal="center" vertical="center"/>
      <protection hidden="1"/>
    </xf>
    <xf numFmtId="0" fontId="25" fillId="8" borderId="37" xfId="1" applyFont="1" applyFill="1" applyBorder="1" applyAlignment="1" applyProtection="1">
      <alignment horizontal="center" vertical="center" readingOrder="2"/>
      <protection hidden="1"/>
    </xf>
    <xf numFmtId="0" fontId="83" fillId="7" borderId="27" xfId="1" applyFont="1" applyFill="1" applyBorder="1" applyAlignment="1" applyProtection="1">
      <alignment vertical="center" readingOrder="2"/>
      <protection hidden="1"/>
    </xf>
    <xf numFmtId="0" fontId="83" fillId="7" borderId="28" xfId="1" applyFont="1" applyFill="1" applyBorder="1" applyAlignment="1" applyProtection="1">
      <alignment vertical="center" readingOrder="2"/>
      <protection hidden="1"/>
    </xf>
    <xf numFmtId="0" fontId="25" fillId="8" borderId="106" xfId="1" applyFont="1" applyFill="1" applyBorder="1" applyAlignment="1" applyProtection="1">
      <alignment horizontal="center" vertical="center" readingOrder="2"/>
      <protection hidden="1"/>
    </xf>
    <xf numFmtId="167" fontId="24" fillId="8" borderId="107" xfId="2" applyNumberFormat="1" applyFont="1" applyFill="1" applyBorder="1" applyAlignment="1" applyProtection="1">
      <alignment horizontal="center" vertical="center"/>
      <protection hidden="1"/>
    </xf>
    <xf numFmtId="0" fontId="39" fillId="10" borderId="37" xfId="1" applyFont="1" applyFill="1" applyBorder="1" applyAlignment="1" applyProtection="1">
      <alignment horizontal="right" vertical="top" wrapText="1" readingOrder="2"/>
      <protection hidden="1"/>
    </xf>
    <xf numFmtId="0" fontId="39" fillId="10" borderId="24" xfId="1" applyFont="1" applyFill="1" applyBorder="1" applyAlignment="1" applyProtection="1">
      <alignment horizontal="right" vertical="top" wrapText="1" readingOrder="2"/>
      <protection hidden="1"/>
    </xf>
    <xf numFmtId="167" fontId="36" fillId="8" borderId="51" xfId="2" applyNumberFormat="1" applyFont="1" applyFill="1" applyBorder="1" applyAlignment="1" applyProtection="1">
      <alignment vertical="center"/>
      <protection locked="0"/>
    </xf>
    <xf numFmtId="167" fontId="36" fillId="8" borderId="51" xfId="2" applyNumberFormat="1" applyFont="1" applyFill="1" applyBorder="1" applyAlignment="1" applyProtection="1">
      <alignment horizontal="center" vertical="center"/>
      <protection locked="0"/>
    </xf>
    <xf numFmtId="0" fontId="16" fillId="6" borderId="1" xfId="1" applyFont="1" applyFill="1" applyAlignment="1" applyProtection="1">
      <alignment vertical="center"/>
      <protection hidden="1"/>
    </xf>
    <xf numFmtId="0" fontId="16" fillId="6" borderId="35" xfId="1" applyFont="1" applyFill="1" applyBorder="1" applyAlignment="1" applyProtection="1">
      <alignment vertical="center"/>
      <protection hidden="1"/>
    </xf>
    <xf numFmtId="0" fontId="39" fillId="10" borderId="24" xfId="1" applyFont="1" applyFill="1" applyBorder="1" applyAlignment="1" applyProtection="1">
      <alignment vertical="center" wrapText="1"/>
      <protection hidden="1"/>
    </xf>
    <xf numFmtId="0" fontId="43" fillId="4" borderId="1" xfId="1" applyFont="1" applyFill="1" applyAlignment="1" applyProtection="1">
      <alignment horizontal="center" vertical="center" wrapText="1"/>
      <protection hidden="1"/>
    </xf>
    <xf numFmtId="0" fontId="18" fillId="4" borderId="42" xfId="1" applyFont="1" applyFill="1" applyBorder="1" applyAlignment="1" applyProtection="1">
      <alignment horizontal="center" vertical="center" wrapText="1"/>
      <protection hidden="1"/>
    </xf>
    <xf numFmtId="2" fontId="43" fillId="4" borderId="1" xfId="1" applyNumberFormat="1" applyFont="1" applyFill="1" applyAlignment="1" applyProtection="1">
      <alignment horizontal="center" vertical="center"/>
      <protection hidden="1"/>
    </xf>
    <xf numFmtId="2" fontId="43" fillId="4" borderId="42" xfId="1" applyNumberFormat="1" applyFont="1" applyFill="1" applyBorder="1" applyAlignment="1" applyProtection="1">
      <alignment horizontal="center" vertical="center"/>
      <protection hidden="1"/>
    </xf>
    <xf numFmtId="2" fontId="43" fillId="4" borderId="45" xfId="1" applyNumberFormat="1" applyFont="1" applyFill="1" applyBorder="1" applyAlignment="1" applyProtection="1">
      <alignment horizontal="center" vertical="center"/>
      <protection hidden="1"/>
    </xf>
    <xf numFmtId="0" fontId="18" fillId="4" borderId="40" xfId="1" applyFont="1" applyFill="1" applyBorder="1" applyAlignment="1" applyProtection="1">
      <alignment vertical="center"/>
      <protection hidden="1"/>
    </xf>
    <xf numFmtId="0" fontId="17" fillId="4" borderId="1" xfId="1" applyFont="1" applyFill="1" applyAlignment="1" applyProtection="1">
      <alignment vertical="center"/>
      <protection hidden="1"/>
    </xf>
    <xf numFmtId="0" fontId="17" fillId="4" borderId="42" xfId="1" applyFont="1" applyFill="1" applyBorder="1" applyAlignment="1" applyProtection="1">
      <alignment horizontal="center" vertical="center"/>
      <protection hidden="1"/>
    </xf>
    <xf numFmtId="2" fontId="18" fillId="4" borderId="1" xfId="1" applyNumberFormat="1" applyFont="1" applyFill="1" applyAlignment="1" applyProtection="1">
      <alignment horizontal="center" vertical="center"/>
      <protection hidden="1"/>
    </xf>
    <xf numFmtId="2" fontId="18" fillId="4" borderId="42" xfId="1" applyNumberFormat="1" applyFont="1" applyFill="1" applyBorder="1" applyAlignment="1" applyProtection="1">
      <alignment horizontal="center" vertical="center"/>
      <protection hidden="1"/>
    </xf>
    <xf numFmtId="2" fontId="18" fillId="4" borderId="45" xfId="1" applyNumberFormat="1" applyFont="1" applyFill="1" applyBorder="1" applyAlignment="1" applyProtection="1">
      <alignment horizontal="center" vertical="center"/>
      <protection hidden="1"/>
    </xf>
    <xf numFmtId="0" fontId="17" fillId="10" borderId="52" xfId="1" applyFont="1" applyFill="1" applyBorder="1" applyAlignment="1" applyProtection="1">
      <alignment horizontal="center" vertical="center" readingOrder="2"/>
      <protection hidden="1"/>
    </xf>
    <xf numFmtId="0" fontId="20" fillId="4" borderId="1" xfId="1" applyFont="1" applyFill="1" applyAlignment="1" applyProtection="1">
      <alignment vertical="center"/>
      <protection hidden="1"/>
    </xf>
    <xf numFmtId="0" fontId="20" fillId="4" borderId="35" xfId="1" applyFont="1" applyFill="1" applyBorder="1" applyAlignment="1" applyProtection="1">
      <alignment vertical="center"/>
      <protection hidden="1"/>
    </xf>
    <xf numFmtId="167" fontId="20" fillId="8" borderId="51" xfId="2" applyNumberFormat="1" applyFont="1" applyFill="1" applyBorder="1" applyAlignment="1" applyProtection="1">
      <alignment horizontal="center" vertical="center"/>
      <protection locked="0"/>
    </xf>
    <xf numFmtId="167" fontId="20" fillId="8" borderId="51" xfId="2" applyNumberFormat="1" applyFont="1" applyFill="1" applyBorder="1" applyAlignment="1" applyProtection="1">
      <alignment vertical="center"/>
      <protection locked="0"/>
    </xf>
    <xf numFmtId="169" fontId="20" fillId="4" borderId="24" xfId="2" applyNumberFormat="1" applyFont="1" applyFill="1" applyBorder="1" applyAlignment="1" applyProtection="1">
      <alignment horizontal="center" vertical="center"/>
      <protection hidden="1"/>
    </xf>
    <xf numFmtId="0" fontId="20" fillId="4" borderId="30" xfId="1" applyFont="1" applyFill="1" applyBorder="1" applyAlignment="1" applyProtection="1">
      <alignment vertical="center" wrapText="1"/>
      <protection hidden="1"/>
    </xf>
    <xf numFmtId="0" fontId="20" fillId="4" borderId="29" xfId="1" applyFont="1" applyFill="1" applyBorder="1" applyAlignment="1" applyProtection="1">
      <alignment vertical="center"/>
      <protection hidden="1"/>
    </xf>
    <xf numFmtId="0" fontId="20" fillId="4" borderId="29" xfId="1" applyFont="1" applyFill="1" applyBorder="1" applyAlignment="1" applyProtection="1">
      <alignment horizontal="right" vertical="center"/>
      <protection hidden="1"/>
    </xf>
    <xf numFmtId="3" fontId="20" fillId="8" borderId="51" xfId="1" applyNumberFormat="1" applyFont="1" applyFill="1" applyBorder="1" applyAlignment="1" applyProtection="1">
      <alignment horizontal="center" vertical="center"/>
      <protection locked="0"/>
    </xf>
    <xf numFmtId="0" fontId="39" fillId="4" borderId="1" xfId="1" applyFont="1" applyFill="1" applyAlignment="1" applyProtection="1">
      <alignment horizontal="center" vertical="center"/>
      <protection hidden="1"/>
    </xf>
    <xf numFmtId="0" fontId="20" fillId="4" borderId="24" xfId="1" applyFont="1" applyFill="1" applyBorder="1" applyAlignment="1" applyProtection="1">
      <alignment horizontal="center" vertical="center"/>
      <protection hidden="1"/>
    </xf>
    <xf numFmtId="3" fontId="37" fillId="4" borderId="1" xfId="1" applyNumberFormat="1" applyFont="1" applyFill="1" applyAlignment="1" applyProtection="1">
      <alignment horizontal="center" vertical="center"/>
      <protection hidden="1"/>
    </xf>
    <xf numFmtId="0" fontId="20" fillId="4" borderId="36" xfId="1" applyFont="1" applyFill="1" applyBorder="1" applyAlignment="1" applyProtection="1">
      <alignment vertical="center"/>
      <protection hidden="1"/>
    </xf>
    <xf numFmtId="3" fontId="37" fillId="4" borderId="34" xfId="1" applyNumberFormat="1" applyFont="1" applyFill="1" applyBorder="1" applyAlignment="1" applyProtection="1">
      <alignment horizontal="center" vertical="center"/>
      <protection hidden="1"/>
    </xf>
    <xf numFmtId="3" fontId="37" fillId="4" borderId="108" xfId="1" applyNumberFormat="1" applyFont="1" applyFill="1" applyBorder="1" applyAlignment="1" applyProtection="1">
      <alignment horizontal="center" vertical="center"/>
      <protection hidden="1"/>
    </xf>
    <xf numFmtId="3" fontId="37" fillId="4" borderId="36" xfId="1" applyNumberFormat="1" applyFont="1" applyFill="1" applyBorder="1" applyAlignment="1" applyProtection="1">
      <alignment horizontal="center" vertical="center"/>
      <protection hidden="1"/>
    </xf>
    <xf numFmtId="0" fontId="17" fillId="0" borderId="35" xfId="1" applyFont="1" applyBorder="1" applyAlignment="1" applyProtection="1">
      <alignment vertical="center"/>
      <protection hidden="1"/>
    </xf>
    <xf numFmtId="0" fontId="17" fillId="0" borderId="1" xfId="1" applyFont="1" applyAlignment="1" applyProtection="1">
      <alignment vertical="center"/>
      <protection hidden="1"/>
    </xf>
    <xf numFmtId="0" fontId="17" fillId="10" borderId="26" xfId="1" applyFont="1" applyFill="1" applyBorder="1" applyAlignment="1" applyProtection="1">
      <alignment horizontal="right" vertical="center" indent="4" readingOrder="2"/>
      <protection hidden="1"/>
    </xf>
    <xf numFmtId="0" fontId="20" fillId="4" borderId="33" xfId="1" applyFont="1" applyFill="1" applyBorder="1" applyAlignment="1" applyProtection="1">
      <alignment vertical="center"/>
      <protection hidden="1"/>
    </xf>
    <xf numFmtId="0" fontId="88" fillId="7" borderId="34" xfId="1" applyFont="1" applyFill="1" applyBorder="1" applyAlignment="1" applyProtection="1">
      <alignment vertical="center"/>
      <protection hidden="1"/>
    </xf>
    <xf numFmtId="174" fontId="20" fillId="8" borderId="51" xfId="2" applyNumberFormat="1" applyFont="1" applyFill="1" applyBorder="1" applyAlignment="1" applyProtection="1">
      <alignment horizontal="center" vertical="center"/>
      <protection locked="0"/>
    </xf>
    <xf numFmtId="174" fontId="37" fillId="8" borderId="51" xfId="1" applyNumberFormat="1" applyFont="1" applyFill="1" applyBorder="1" applyAlignment="1" applyProtection="1">
      <alignment horizontal="center" vertical="center"/>
      <protection locked="0"/>
    </xf>
    <xf numFmtId="0" fontId="15" fillId="0" borderId="50" xfId="1" applyBorder="1" applyAlignment="1" applyProtection="1">
      <alignment vertical="center"/>
      <protection hidden="1"/>
    </xf>
    <xf numFmtId="0" fontId="18" fillId="17" borderId="31" xfId="1" applyFont="1" applyFill="1" applyBorder="1" applyAlignment="1" applyProtection="1">
      <alignment vertical="center"/>
      <protection hidden="1"/>
    </xf>
    <xf numFmtId="0" fontId="18" fillId="7" borderId="33" xfId="1" applyFont="1" applyFill="1" applyBorder="1" applyAlignment="1" applyProtection="1">
      <alignment vertical="center"/>
      <protection hidden="1"/>
    </xf>
    <xf numFmtId="0" fontId="18" fillId="7" borderId="36" xfId="1" applyFont="1" applyFill="1" applyBorder="1" applyAlignment="1" applyProtection="1">
      <alignment vertical="center"/>
      <protection hidden="1"/>
    </xf>
    <xf numFmtId="165" fontId="18" fillId="16" borderId="1" xfId="1" applyNumberFormat="1" applyFont="1" applyFill="1" applyAlignment="1" applyProtection="1">
      <alignment vertical="center"/>
      <protection hidden="1"/>
    </xf>
    <xf numFmtId="165" fontId="18" fillId="16" borderId="44" xfId="1" applyNumberFormat="1" applyFont="1" applyFill="1" applyBorder="1" applyAlignment="1" applyProtection="1">
      <alignment vertical="center"/>
      <protection hidden="1"/>
    </xf>
    <xf numFmtId="167" fontId="90" fillId="21" borderId="48" xfId="2" applyNumberFormat="1" applyFont="1" applyFill="1" applyBorder="1" applyAlignment="1" applyProtection="1">
      <alignment vertical="center"/>
      <protection locked="0"/>
    </xf>
    <xf numFmtId="10" fontId="90" fillId="4" borderId="26" xfId="3" applyNumberFormat="1" applyFont="1" applyFill="1" applyBorder="1" applyAlignment="1" applyProtection="1">
      <alignment vertical="center"/>
      <protection hidden="1"/>
    </xf>
    <xf numFmtId="167" fontId="91" fillId="4" borderId="48" xfId="2" applyNumberFormat="1" applyFont="1" applyFill="1" applyBorder="1" applyAlignment="1" applyProtection="1">
      <alignment vertical="center"/>
      <protection hidden="1"/>
    </xf>
    <xf numFmtId="2" fontId="90" fillId="4" borderId="27" xfId="3" applyNumberFormat="1" applyFont="1" applyFill="1" applyBorder="1" applyAlignment="1" applyProtection="1">
      <alignment vertical="center"/>
      <protection hidden="1"/>
    </xf>
    <xf numFmtId="11" fontId="90" fillId="4" borderId="26" xfId="3" applyNumberFormat="1" applyFont="1" applyFill="1" applyBorder="1" applyAlignment="1" applyProtection="1">
      <alignment vertical="center"/>
      <protection hidden="1"/>
    </xf>
    <xf numFmtId="168" fontId="90" fillId="4" borderId="26" xfId="2" applyNumberFormat="1" applyFont="1" applyFill="1" applyBorder="1" applyAlignment="1" applyProtection="1">
      <alignment vertical="center"/>
      <protection hidden="1"/>
    </xf>
    <xf numFmtId="167" fontId="91" fillId="7" borderId="47" xfId="2" applyNumberFormat="1" applyFont="1" applyFill="1" applyBorder="1" applyAlignment="1" applyProtection="1">
      <alignment vertical="center"/>
      <protection hidden="1"/>
    </xf>
    <xf numFmtId="167" fontId="90" fillId="7" borderId="47" xfId="2" applyNumberFormat="1" applyFont="1" applyFill="1" applyBorder="1" applyAlignment="1" applyProtection="1">
      <alignment vertical="center"/>
      <protection hidden="1"/>
    </xf>
    <xf numFmtId="2" fontId="90" fillId="13" borderId="26" xfId="3" applyNumberFormat="1" applyFont="1" applyFill="1" applyBorder="1" applyAlignment="1" applyProtection="1">
      <alignment vertical="center"/>
      <protection hidden="1"/>
    </xf>
    <xf numFmtId="11" fontId="90" fillId="13" borderId="26" xfId="3" applyNumberFormat="1" applyFont="1" applyFill="1" applyBorder="1" applyAlignment="1" applyProtection="1">
      <alignment vertical="center"/>
      <protection hidden="1"/>
    </xf>
    <xf numFmtId="168" fontId="90" fillId="14" borderId="26" xfId="2" applyNumberFormat="1" applyFont="1" applyFill="1" applyBorder="1" applyAlignment="1" applyProtection="1">
      <alignment vertical="center"/>
      <protection hidden="1"/>
    </xf>
    <xf numFmtId="0" fontId="90" fillId="15" borderId="26" xfId="1" applyFont="1" applyFill="1" applyBorder="1" applyAlignment="1" applyProtection="1">
      <alignment vertical="center"/>
      <protection hidden="1"/>
    </xf>
    <xf numFmtId="167" fontId="90" fillId="7" borderId="46" xfId="2" applyNumberFormat="1" applyFont="1" applyFill="1" applyBorder="1" applyAlignment="1" applyProtection="1">
      <alignment vertical="center"/>
      <protection hidden="1"/>
    </xf>
    <xf numFmtId="167" fontId="91" fillId="4" borderId="43" xfId="2" applyNumberFormat="1" applyFont="1" applyFill="1" applyBorder="1" applyAlignment="1" applyProtection="1">
      <alignment vertical="center"/>
      <protection hidden="1"/>
    </xf>
    <xf numFmtId="0" fontId="47" fillId="0" borderId="24" xfId="1" applyFont="1" applyBorder="1" applyAlignment="1" applyProtection="1">
      <alignment vertical="center" wrapText="1" readingOrder="2"/>
      <protection hidden="1"/>
    </xf>
    <xf numFmtId="0" fontId="83" fillId="0" borderId="24" xfId="1" applyFont="1" applyBorder="1" applyAlignment="1" applyProtection="1">
      <alignment vertical="center" wrapText="1" readingOrder="2"/>
      <protection hidden="1"/>
    </xf>
    <xf numFmtId="0" fontId="83" fillId="0" borderId="26" xfId="1" applyFont="1" applyBorder="1" applyAlignment="1" applyProtection="1">
      <alignment vertical="center" wrapText="1"/>
      <protection hidden="1"/>
    </xf>
    <xf numFmtId="167" fontId="90" fillId="21" borderId="43" xfId="2" applyNumberFormat="1" applyFont="1" applyFill="1" applyBorder="1" applyAlignment="1" applyProtection="1">
      <alignment vertical="center"/>
      <protection locked="0"/>
    </xf>
    <xf numFmtId="167" fontId="91" fillId="4" borderId="38" xfId="2" applyNumberFormat="1" applyFont="1" applyFill="1" applyBorder="1" applyAlignment="1" applyProtection="1">
      <alignment vertical="center"/>
      <protection hidden="1"/>
    </xf>
    <xf numFmtId="167" fontId="90" fillId="21" borderId="38" xfId="2" applyNumberFormat="1" applyFont="1" applyFill="1" applyBorder="1" applyAlignment="1" applyProtection="1">
      <alignment vertical="center"/>
      <protection locked="0"/>
    </xf>
    <xf numFmtId="167" fontId="90" fillId="4" borderId="48" xfId="2" applyNumberFormat="1" applyFont="1" applyFill="1" applyBorder="1" applyAlignment="1" applyProtection="1">
      <alignment vertical="center"/>
      <protection hidden="1"/>
    </xf>
    <xf numFmtId="0" fontId="47" fillId="0" borderId="26" xfId="1" applyFont="1" applyBorder="1" applyAlignment="1" applyProtection="1">
      <alignment vertical="center" wrapText="1" readingOrder="2"/>
      <protection hidden="1"/>
    </xf>
    <xf numFmtId="0" fontId="47" fillId="0" borderId="26" xfId="1" applyFont="1" applyBorder="1" applyAlignment="1" applyProtection="1">
      <alignment vertical="center" wrapText="1"/>
      <protection hidden="1"/>
    </xf>
    <xf numFmtId="2" fontId="91" fillId="4" borderId="26" xfId="3" applyNumberFormat="1" applyFont="1" applyFill="1" applyBorder="1" applyAlignment="1" applyProtection="1">
      <alignment vertical="center"/>
      <protection hidden="1"/>
    </xf>
    <xf numFmtId="0" fontId="47" fillId="0" borderId="24" xfId="1" applyFont="1" applyBorder="1" applyAlignment="1" applyProtection="1">
      <alignment horizontal="right" vertical="top" wrapText="1" readingOrder="2"/>
      <protection hidden="1"/>
    </xf>
    <xf numFmtId="0" fontId="91" fillId="4" borderId="28" xfId="1" applyFont="1" applyFill="1" applyBorder="1" applyAlignment="1" applyProtection="1">
      <alignment horizontal="right" vertical="center"/>
      <protection hidden="1"/>
    </xf>
    <xf numFmtId="167" fontId="37" fillId="0" borderId="1" xfId="1" applyNumberFormat="1" applyFont="1" applyProtection="1">
      <protection hidden="1"/>
    </xf>
    <xf numFmtId="164" fontId="37" fillId="0" borderId="1" xfId="1" applyNumberFormat="1" applyFont="1" applyProtection="1">
      <protection hidden="1"/>
    </xf>
    <xf numFmtId="167" fontId="81" fillId="0" borderId="1" xfId="1" applyNumberFormat="1" applyFont="1" applyProtection="1">
      <protection hidden="1"/>
    </xf>
    <xf numFmtId="0" fontId="42" fillId="0" borderId="24" xfId="1" applyFont="1" applyBorder="1" applyAlignment="1" applyProtection="1">
      <alignment vertical="center"/>
      <protection hidden="1"/>
    </xf>
    <xf numFmtId="2" fontId="90" fillId="4" borderId="26" xfId="3" applyNumberFormat="1" applyFont="1" applyFill="1" applyBorder="1" applyAlignment="1" applyProtection="1">
      <alignment vertical="center" wrapText="1"/>
      <protection hidden="1"/>
    </xf>
    <xf numFmtId="0" fontId="15" fillId="0" borderId="44" xfId="1" applyBorder="1" applyAlignment="1" applyProtection="1">
      <alignment vertical="center"/>
      <protection hidden="1"/>
    </xf>
    <xf numFmtId="0" fontId="96" fillId="6" borderId="29" xfId="1" applyFont="1" applyFill="1" applyBorder="1" applyAlignment="1" applyProtection="1">
      <alignment horizontal="right" vertical="center"/>
      <protection hidden="1"/>
    </xf>
    <xf numFmtId="0" fontId="35" fillId="6" borderId="30" xfId="1" applyFont="1" applyFill="1" applyBorder="1" applyAlignment="1" applyProtection="1">
      <alignment horizontal="right" vertical="center"/>
      <protection hidden="1"/>
    </xf>
    <xf numFmtId="0" fontId="37" fillId="6" borderId="30" xfId="1" applyFont="1" applyFill="1" applyBorder="1" applyAlignment="1" applyProtection="1">
      <alignment vertical="center"/>
      <protection hidden="1"/>
    </xf>
    <xf numFmtId="0" fontId="19" fillId="6" borderId="31" xfId="1" applyFont="1" applyFill="1" applyBorder="1" applyAlignment="1" applyProtection="1">
      <alignment vertical="center"/>
      <protection hidden="1"/>
    </xf>
    <xf numFmtId="0" fontId="20" fillId="6" borderId="1" xfId="1" applyFont="1" applyFill="1" applyAlignment="1" applyProtection="1">
      <alignment vertical="center"/>
      <protection hidden="1"/>
    </xf>
    <xf numFmtId="0" fontId="37" fillId="6" borderId="1" xfId="1" applyFont="1" applyFill="1" applyAlignment="1" applyProtection="1">
      <alignment vertical="center"/>
      <protection hidden="1"/>
    </xf>
    <xf numFmtId="0" fontId="19" fillId="6" borderId="33" xfId="1" applyFont="1" applyFill="1" applyBorder="1" applyAlignment="1" applyProtection="1">
      <alignment vertical="center"/>
      <protection hidden="1"/>
    </xf>
    <xf numFmtId="0" fontId="20" fillId="6" borderId="35" xfId="1" applyFont="1" applyFill="1" applyBorder="1" applyAlignment="1" applyProtection="1">
      <alignment vertical="center"/>
      <protection hidden="1"/>
    </xf>
    <xf numFmtId="0" fontId="37" fillId="6" borderId="35" xfId="1" applyFont="1" applyFill="1" applyBorder="1" applyAlignment="1" applyProtection="1">
      <alignment vertical="center"/>
      <protection hidden="1"/>
    </xf>
    <xf numFmtId="0" fontId="19" fillId="6" borderId="36" xfId="1" applyFont="1" applyFill="1" applyBorder="1" applyAlignment="1" applyProtection="1">
      <alignment vertical="center"/>
      <protection hidden="1"/>
    </xf>
    <xf numFmtId="167" fontId="90" fillId="21" borderId="51" xfId="2" applyNumberFormat="1" applyFont="1" applyFill="1" applyBorder="1" applyAlignment="1" applyProtection="1">
      <alignment vertical="center"/>
      <protection locked="0"/>
    </xf>
    <xf numFmtId="167" fontId="90" fillId="21" borderId="52" xfId="2" applyNumberFormat="1" applyFont="1" applyFill="1" applyBorder="1" applyAlignment="1" applyProtection="1">
      <alignment vertical="center"/>
      <protection locked="0"/>
    </xf>
    <xf numFmtId="167" fontId="90" fillId="21" borderId="105" xfId="2" applyNumberFormat="1" applyFont="1" applyFill="1" applyBorder="1" applyAlignment="1" applyProtection="1">
      <alignment vertical="center"/>
      <protection locked="0"/>
    </xf>
    <xf numFmtId="0" fontId="88" fillId="4" borderId="1" xfId="1" applyFont="1" applyFill="1" applyAlignment="1" applyProtection="1">
      <alignment horizontal="center" vertical="center"/>
      <protection hidden="1"/>
    </xf>
    <xf numFmtId="0" fontId="88" fillId="4" borderId="42" xfId="1" applyFont="1" applyFill="1" applyBorder="1" applyAlignment="1" applyProtection="1">
      <alignment horizontal="right" vertical="center"/>
      <protection hidden="1"/>
    </xf>
    <xf numFmtId="176" fontId="88" fillId="4" borderId="1" xfId="1" applyNumberFormat="1" applyFont="1" applyFill="1" applyAlignment="1" applyProtection="1">
      <alignment horizontal="center" vertical="center"/>
      <protection hidden="1"/>
    </xf>
    <xf numFmtId="165" fontId="88" fillId="4" borderId="1" xfId="1" applyNumberFormat="1" applyFont="1" applyFill="1" applyAlignment="1" applyProtection="1">
      <alignment horizontal="center" vertical="center"/>
      <protection hidden="1"/>
    </xf>
    <xf numFmtId="175" fontId="47" fillId="4" borderId="49" xfId="1" applyNumberFormat="1" applyFont="1" applyFill="1" applyBorder="1" applyAlignment="1" applyProtection="1">
      <alignment horizontal="right" vertical="center"/>
      <protection hidden="1"/>
    </xf>
    <xf numFmtId="0" fontId="76" fillId="0" borderId="1" xfId="1" applyFont="1" applyAlignment="1" applyProtection="1">
      <alignment vertical="center" wrapText="1"/>
      <protection hidden="1"/>
    </xf>
    <xf numFmtId="0" fontId="6" fillId="0" borderId="0" xfId="0" applyFont="1" applyAlignment="1" applyProtection="1">
      <alignment horizontal="center" vertical="center"/>
      <protection hidden="1"/>
    </xf>
    <xf numFmtId="0" fontId="0" fillId="12" borderId="0" xfId="0" applyFill="1" applyAlignment="1" applyProtection="1">
      <alignment vertical="center"/>
      <protection hidden="1"/>
    </xf>
    <xf numFmtId="0" fontId="10" fillId="12" borderId="1" xfId="0" applyFont="1" applyFill="1" applyBorder="1" applyAlignment="1" applyProtection="1">
      <alignment vertical="center"/>
      <protection hidden="1"/>
    </xf>
    <xf numFmtId="0" fontId="9" fillId="0" borderId="0" xfId="0" applyFont="1" applyAlignment="1" applyProtection="1">
      <alignment vertical="center"/>
      <protection hidden="1"/>
    </xf>
    <xf numFmtId="0" fontId="7" fillId="0" borderId="0" xfId="0" applyFont="1" applyAlignment="1" applyProtection="1">
      <alignment vertical="center"/>
      <protection hidden="1"/>
    </xf>
    <xf numFmtId="0" fontId="9" fillId="21" borderId="24" xfId="0" applyFont="1" applyFill="1" applyBorder="1" applyAlignment="1" applyProtection="1">
      <alignment horizontal="center"/>
      <protection locked="0"/>
    </xf>
    <xf numFmtId="0" fontId="102" fillId="0" borderId="0" xfId="0" applyFont="1" applyProtection="1">
      <protection hidden="1"/>
    </xf>
    <xf numFmtId="0" fontId="6" fillId="0" borderId="0" xfId="0" applyFont="1" applyAlignment="1" applyProtection="1">
      <alignment vertical="top" wrapText="1"/>
      <protection hidden="1"/>
    </xf>
    <xf numFmtId="14" fontId="9" fillId="21" borderId="24" xfId="0" applyNumberFormat="1" applyFont="1" applyFill="1" applyBorder="1" applyProtection="1">
      <protection locked="0"/>
    </xf>
    <xf numFmtId="0" fontId="9" fillId="21" borderId="24" xfId="0" applyFont="1" applyFill="1" applyBorder="1" applyProtection="1">
      <protection locked="0"/>
    </xf>
    <xf numFmtId="0" fontId="37" fillId="0" borderId="0" xfId="0" applyFont="1" applyProtection="1">
      <protection hidden="1"/>
    </xf>
    <xf numFmtId="0" fontId="42" fillId="29" borderId="1" xfId="1" applyFont="1" applyFill="1" applyAlignment="1" applyProtection="1">
      <alignment horizontal="center"/>
      <protection hidden="1"/>
    </xf>
    <xf numFmtId="0" fontId="42" fillId="29" borderId="35" xfId="1" applyFont="1" applyFill="1" applyBorder="1" applyAlignment="1" applyProtection="1">
      <alignment horizontal="center"/>
      <protection hidden="1"/>
    </xf>
    <xf numFmtId="0" fontId="48" fillId="29" borderId="60" xfId="1" applyFont="1" applyFill="1" applyBorder="1" applyProtection="1">
      <protection hidden="1"/>
    </xf>
    <xf numFmtId="0" fontId="48" fillId="29" borderId="25" xfId="1" applyFont="1" applyFill="1" applyBorder="1" applyProtection="1">
      <protection hidden="1"/>
    </xf>
    <xf numFmtId="0" fontId="30" fillId="29" borderId="36" xfId="1" applyFont="1" applyFill="1" applyBorder="1" applyProtection="1">
      <protection hidden="1"/>
    </xf>
    <xf numFmtId="0" fontId="83" fillId="4" borderId="1" xfId="0" applyFont="1" applyFill="1" applyBorder="1" applyAlignment="1" applyProtection="1">
      <alignment horizontal="center" vertical="center" readingOrder="2"/>
      <protection hidden="1"/>
    </xf>
    <xf numFmtId="0" fontId="33" fillId="28" borderId="19" xfId="0" applyFont="1" applyFill="1" applyBorder="1" applyAlignment="1" applyProtection="1">
      <alignment horizontal="right"/>
      <protection hidden="1"/>
    </xf>
    <xf numFmtId="0" fontId="33" fillId="28" borderId="21" xfId="0" applyFont="1" applyFill="1" applyBorder="1" applyAlignment="1" applyProtection="1">
      <alignment horizontal="right"/>
      <protection hidden="1"/>
    </xf>
    <xf numFmtId="0" fontId="33" fillId="28" borderId="11" xfId="0" applyFont="1" applyFill="1" applyBorder="1" applyAlignment="1" applyProtection="1">
      <alignment horizontal="right"/>
      <protection hidden="1"/>
    </xf>
    <xf numFmtId="0" fontId="33" fillId="28" borderId="11" xfId="0" applyFont="1" applyFill="1" applyBorder="1" applyAlignment="1" applyProtection="1">
      <alignment horizontal="right" wrapText="1"/>
      <protection hidden="1"/>
    </xf>
    <xf numFmtId="177" fontId="17" fillId="21" borderId="51" xfId="2" applyNumberFormat="1" applyFont="1" applyFill="1" applyBorder="1" applyAlignment="1" applyProtection="1">
      <alignment horizontal="center" vertical="center"/>
      <protection locked="0"/>
    </xf>
    <xf numFmtId="1" fontId="20" fillId="10" borderId="51" xfId="2" applyNumberFormat="1" applyFont="1" applyFill="1" applyBorder="1" applyAlignment="1" applyProtection="1">
      <alignment horizontal="center" vertical="center"/>
      <protection locked="0"/>
    </xf>
    <xf numFmtId="0" fontId="37" fillId="0" borderId="0" xfId="0" applyFont="1"/>
    <xf numFmtId="0" fontId="90" fillId="4" borderId="1" xfId="0" applyFont="1" applyFill="1" applyBorder="1" applyProtection="1">
      <protection hidden="1"/>
    </xf>
    <xf numFmtId="0" fontId="37" fillId="0" borderId="1" xfId="0" applyFont="1" applyBorder="1" applyProtection="1">
      <protection hidden="1"/>
    </xf>
    <xf numFmtId="1" fontId="36" fillId="0" borderId="0" xfId="0" applyNumberFormat="1" applyFont="1" applyAlignment="1">
      <alignment horizontal="center"/>
    </xf>
    <xf numFmtId="1" fontId="20" fillId="0" borderId="0" xfId="0" applyNumberFormat="1" applyFont="1" applyAlignment="1">
      <alignment horizontal="center"/>
    </xf>
    <xf numFmtId="0" fontId="39" fillId="0" borderId="0" xfId="0" applyFont="1" applyAlignment="1">
      <alignment horizontal="center"/>
    </xf>
    <xf numFmtId="0" fontId="83" fillId="4" borderId="1" xfId="0" applyFont="1" applyFill="1" applyBorder="1" applyProtection="1">
      <protection hidden="1"/>
    </xf>
    <xf numFmtId="167" fontId="88" fillId="21" borderId="51" xfId="2" applyNumberFormat="1" applyFont="1" applyFill="1" applyBorder="1" applyAlignment="1" applyProtection="1">
      <alignment horizontal="center" vertical="center"/>
      <protection locked="0"/>
    </xf>
    <xf numFmtId="1" fontId="88" fillId="21" borderId="51" xfId="2" applyNumberFormat="1" applyFont="1" applyFill="1" applyBorder="1" applyAlignment="1" applyProtection="1">
      <alignment horizontal="center" vertical="center"/>
      <protection locked="0"/>
    </xf>
    <xf numFmtId="165" fontId="88" fillId="31" borderId="24" xfId="0" applyNumberFormat="1" applyFont="1" applyFill="1" applyBorder="1" applyAlignment="1" applyProtection="1">
      <alignment horizontal="center" vertical="center"/>
      <protection hidden="1"/>
    </xf>
    <xf numFmtId="165" fontId="88" fillId="31" borderId="24" xfId="0" applyNumberFormat="1" applyFont="1" applyFill="1" applyBorder="1" applyAlignment="1" applyProtection="1">
      <alignment horizontal="right" vertical="center"/>
      <protection hidden="1"/>
    </xf>
    <xf numFmtId="165" fontId="88" fillId="31" borderId="24" xfId="0" applyNumberFormat="1" applyFont="1" applyFill="1" applyBorder="1" applyAlignment="1" applyProtection="1">
      <alignment horizontal="right"/>
      <protection hidden="1"/>
    </xf>
    <xf numFmtId="165" fontId="88" fillId="31" borderId="24" xfId="0" applyNumberFormat="1" applyFont="1" applyFill="1" applyBorder="1" applyAlignment="1" applyProtection="1">
      <alignment horizontal="center"/>
      <protection hidden="1"/>
    </xf>
    <xf numFmtId="165" fontId="84" fillId="11" borderId="23" xfId="0" applyNumberFormat="1" applyFont="1" applyFill="1" applyBorder="1" applyAlignment="1" applyProtection="1">
      <alignment horizontal="center" vertical="top" wrapText="1" readingOrder="2"/>
      <protection locked="0"/>
    </xf>
    <xf numFmtId="0" fontId="84" fillId="11" borderId="3" xfId="0" applyFont="1" applyFill="1" applyBorder="1" applyAlignment="1" applyProtection="1">
      <alignment horizontal="center" vertical="top" wrapText="1" readingOrder="2"/>
      <protection hidden="1"/>
    </xf>
    <xf numFmtId="0" fontId="84" fillId="11" borderId="23" xfId="0" applyFont="1" applyFill="1" applyBorder="1" applyAlignment="1" applyProtection="1">
      <alignment horizontal="center" vertical="top" wrapText="1" readingOrder="2"/>
      <protection hidden="1"/>
    </xf>
    <xf numFmtId="0" fontId="88" fillId="11" borderId="1" xfId="0" applyFont="1" applyFill="1" applyBorder="1" applyAlignment="1" applyProtection="1">
      <alignment horizontal="center" vertical="top" wrapText="1" readingOrder="2"/>
      <protection hidden="1"/>
    </xf>
    <xf numFmtId="1" fontId="84" fillId="11" borderId="1" xfId="0" applyNumberFormat="1" applyFont="1" applyFill="1" applyBorder="1" applyAlignment="1" applyProtection="1">
      <alignment horizontal="center" vertical="top" wrapText="1" readingOrder="2"/>
      <protection hidden="1"/>
    </xf>
    <xf numFmtId="3" fontId="84" fillId="11" borderId="23" xfId="0" applyNumberFormat="1" applyFont="1" applyFill="1" applyBorder="1" applyAlignment="1" applyProtection="1">
      <alignment horizontal="center" vertical="top" wrapText="1" readingOrder="2"/>
      <protection hidden="1"/>
    </xf>
    <xf numFmtId="0" fontId="84" fillId="11" borderId="1" xfId="0" applyFont="1" applyFill="1" applyBorder="1" applyAlignment="1" applyProtection="1">
      <alignment horizontal="center" vertical="top" wrapText="1" readingOrder="2"/>
      <protection hidden="1"/>
    </xf>
    <xf numFmtId="165" fontId="84" fillId="11" borderId="23" xfId="0" applyNumberFormat="1" applyFont="1" applyFill="1" applyBorder="1" applyAlignment="1" applyProtection="1">
      <alignment horizontal="center" vertical="top" wrapText="1" readingOrder="2"/>
      <protection hidden="1"/>
    </xf>
    <xf numFmtId="0" fontId="111" fillId="27" borderId="26" xfId="0" applyFont="1" applyFill="1" applyBorder="1" applyAlignment="1" applyProtection="1">
      <alignment horizontal="center" vertical="center" readingOrder="2"/>
      <protection hidden="1"/>
    </xf>
    <xf numFmtId="0" fontId="111" fillId="27" borderId="27" xfId="0" applyFont="1" applyFill="1" applyBorder="1" applyAlignment="1" applyProtection="1">
      <alignment horizontal="center" vertical="center" readingOrder="2"/>
      <protection hidden="1"/>
    </xf>
    <xf numFmtId="0" fontId="111" fillId="27" borderId="28" xfId="0" applyFont="1" applyFill="1" applyBorder="1" applyAlignment="1" applyProtection="1">
      <alignment horizontal="center" vertical="center" readingOrder="2"/>
      <protection hidden="1"/>
    </xf>
    <xf numFmtId="0" fontId="37" fillId="27" borderId="26" xfId="0" applyFont="1" applyFill="1" applyBorder="1"/>
    <xf numFmtId="9" fontId="113" fillId="33" borderId="109" xfId="9" applyFont="1" applyFill="1" applyBorder="1" applyAlignment="1" applyProtection="1">
      <alignment horizontal="center" vertical="center"/>
      <protection hidden="1"/>
    </xf>
    <xf numFmtId="1" fontId="9" fillId="21" borderId="24" xfId="9" applyNumberFormat="1" applyFont="1" applyFill="1" applyBorder="1" applyAlignment="1" applyProtection="1">
      <alignment horizontal="center"/>
      <protection locked="0"/>
    </xf>
    <xf numFmtId="167" fontId="37" fillId="0" borderId="0" xfId="0" applyNumberFormat="1" applyFont="1" applyProtection="1">
      <protection locked="0"/>
    </xf>
    <xf numFmtId="0" fontId="17" fillId="10" borderId="29" xfId="1" applyFont="1" applyFill="1" applyBorder="1" applyAlignment="1" applyProtection="1">
      <alignment horizontal="center" vertical="center" wrapText="1" readingOrder="2"/>
      <protection hidden="1"/>
    </xf>
    <xf numFmtId="0" fontId="17" fillId="10" borderId="34" xfId="1" applyFont="1" applyFill="1" applyBorder="1" applyAlignment="1" applyProtection="1">
      <alignment horizontal="center" vertical="center" wrapText="1" readingOrder="2"/>
      <protection hidden="1"/>
    </xf>
    <xf numFmtId="0" fontId="17" fillId="10" borderId="37" xfId="1" applyFont="1" applyFill="1" applyBorder="1" applyAlignment="1" applyProtection="1">
      <alignment horizontal="center" vertical="center" wrapText="1" readingOrder="2"/>
      <protection hidden="1"/>
    </xf>
    <xf numFmtId="0" fontId="17" fillId="10" borderId="25" xfId="1" applyFont="1" applyFill="1" applyBorder="1" applyAlignment="1" applyProtection="1">
      <alignment horizontal="center" vertical="center" wrapText="1" readingOrder="2"/>
      <protection hidden="1"/>
    </xf>
    <xf numFmtId="0" fontId="17" fillId="10" borderId="97" xfId="1" applyFont="1" applyFill="1" applyBorder="1" applyAlignment="1" applyProtection="1">
      <alignment horizontal="center" vertical="center" wrapText="1" readingOrder="2"/>
      <protection hidden="1"/>
    </xf>
    <xf numFmtId="0" fontId="17" fillId="10" borderId="29" xfId="1" applyFont="1" applyFill="1" applyBorder="1" applyAlignment="1" applyProtection="1">
      <alignment horizontal="center" vertical="center" readingOrder="2"/>
      <protection hidden="1"/>
    </xf>
    <xf numFmtId="0" fontId="17" fillId="10" borderId="34" xfId="1" applyFont="1" applyFill="1" applyBorder="1" applyAlignment="1" applyProtection="1">
      <alignment horizontal="center" vertical="center" readingOrder="2"/>
      <protection hidden="1"/>
    </xf>
    <xf numFmtId="168" fontId="17" fillId="10" borderId="29" xfId="1" applyNumberFormat="1" applyFont="1" applyFill="1" applyBorder="1" applyAlignment="1" applyProtection="1">
      <alignment horizontal="center" vertical="center" wrapText="1" readingOrder="2"/>
      <protection hidden="1"/>
    </xf>
    <xf numFmtId="168" fontId="17" fillId="10" borderId="34" xfId="1" applyNumberFormat="1" applyFont="1" applyFill="1" applyBorder="1" applyAlignment="1" applyProtection="1">
      <alignment horizontal="center" vertical="center" wrapText="1" readingOrder="2"/>
      <protection hidden="1"/>
    </xf>
    <xf numFmtId="0" fontId="37" fillId="4" borderId="28" xfId="1" applyFont="1" applyFill="1" applyBorder="1" applyAlignment="1" applyProtection="1">
      <alignment horizontal="right" vertical="center" wrapText="1"/>
      <protection hidden="1"/>
    </xf>
    <xf numFmtId="0" fontId="37" fillId="4" borderId="24" xfId="1" applyFont="1" applyFill="1" applyBorder="1" applyAlignment="1" applyProtection="1">
      <alignment horizontal="right" vertical="center" wrapText="1"/>
      <protection hidden="1"/>
    </xf>
    <xf numFmtId="0" fontId="37" fillId="4" borderId="34" xfId="1" applyFont="1" applyFill="1" applyBorder="1" applyAlignment="1" applyProtection="1">
      <alignment horizontal="right" vertical="center" wrapText="1"/>
      <protection hidden="1"/>
    </xf>
    <xf numFmtId="0" fontId="37" fillId="4" borderId="36" xfId="1" applyFont="1" applyFill="1" applyBorder="1" applyAlignment="1" applyProtection="1">
      <alignment horizontal="right" vertical="center" wrapText="1"/>
      <protection hidden="1"/>
    </xf>
    <xf numFmtId="0" fontId="37" fillId="4" borderId="26" xfId="1" applyFont="1" applyFill="1" applyBorder="1" applyAlignment="1" applyProtection="1">
      <alignment horizontal="right" vertical="center" wrapText="1"/>
      <protection hidden="1"/>
    </xf>
    <xf numFmtId="167" fontId="25" fillId="4" borderId="48" xfId="2" applyNumberFormat="1" applyFont="1" applyFill="1" applyBorder="1" applyAlignment="1" applyProtection="1">
      <alignment horizontal="center" vertical="center"/>
      <protection hidden="1"/>
    </xf>
    <xf numFmtId="167" fontId="25" fillId="4" borderId="50" xfId="2" applyNumberFormat="1" applyFont="1" applyFill="1" applyBorder="1" applyAlignment="1" applyProtection="1">
      <alignment horizontal="center" vertical="center"/>
      <protection hidden="1"/>
    </xf>
    <xf numFmtId="167" fontId="25" fillId="24" borderId="48" xfId="2" applyNumberFormat="1" applyFont="1" applyFill="1" applyBorder="1" applyAlignment="1" applyProtection="1">
      <alignment horizontal="center" vertical="center"/>
      <protection hidden="1"/>
    </xf>
    <xf numFmtId="167" fontId="25" fillId="24" borderId="50" xfId="2" applyNumberFormat="1" applyFont="1" applyFill="1" applyBorder="1" applyAlignment="1" applyProtection="1">
      <alignment horizontal="center" vertical="center"/>
      <protection hidden="1"/>
    </xf>
    <xf numFmtId="167" fontId="25" fillId="4" borderId="43" xfId="2" applyNumberFormat="1" applyFont="1" applyFill="1" applyBorder="1" applyAlignment="1" applyProtection="1">
      <alignment horizontal="center" vertical="center"/>
      <protection hidden="1"/>
    </xf>
    <xf numFmtId="167" fontId="25" fillId="4" borderId="45" xfId="2" applyNumberFormat="1" applyFont="1" applyFill="1" applyBorder="1" applyAlignment="1" applyProtection="1">
      <alignment horizontal="center" vertical="center"/>
      <protection hidden="1"/>
    </xf>
    <xf numFmtId="0" fontId="23" fillId="10" borderId="37" xfId="1" applyFont="1" applyFill="1" applyBorder="1" applyAlignment="1" applyProtection="1">
      <alignment horizontal="center" vertical="center" wrapText="1" readingOrder="2"/>
      <protection hidden="1"/>
    </xf>
    <xf numFmtId="167" fontId="25" fillId="4" borderId="48" xfId="2" applyNumberFormat="1" applyFont="1" applyFill="1" applyBorder="1" applyAlignment="1" applyProtection="1">
      <alignment horizontal="center" vertical="center" readingOrder="1"/>
      <protection hidden="1"/>
    </xf>
    <xf numFmtId="167" fontId="25" fillId="4" borderId="50" xfId="2" applyNumberFormat="1" applyFont="1" applyFill="1" applyBorder="1" applyAlignment="1" applyProtection="1">
      <alignment horizontal="center" vertical="center" readingOrder="1"/>
      <protection hidden="1"/>
    </xf>
    <xf numFmtId="0" fontId="33" fillId="10" borderId="48" xfId="0" applyFont="1" applyFill="1" applyBorder="1" applyAlignment="1" applyProtection="1">
      <alignment horizontal="right"/>
      <protection hidden="1"/>
    </xf>
    <xf numFmtId="0" fontId="33" fillId="10" borderId="49" xfId="0" applyFont="1" applyFill="1" applyBorder="1" applyAlignment="1" applyProtection="1">
      <alignment horizontal="right"/>
      <protection hidden="1"/>
    </xf>
    <xf numFmtId="0" fontId="33" fillId="10" borderId="50" xfId="0" applyFont="1" applyFill="1" applyBorder="1" applyAlignment="1" applyProtection="1">
      <alignment horizontal="right"/>
      <protection hidden="1"/>
    </xf>
    <xf numFmtId="0" fontId="46" fillId="8" borderId="61" xfId="0" applyFont="1" applyFill="1" applyBorder="1" applyAlignment="1" applyProtection="1">
      <alignment horizontal="center" vertical="center" wrapText="1"/>
      <protection hidden="1"/>
    </xf>
    <xf numFmtId="0" fontId="46" fillId="8" borderId="62" xfId="0" applyFont="1" applyFill="1" applyBorder="1" applyAlignment="1" applyProtection="1">
      <alignment horizontal="center" vertical="center" wrapText="1"/>
      <protection hidden="1"/>
    </xf>
    <xf numFmtId="0" fontId="46" fillId="8" borderId="63" xfId="0" applyFont="1" applyFill="1" applyBorder="1" applyAlignment="1" applyProtection="1">
      <alignment horizontal="center" vertical="center" wrapText="1"/>
      <protection hidden="1"/>
    </xf>
    <xf numFmtId="0" fontId="46" fillId="8" borderId="53" xfId="0" applyFont="1" applyFill="1" applyBorder="1" applyAlignment="1" applyProtection="1">
      <alignment horizontal="center" vertical="center" wrapText="1"/>
      <protection hidden="1"/>
    </xf>
    <xf numFmtId="0" fontId="20" fillId="8" borderId="56" xfId="0" applyFont="1" applyFill="1" applyBorder="1" applyAlignment="1" applyProtection="1">
      <alignment vertical="center"/>
      <protection hidden="1"/>
    </xf>
    <xf numFmtId="0" fontId="20" fillId="8" borderId="57" xfId="0" applyFont="1" applyFill="1" applyBorder="1" applyAlignment="1" applyProtection="1">
      <alignment vertical="center"/>
      <protection hidden="1"/>
    </xf>
    <xf numFmtId="0" fontId="20" fillId="8" borderId="56" xfId="0" applyFont="1" applyFill="1" applyBorder="1" applyProtection="1">
      <protection hidden="1"/>
    </xf>
    <xf numFmtId="0" fontId="20" fillId="8" borderId="57" xfId="0" applyFont="1" applyFill="1" applyBorder="1" applyProtection="1">
      <protection hidden="1"/>
    </xf>
    <xf numFmtId="0" fontId="39" fillId="0" borderId="0" xfId="0" applyFont="1" applyAlignment="1" applyProtection="1">
      <alignment horizontal="center" vertical="center" wrapText="1" readingOrder="2"/>
      <protection hidden="1"/>
    </xf>
    <xf numFmtId="0" fontId="37" fillId="0" borderId="0" xfId="0" applyFont="1" applyProtection="1">
      <protection hidden="1"/>
    </xf>
    <xf numFmtId="0" fontId="44" fillId="0" borderId="0" xfId="0" applyFont="1" applyAlignment="1" applyProtection="1">
      <alignment horizontal="center" vertical="center"/>
      <protection hidden="1"/>
    </xf>
    <xf numFmtId="0" fontId="30" fillId="0" borderId="0" xfId="0" applyFont="1" applyProtection="1">
      <protection hidden="1"/>
    </xf>
    <xf numFmtId="0" fontId="44" fillId="18" borderId="24" xfId="0" applyFont="1" applyFill="1" applyBorder="1" applyAlignment="1" applyProtection="1">
      <alignment horizontal="center"/>
      <protection hidden="1"/>
    </xf>
    <xf numFmtId="0" fontId="37" fillId="4" borderId="24" xfId="0" applyFont="1" applyFill="1" applyBorder="1" applyAlignment="1" applyProtection="1">
      <alignment horizontal="center"/>
      <protection hidden="1"/>
    </xf>
    <xf numFmtId="0" fontId="44" fillId="18" borderId="24" xfId="0" applyFont="1" applyFill="1" applyBorder="1" applyAlignment="1" applyProtection="1">
      <alignment horizontal="center" vertical="center" wrapText="1"/>
      <protection hidden="1"/>
    </xf>
    <xf numFmtId="0" fontId="44" fillId="18" borderId="37" xfId="0" applyFont="1" applyFill="1" applyBorder="1" applyAlignment="1" applyProtection="1">
      <alignment horizontal="center" vertical="center" wrapText="1"/>
      <protection hidden="1"/>
    </xf>
    <xf numFmtId="0" fontId="25" fillId="29" borderId="32" xfId="1" applyFont="1" applyFill="1" applyBorder="1" applyAlignment="1" applyProtection="1">
      <alignment horizontal="center" vertical="center"/>
      <protection hidden="1"/>
    </xf>
    <xf numFmtId="0" fontId="25" fillId="29" borderId="1" xfId="1" applyFont="1" applyFill="1" applyAlignment="1" applyProtection="1">
      <alignment horizontal="center" vertical="center"/>
      <protection hidden="1"/>
    </xf>
    <xf numFmtId="0" fontId="25" fillId="29" borderId="34" xfId="1" applyFont="1" applyFill="1" applyBorder="1" applyAlignment="1" applyProtection="1">
      <alignment horizontal="center" vertical="center"/>
      <protection hidden="1"/>
    </xf>
    <xf numFmtId="0" fontId="25" fillId="29" borderId="35" xfId="1" applyFont="1" applyFill="1" applyBorder="1" applyAlignment="1" applyProtection="1">
      <alignment horizontal="center" vertical="center"/>
      <protection hidden="1"/>
    </xf>
    <xf numFmtId="0" fontId="23" fillId="29" borderId="32" xfId="1" applyFont="1" applyFill="1" applyBorder="1" applyAlignment="1" applyProtection="1">
      <alignment horizontal="center" vertical="center"/>
      <protection hidden="1"/>
    </xf>
    <xf numFmtId="0" fontId="23" fillId="29" borderId="1" xfId="1" applyFont="1" applyFill="1" applyAlignment="1" applyProtection="1">
      <alignment horizontal="center" vertical="center"/>
      <protection hidden="1"/>
    </xf>
    <xf numFmtId="0" fontId="23" fillId="29" borderId="29" xfId="1" applyFont="1" applyFill="1" applyBorder="1" applyAlignment="1" applyProtection="1">
      <alignment horizontal="center" vertical="center" wrapText="1"/>
      <protection hidden="1"/>
    </xf>
    <xf numFmtId="0" fontId="23" fillId="29" borderId="30" xfId="1" applyFont="1" applyFill="1" applyBorder="1" applyAlignment="1" applyProtection="1">
      <alignment horizontal="center" vertical="center" wrapText="1"/>
      <protection hidden="1"/>
    </xf>
    <xf numFmtId="0" fontId="23" fillId="29" borderId="30" xfId="1" applyFont="1" applyFill="1" applyBorder="1" applyAlignment="1" applyProtection="1">
      <alignment horizontal="center" vertical="center"/>
      <protection hidden="1"/>
    </xf>
    <xf numFmtId="0" fontId="47" fillId="10" borderId="1" xfId="1" applyFont="1" applyFill="1" applyAlignment="1" applyProtection="1">
      <alignment horizontal="center" vertical="center"/>
      <protection hidden="1"/>
    </xf>
    <xf numFmtId="0" fontId="27" fillId="4" borderId="26" xfId="0" applyFont="1" applyFill="1" applyBorder="1" applyAlignment="1" applyProtection="1">
      <alignment horizontal="center" vertical="center"/>
      <protection hidden="1"/>
    </xf>
    <xf numFmtId="0" fontId="27" fillId="4" borderId="27" xfId="0" applyFont="1" applyFill="1" applyBorder="1" applyAlignment="1" applyProtection="1">
      <alignment horizontal="center" vertical="center"/>
      <protection hidden="1"/>
    </xf>
    <xf numFmtId="0" fontId="27" fillId="4" borderId="28" xfId="0" applyFont="1" applyFill="1" applyBorder="1" applyAlignment="1" applyProtection="1">
      <alignment horizontal="center" vertical="center"/>
      <protection hidden="1"/>
    </xf>
    <xf numFmtId="0" fontId="71" fillId="27" borderId="26" xfId="1" applyFont="1" applyFill="1" applyBorder="1" applyAlignment="1" applyProtection="1">
      <alignment horizontal="right" wrapText="1"/>
      <protection hidden="1"/>
    </xf>
    <xf numFmtId="0" fontId="71" fillId="27" borderId="27" xfId="1" applyFont="1" applyFill="1" applyBorder="1" applyAlignment="1" applyProtection="1">
      <alignment horizontal="right" wrapText="1"/>
      <protection hidden="1"/>
    </xf>
    <xf numFmtId="0" fontId="71" fillId="27" borderId="28" xfId="1" applyFont="1" applyFill="1" applyBorder="1" applyAlignment="1" applyProtection="1">
      <alignment horizontal="right" wrapText="1"/>
      <protection hidden="1"/>
    </xf>
    <xf numFmtId="0" fontId="71" fillId="27" borderId="34" xfId="1" applyFont="1" applyFill="1" applyBorder="1" applyAlignment="1" applyProtection="1">
      <alignment horizontal="right" wrapText="1"/>
      <protection hidden="1"/>
    </xf>
    <xf numFmtId="0" fontId="71" fillId="27" borderId="35" xfId="1" applyFont="1" applyFill="1" applyBorder="1" applyAlignment="1" applyProtection="1">
      <alignment horizontal="right" wrapText="1"/>
      <protection hidden="1"/>
    </xf>
    <xf numFmtId="0" fontId="71" fillId="27" borderId="30" xfId="1" applyFont="1" applyFill="1" applyBorder="1" applyAlignment="1" applyProtection="1">
      <alignment horizontal="right" wrapText="1"/>
      <protection hidden="1"/>
    </xf>
    <xf numFmtId="0" fontId="74" fillId="27" borderId="1" xfId="1" applyFont="1" applyFill="1" applyAlignment="1" applyProtection="1">
      <alignment horizontal="center" vertical="center"/>
      <protection hidden="1"/>
    </xf>
    <xf numFmtId="0" fontId="30" fillId="29" borderId="1" xfId="1" applyFont="1" applyFill="1" applyAlignment="1" applyProtection="1">
      <alignment horizontal="right" vertical="top" wrapText="1"/>
      <protection hidden="1"/>
    </xf>
    <xf numFmtId="0" fontId="30" fillId="29" borderId="30" xfId="1" applyFont="1" applyFill="1" applyBorder="1" applyAlignment="1" applyProtection="1">
      <alignment horizontal="center" vertical="center" wrapText="1"/>
      <protection hidden="1"/>
    </xf>
    <xf numFmtId="0" fontId="30" fillId="29" borderId="31" xfId="1" applyFont="1" applyFill="1" applyBorder="1" applyAlignment="1" applyProtection="1">
      <alignment horizontal="center" vertical="center" wrapText="1"/>
      <protection hidden="1"/>
    </xf>
  </cellXfs>
  <cellStyles count="10">
    <cellStyle name="היפר-קישור 2" xfId="6" xr:uid="{4543FB05-BCB2-41EE-9AA4-E760902C9D44}"/>
    <cellStyle name="Comma 2" xfId="2" xr:uid="{EA7AE6D3-77B5-423F-86C9-E8064A47DDBF}"/>
    <cellStyle name="Comma 2 2" xfId="8" xr:uid="{C6A92944-991C-435C-B76F-3B0F73BF7B2F}"/>
    <cellStyle name="Normal" xfId="0" builtinId="0"/>
    <cellStyle name="Normal 2" xfId="1" xr:uid="{ABDDC4BD-3D51-4066-9A18-43BAD5D05B31}"/>
    <cellStyle name="Normal 2 2" xfId="7" xr:uid="{875809FF-9DD3-47D9-8B75-85D7C5475825}"/>
    <cellStyle name="Normal 3" xfId="4" xr:uid="{016965D9-27E3-4FB3-9CE9-99ED2028D003}"/>
    <cellStyle name="Normal 4" xfId="5" xr:uid="{E8265B16-D1FA-4A66-9AEA-BC8C8BF64F37}"/>
    <cellStyle name="Percent" xfId="9" builtinId="5"/>
    <cellStyle name="Percent 2" xfId="3" xr:uid="{6ADAF4B4-BE96-41CD-880C-CEBEC52D94C9}"/>
  </cellStyles>
  <dxfs count="90">
    <dxf>
      <font>
        <color rgb="FFFF0000"/>
      </font>
      <fill>
        <patternFill>
          <bgColor theme="0" tint="-0.24994659260841701"/>
        </patternFill>
      </fill>
    </dxf>
    <dxf>
      <font>
        <color rgb="FFFF0000"/>
      </font>
    </dxf>
    <dxf>
      <font>
        <color rgb="FFFF0000"/>
      </font>
    </dxf>
    <dxf>
      <font>
        <color rgb="FFFF0000"/>
      </font>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bgColor theme="0" tint="-0.24994659260841701"/>
        </patternFill>
      </fill>
    </dxf>
    <dxf>
      <font>
        <color rgb="FFFF0000"/>
      </font>
    </dxf>
    <dxf>
      <font>
        <color rgb="FFFF0000"/>
      </font>
    </dxf>
    <dxf>
      <font>
        <color rgb="FFFF0000"/>
      </font>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b/>
        <strike val="0"/>
        <outline val="0"/>
        <shadow val="0"/>
        <u val="none"/>
        <vertAlign val="baseline"/>
        <name val="Calibri"/>
        <family val="2"/>
        <scheme val="none"/>
      </font>
      <fill>
        <patternFill patternType="solid">
          <bgColor theme="8" tint="0.59999389629810485"/>
        </patternFill>
      </fill>
      <alignment horizontal="center" textRotation="0" wrapText="0" indent="0" justifyLastLine="0" shrinkToFit="0"/>
      <protection locked="1" hidden="1"/>
    </dxf>
    <dxf>
      <font>
        <b/>
        <strike val="0"/>
        <outline val="0"/>
        <shadow val="0"/>
        <u val="none"/>
        <vertAlign val="baseline"/>
        <name val="Calibri"/>
        <family val="2"/>
        <scheme val="none"/>
      </font>
      <fill>
        <patternFill patternType="solid">
          <bgColor theme="8" tint="0.59999389629810485"/>
        </patternFill>
      </fill>
      <alignment horizontal="center" textRotation="0" wrapText="0" indent="0" justifyLastLine="0" shrinkToFit="0"/>
      <border>
        <left style="thin">
          <color rgb="FF000000"/>
        </left>
        <right style="thin">
          <color rgb="FF000000"/>
        </right>
      </border>
      <protection locked="1" hidden="1"/>
    </dxf>
    <dxf>
      <font>
        <b/>
        <strike val="0"/>
        <outline val="0"/>
        <shadow val="0"/>
        <u val="none"/>
        <vertAlign val="baseline"/>
        <name val="Calibri"/>
        <family val="2"/>
        <scheme val="none"/>
      </font>
      <fill>
        <patternFill patternType="solid">
          <bgColor theme="8" tint="0.59999389629810485"/>
        </patternFill>
      </fill>
      <alignment horizontal="center" textRotation="0" wrapText="0" indent="0" justifyLastLine="0" shrinkToFit="0"/>
      <border>
        <left style="thin">
          <color rgb="FF000000"/>
        </left>
        <right style="thin">
          <color rgb="FF000000"/>
        </right>
      </border>
      <protection locked="1" hidden="1"/>
    </dxf>
    <dxf>
      <font>
        <b/>
        <strike val="0"/>
        <outline val="0"/>
        <shadow val="0"/>
        <u val="none"/>
        <vertAlign val="baseline"/>
        <name val="Calibri"/>
        <family val="2"/>
        <scheme val="none"/>
      </font>
      <fill>
        <patternFill patternType="solid">
          <bgColor theme="8" tint="0.59999389629810485"/>
        </patternFill>
      </fill>
      <alignment horizontal="center" textRotation="0" wrapText="0" indent="0" justifyLastLine="0" shrinkToFit="0"/>
      <protection locked="1" hidden="1"/>
    </dxf>
    <dxf>
      <font>
        <strike val="0"/>
        <outline val="0"/>
        <shadow val="0"/>
        <u val="none"/>
        <vertAlign val="baseline"/>
        <name val="Calibri"/>
        <family val="2"/>
        <scheme val="none"/>
      </font>
      <protection locked="1" hidden="1"/>
    </dxf>
    <dxf>
      <border diagonalUp="0" diagonalDown="0">
        <left style="medium">
          <color indexed="64"/>
        </left>
        <right style="medium">
          <color indexed="64"/>
        </right>
        <top style="medium">
          <color indexed="64"/>
        </top>
        <bottom style="medium">
          <color indexed="64"/>
        </bottom>
      </border>
    </dxf>
    <dxf>
      <font>
        <b/>
        <strike val="0"/>
        <outline val="0"/>
        <shadow val="0"/>
        <u val="none"/>
        <vertAlign val="baseline"/>
        <name val="Calibri"/>
        <family val="2"/>
        <scheme val="none"/>
      </font>
      <fill>
        <patternFill patternType="solid">
          <bgColor theme="8" tint="0.59999389629810485"/>
        </patternFill>
      </fill>
      <alignment horizontal="center" textRotation="0" wrapText="0" indent="0" justifyLastLine="0" shrinkToFit="0"/>
      <protection locked="1" hidden="1"/>
    </dxf>
    <dxf>
      <border outline="0">
        <bottom style="medium">
          <color rgb="FF000000"/>
        </bottom>
      </border>
    </dxf>
    <dxf>
      <protection locked="1" hidden="1"/>
    </dxf>
    <dxf>
      <font>
        <strike val="0"/>
        <outline val="0"/>
        <shadow val="0"/>
        <u val="none"/>
        <vertAlign val="baseline"/>
        <name val="Calibri"/>
        <family val="2"/>
        <scheme val="none"/>
      </font>
      <fill>
        <patternFill patternType="solid">
          <fgColor rgb="FF8DB3E2"/>
          <bgColor theme="8" tint="0.59999389629810485"/>
        </patternFill>
      </fill>
      <protection locked="1" hidden="1"/>
    </dxf>
    <dxf>
      <font>
        <strike val="0"/>
        <outline val="0"/>
        <shadow val="0"/>
        <u val="none"/>
        <vertAlign val="baseline"/>
        <name val="Calibri"/>
        <family val="2"/>
        <scheme val="none"/>
      </font>
      <fill>
        <patternFill patternType="solid">
          <bgColor theme="8" tint="0.59999389629810485"/>
        </patternFill>
      </fill>
      <protection locked="1" hidden="1"/>
    </dxf>
    <dxf>
      <font>
        <strike val="0"/>
        <outline val="0"/>
        <shadow val="0"/>
        <u val="none"/>
        <vertAlign val="baseline"/>
        <name val="Calibri"/>
        <family val="2"/>
        <scheme val="none"/>
      </font>
      <fill>
        <patternFill patternType="solid">
          <bgColor theme="8" tint="0.59999389629810485"/>
        </patternFill>
      </fill>
      <protection locked="1" hidden="1"/>
    </dxf>
    <dxf>
      <font>
        <strike val="0"/>
        <outline val="0"/>
        <shadow val="0"/>
        <u val="none"/>
        <vertAlign val="baseline"/>
        <name val="Calibri"/>
        <family val="2"/>
        <scheme val="none"/>
      </font>
      <fill>
        <patternFill patternType="solid">
          <bgColor theme="8" tint="0.59999389629810485"/>
        </patternFill>
      </fill>
      <protection locked="1" hidden="1"/>
    </dxf>
    <dxf>
      <font>
        <strike val="0"/>
        <outline val="0"/>
        <shadow val="0"/>
        <u val="none"/>
        <vertAlign val="baseline"/>
        <name val="Calibri"/>
        <family val="2"/>
        <scheme val="none"/>
      </font>
      <fill>
        <patternFill patternType="solid">
          <bgColor theme="8" tint="0.59999389629810485"/>
        </patternFill>
      </fill>
      <protection locked="1" hidden="1"/>
    </dxf>
    <dxf>
      <font>
        <strike val="0"/>
        <outline val="0"/>
        <shadow val="0"/>
        <u val="none"/>
        <vertAlign val="baseline"/>
        <name val="Calibri"/>
        <family val="2"/>
        <scheme val="none"/>
      </font>
      <fill>
        <patternFill patternType="solid">
          <bgColor theme="8" tint="0.59999389629810485"/>
        </patternFill>
      </fill>
      <protection locked="1" hidden="1"/>
    </dxf>
    <dxf>
      <font>
        <strike val="0"/>
        <outline val="0"/>
        <shadow val="0"/>
        <u val="none"/>
        <vertAlign val="baseline"/>
        <name val="Calibri"/>
        <family val="2"/>
        <scheme val="none"/>
      </font>
      <protection locked="1" hidden="1"/>
    </dxf>
    <dxf>
      <font>
        <strike val="0"/>
        <outline val="0"/>
        <shadow val="0"/>
        <u val="none"/>
        <vertAlign val="baseline"/>
        <name val="Calibri"/>
        <family val="2"/>
        <scheme val="none"/>
      </font>
      <fill>
        <patternFill patternType="solid">
          <bgColor theme="8" tint="0.59999389629810485"/>
        </patternFill>
      </fill>
      <protection locked="1" hidden="1"/>
    </dxf>
    <dxf>
      <font>
        <strike val="0"/>
        <outline val="0"/>
        <shadow val="0"/>
        <u val="none"/>
        <vertAlign val="baseline"/>
        <sz val="18"/>
        <color theme="1"/>
        <name val="Calibri"/>
        <family val="2"/>
        <scheme val="none"/>
      </font>
      <fill>
        <patternFill patternType="solid">
          <fgColor rgb="FF8DB3E2"/>
          <bgColor theme="4" tint="0.59999389629810485"/>
        </patternFill>
      </fill>
      <alignment horizontal="center" vertical="center" textRotation="0" indent="0" justifyLastLine="0" shrinkToFit="0" readingOrder="0"/>
      <protection locked="1" hidden="1"/>
    </dxf>
    <dxf>
      <numFmt numFmtId="13" formatCode="0%"/>
      <alignment horizontal="center" textRotation="0" indent="0" justifyLastLine="0" shrinkToFit="0" readingOrder="0"/>
      <protection locked="1" hidden="1"/>
    </dxf>
    <dxf>
      <font>
        <b/>
        <sz val="12"/>
        <color indexed="8"/>
        <name val="Calibri"/>
        <family val="2"/>
        <scheme val="none"/>
      </font>
      <fill>
        <patternFill patternType="solid">
          <fgColor indexed="64"/>
          <bgColor theme="4" tint="0.5999938962981048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vertical/>
        <horizontal/>
      </border>
      <protection locked="1" hidden="1"/>
    </dxf>
    <dxf>
      <protection locked="1" hidden="1"/>
    </dxf>
    <dxf>
      <alignment horizontal="center" textRotation="0" indent="0" justifyLastLine="0" shrinkToFit="0" readingOrder="0"/>
      <protection locked="1" hidden="1"/>
    </dxf>
    <dxf>
      <fill>
        <patternFill patternType="solid">
          <fgColor rgb="FF8DB3E2"/>
          <bgColor theme="4" tint="0.59999389629810485"/>
        </patternFill>
      </fill>
      <alignment vertical="center" textRotation="0" wrapText="0" indent="0" justifyLastLine="0" shrinkToFit="0"/>
      <protection locked="1" hidden="1"/>
    </dxf>
    <dxf>
      <font>
        <strike val="0"/>
        <outline val="0"/>
        <shadow val="0"/>
        <u val="none"/>
        <vertAlign val="baseline"/>
        <color auto="1"/>
        <name val="Calibri"/>
        <family val="2"/>
        <scheme val="none"/>
      </font>
      <numFmt numFmtId="167" formatCode="_ * #,##0_ ;_ * \-#,##0_ ;_ * &quot;-&quot;??_ ;_ @_ "/>
      <protection locked="0" hidden="0"/>
    </dxf>
    <dxf>
      <font>
        <strike val="0"/>
        <outline val="0"/>
        <shadow val="0"/>
        <u val="none"/>
        <vertAlign val="baseline"/>
        <color auto="1"/>
        <name val="Calibri"/>
        <family val="2"/>
        <scheme val="none"/>
      </font>
      <protection locked="0" hidden="0"/>
    </dxf>
    <dxf>
      <font>
        <strike val="0"/>
        <outline val="0"/>
        <shadow val="0"/>
        <u val="none"/>
        <vertAlign val="baseline"/>
        <color auto="1"/>
        <name val="Calibri"/>
        <family val="2"/>
        <scheme val="none"/>
      </font>
      <protection locked="1" hidden="1"/>
    </dxf>
    <dxf>
      <font>
        <strike val="0"/>
        <outline val="0"/>
        <shadow val="0"/>
        <u val="none"/>
        <vertAlign val="baseline"/>
        <color auto="1"/>
        <name val="Calibri"/>
        <family val="2"/>
        <scheme val="none"/>
      </font>
      <protection locked="1" hidden="0"/>
    </dxf>
    <dxf>
      <font>
        <strike val="0"/>
        <outline val="0"/>
        <shadow val="0"/>
        <u val="none"/>
        <vertAlign val="baseline"/>
        <color auto="1"/>
        <name val="Calibri"/>
        <family val="2"/>
        <scheme val="none"/>
      </font>
      <protection locked="1" hidden="0"/>
    </dxf>
    <dxf>
      <font>
        <strike val="0"/>
        <outline val="0"/>
        <shadow val="0"/>
        <u val="none"/>
        <vertAlign val="baseline"/>
        <color auto="1"/>
        <name val="Calibri"/>
        <family val="2"/>
        <scheme val="none"/>
      </font>
      <protection locked="1" hidden="0"/>
    </dxf>
    <dxf>
      <font>
        <strike val="0"/>
        <outline val="0"/>
        <shadow val="0"/>
        <u val="none"/>
        <vertAlign val="baseline"/>
        <color auto="1"/>
        <name val="Calibri"/>
        <family val="2"/>
        <scheme val="none"/>
      </font>
      <protection locked="1" hidden="0"/>
    </dxf>
    <dxf>
      <font>
        <strike val="0"/>
        <outline val="0"/>
        <shadow val="0"/>
        <u val="none"/>
        <vertAlign val="baseline"/>
        <color auto="1"/>
        <name val="Calibri"/>
        <family val="2"/>
        <scheme val="none"/>
      </font>
      <protection locked="1" hidden="0"/>
    </dxf>
    <dxf>
      <font>
        <strike val="0"/>
        <outline val="0"/>
        <shadow val="0"/>
        <u val="none"/>
        <vertAlign val="baseline"/>
        <color auto="1"/>
        <name val="Calibri"/>
        <family val="2"/>
        <scheme val="none"/>
      </font>
      <protection locked="1" hidden="0"/>
    </dxf>
    <dxf>
      <font>
        <strike val="0"/>
        <outline val="0"/>
        <shadow val="0"/>
        <u val="none"/>
        <vertAlign val="baseline"/>
        <color auto="1"/>
        <name val="Calibri"/>
        <family val="2"/>
        <scheme val="none"/>
      </font>
      <protection locked="1" hidden="0"/>
    </dxf>
    <dxf>
      <font>
        <strike val="0"/>
        <outline val="0"/>
        <shadow val="0"/>
        <u val="none"/>
        <vertAlign val="baseline"/>
        <color auto="1"/>
        <name val="Calibri"/>
        <family val="2"/>
        <scheme val="none"/>
      </font>
      <protection locked="1" hidden="0"/>
    </dxf>
    <dxf>
      <font>
        <strike val="0"/>
        <outline val="0"/>
        <shadow val="0"/>
        <u val="none"/>
        <vertAlign val="baseline"/>
        <color auto="1"/>
        <name val="Calibri"/>
        <family val="2"/>
        <scheme val="none"/>
      </font>
      <protection locked="1" hidden="0"/>
    </dxf>
    <dxf>
      <font>
        <strike val="0"/>
        <outline val="0"/>
        <shadow val="0"/>
        <u val="none"/>
        <vertAlign val="baseline"/>
        <sz val="14"/>
        <color auto="1"/>
        <name val="Calibri"/>
        <family val="2"/>
        <scheme val="none"/>
      </font>
      <alignment horizontal="center" vertical="top" textRotation="0" wrapText="1" indent="0" justifyLastLine="0" shrinkToFit="0" readingOrder="2"/>
      <protection locked="1" hidden="0"/>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5" defaultTableStyle="TableStyleMedium2" defaultPivotStyle="PivotStyleLight16">
    <tableStyle name="דיווח פרטני-style" pivot="0" count="3" xr9:uid="{00000000-0011-0000-FFFF-FFFF00000000}">
      <tableStyleElement type="headerRow" dxfId="89"/>
      <tableStyleElement type="firstRowStripe" dxfId="88"/>
      <tableStyleElement type="secondRowStripe" dxfId="87"/>
    </tableStyle>
    <tableStyle name="סיכום דיווח פרטני-style" pivot="0" count="3" xr9:uid="{00000000-0011-0000-FFFF-FFFF01000000}">
      <tableStyleElement type="headerRow" dxfId="86"/>
      <tableStyleElement type="firstRowStripe" dxfId="85"/>
      <tableStyleElement type="secondRowStripe" dxfId="84"/>
    </tableStyle>
    <tableStyle name="סיכום דיווח פרטני-style 2" pivot="0" count="3" xr9:uid="{00000000-0011-0000-FFFF-FFFF02000000}">
      <tableStyleElement type="headerRow" dxfId="83"/>
      <tableStyleElement type="firstRowStripe" dxfId="82"/>
      <tableStyleElement type="secondRowStripe" dxfId="81"/>
    </tableStyle>
    <tableStyle name="דיווח נסועה ופליטות-style" pivot="0" count="3" xr9:uid="{00000000-0011-0000-FFFF-FFFF03000000}">
      <tableStyleElement type="headerRow" dxfId="80"/>
      <tableStyleElement type="firstRowStripe" dxfId="79"/>
      <tableStyleElement type="secondRowStripe" dxfId="78"/>
    </tableStyle>
    <tableStyle name="נהיגה חסכונית-style" pivot="0" count="3" xr9:uid="{00000000-0011-0000-FFFF-FFFF04000000}">
      <tableStyleElement type="headerRow" dxfId="77"/>
      <tableStyleElement type="firstRowStripe" dxfId="76"/>
      <tableStyleElement type="secondRowStripe" dxfId="75"/>
    </tableStyle>
  </tableStyles>
  <colors>
    <mruColors>
      <color rgb="FF2ACC32"/>
      <color rgb="FF009E47"/>
      <color rgb="FF007A37"/>
      <color rgb="FF009644"/>
      <color rgb="FF00D661"/>
      <color rgb="FF45E754"/>
      <color rgb="FF29E33B"/>
      <color rgb="FF66F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ecotraders.sharepoint.com/Shared%20Documents/Data/&#1492;&#1502;&#1513;&#1512;&#1491;%20&#1500;&#1492;&#1490;&#1504;&#1514;%20&#1492;&#1505;&#1489;&#1497;&#1489;&#1492;/&#1502;&#1504;&#1490;&#1504;&#1493;&#1503;%20&#1493;&#1493;&#1500;&#1493;&#1504;&#1496;&#1512;&#1497;/&#1508;&#1500;&#1497;&#1496;&#1493;&#1514;%20&#1490;&#1494;&#1495;%20&#1506;&#1497;%20&#1510;&#1497;&#1497;%20&#1512;&#1499;&#1489;/&#1488;&#1497;&#1495;&#1493;&#1491;%20&#1511;&#1489;&#1510;&#1497;%20&#1491;&#1497;&#1493;&#1493;&#1495;/Transportation%20GHG_Excel%20Tool%202022_ver%2010.0_Final%20&#1508;&#1514;&#1493;&#1495;.xlsx" TargetMode="External"/><Relationship Id="rId1" Type="http://schemas.openxmlformats.org/officeDocument/2006/relationships/externalLinkPath" Target="https://ecotraders.sharepoint.com/Shared%20Documents/Data/&#1492;&#1502;&#1513;&#1512;&#1491;%20&#1500;&#1492;&#1490;&#1504;&#1514;%20&#1492;&#1505;&#1489;&#1497;&#1489;&#1492;/&#1502;&#1504;&#1490;&#1504;&#1493;&#1503;%20&#1493;&#1493;&#1500;&#1493;&#1504;&#1496;&#1512;&#1497;/&#1508;&#1500;&#1497;&#1496;&#1493;&#1514;%20&#1490;&#1494;&#1495;%20&#1506;&#1497;%20&#1510;&#1497;&#1497;%20&#1512;&#1499;&#1489;/&#1488;&#1497;&#1495;&#1493;&#1491;%20&#1511;&#1489;&#1510;&#1497;%20&#1491;&#1497;&#1493;&#1493;&#1495;/Transportation%20GHG_Excel%20Tool%202022_ver%2010.0_Final%20&#1508;&#1514;&#1493;&#149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ecotraders.sharepoint.com/Shared%20Documents/Data/Tal%20S/Transportation%20GHG_Excel%20Tool%202022_ver%2010.0_Final%20&#1508;&#1514;&#1493;&#1495;.xlsx" TargetMode="External"/><Relationship Id="rId1" Type="http://schemas.openxmlformats.org/officeDocument/2006/relationships/externalLinkPath" Target="https://ecotraders.sharepoint.com/Shared%20Documents/Data/Tal%20S/Transportation%20GHG_Excel%20Tool%202022_ver%2010.0_Final%20&#1508;&#1514;&#1493;&#1495;.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Users/eranbanin/Desktop/&#1488;&#1497;&#1499;&#1493;&#1514;%20&#1492;&#1505;&#1489;&#1497;&#1489;&#1492;/2024/&#1511;&#1497;&#1500;&#1493;&#1502;&#1496;&#1512;&#1497;&#1501;%20-&#1512;&#1488;&#1513;&#1497;.xlsx" TargetMode="External"/><Relationship Id="rId1" Type="http://schemas.openxmlformats.org/officeDocument/2006/relationships/externalLinkPath" Target="&#1511;&#1497;&#1500;&#1493;&#1502;&#1496;&#1512;&#1497;&#1501;%20-&#1512;&#1488;&#1513;&#149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דף הסבר"/>
      <sheetName val="פתיחה"/>
      <sheetName val="צריכת דלק של כלי רכב"/>
      <sheetName val="מערכות קירור בכלי רכב"/>
      <sheetName val="מערכות מיזוג וקירור"/>
      <sheetName val="טעינת חשמל לכלי רכב"/>
      <sheetName val="מתקנים נייחים לשריפת דלקים"/>
      <sheetName val="צריכת חשמל במוסכים"/>
      <sheetName val="סיכום"/>
      <sheetName val="טופס דיווח"/>
      <sheetName val="GWP"/>
      <sheetName val="מקדמי פליטה"/>
      <sheetName val="מעקב אחר עידכוני גרסאות"/>
    </sheetNames>
    <sheetDataSet>
      <sheetData sheetId="0"/>
      <sheetData sheetId="1">
        <row r="17">
          <cell r="P17">
            <v>2022</v>
          </cell>
        </row>
        <row r="18">
          <cell r="V18" t="str">
            <v>משאיות</v>
          </cell>
        </row>
        <row r="19">
          <cell r="V19" t="str">
            <v>אוטובוסים</v>
          </cell>
        </row>
      </sheetData>
      <sheetData sheetId="2"/>
      <sheetData sheetId="3"/>
      <sheetData sheetId="4"/>
      <sheetData sheetId="5"/>
      <sheetData sheetId="6"/>
      <sheetData sheetId="7"/>
      <sheetData sheetId="8">
        <row r="20">
          <cell r="C20">
            <v>5.0999999999999995E-3</v>
          </cell>
        </row>
      </sheetData>
      <sheetData sheetId="9"/>
      <sheetData sheetId="10">
        <row r="16">
          <cell r="E16">
            <v>28</v>
          </cell>
        </row>
        <row r="17">
          <cell r="E17">
            <v>265</v>
          </cell>
        </row>
      </sheetData>
      <sheetData sheetId="11">
        <row r="13">
          <cell r="S13" t="str">
            <v>מגה וואט שעה</v>
          </cell>
          <cell r="AG13" t="str">
            <v>נתוני רכש</v>
          </cell>
          <cell r="AI13">
            <v>2022</v>
          </cell>
        </row>
        <row r="14">
          <cell r="S14" t="str">
            <v>קילו וואט שעה</v>
          </cell>
          <cell r="AG14" t="str">
            <v>חישוב ע"י מהנדס</v>
          </cell>
          <cell r="AI14">
            <v>2021</v>
          </cell>
        </row>
        <row r="15">
          <cell r="AG15" t="str">
            <v>הערכה</v>
          </cell>
          <cell r="AI15">
            <v>2020</v>
          </cell>
        </row>
        <row r="16">
          <cell r="AG16" t="str">
            <v>אחר</v>
          </cell>
          <cell r="AI16">
            <v>2019</v>
          </cell>
        </row>
        <row r="17">
          <cell r="AI17">
            <v>2018</v>
          </cell>
        </row>
        <row r="18">
          <cell r="AI18">
            <v>2017</v>
          </cell>
        </row>
        <row r="19">
          <cell r="C19" t="str">
            <v>TJ</v>
          </cell>
          <cell r="M19" t="str">
            <v>TJ</v>
          </cell>
          <cell r="O19" t="str">
            <v>נתוני רכש</v>
          </cell>
          <cell r="AI19">
            <v>2016</v>
          </cell>
        </row>
        <row r="20">
          <cell r="C20" t="str">
            <v>Liter</v>
          </cell>
          <cell r="M20" t="str">
            <v>ton</v>
          </cell>
          <cell r="O20" t="str">
            <v>חישוב ע"י מהנדס</v>
          </cell>
          <cell r="AI20">
            <v>2015</v>
          </cell>
        </row>
        <row r="21">
          <cell r="M21" t="str">
            <v>liter</v>
          </cell>
          <cell r="O21" t="str">
            <v>הערכה</v>
          </cell>
          <cell r="AI21">
            <v>2014</v>
          </cell>
        </row>
        <row r="22">
          <cell r="O22" t="str">
            <v>אחר</v>
          </cell>
          <cell r="AI22">
            <v>2013</v>
          </cell>
        </row>
        <row r="23">
          <cell r="C23" t="str">
            <v>TJ</v>
          </cell>
          <cell r="AI23">
            <v>2012</v>
          </cell>
        </row>
        <row r="24">
          <cell r="C24" t="str">
            <v>Kg</v>
          </cell>
          <cell r="AI24">
            <v>2011</v>
          </cell>
        </row>
        <row r="25">
          <cell r="AI25">
            <v>2010</v>
          </cell>
        </row>
        <row r="26">
          <cell r="AI26">
            <v>2009</v>
          </cell>
        </row>
        <row r="27">
          <cell r="AI27">
            <v>2008</v>
          </cell>
        </row>
        <row r="57">
          <cell r="F57">
            <v>2.2779326000000002</v>
          </cell>
          <cell r="G57">
            <v>1.2E-4</v>
          </cell>
          <cell r="H57">
            <v>1.9000000000000001E-4</v>
          </cell>
        </row>
      </sheetData>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דף הסבר"/>
      <sheetName val="פתיחה"/>
      <sheetName val="צריכת דלק של כלי רכב"/>
      <sheetName val="מערכות קירור בכלי רכב"/>
      <sheetName val="מערכות מיזוג וקירור"/>
      <sheetName val="טעינת חשמל לכלי רכב"/>
      <sheetName val="מתקנים נייחים לשריפת דלקים"/>
      <sheetName val="צריכת חשמל במוסכים"/>
      <sheetName val="סיכום"/>
      <sheetName val="טופס דיווח"/>
      <sheetName val="GWP"/>
      <sheetName val="מקדמי פליטה"/>
      <sheetName val="מעקב אחר עידכוני גרסאות"/>
      <sheetName val="מערכות מיזוג וקירור (2)"/>
      <sheetName val="טעינת חשמל לכלי רכב (2)"/>
    </sheetNames>
    <sheetDataSet>
      <sheetData sheetId="0"/>
      <sheetData sheetId="1">
        <row r="17">
          <cell r="P17">
            <v>2022</v>
          </cell>
        </row>
        <row r="18">
          <cell r="V18" t="str">
            <v>משאיות</v>
          </cell>
        </row>
        <row r="19">
          <cell r="V19" t="str">
            <v>אוטובוסים</v>
          </cell>
        </row>
      </sheetData>
      <sheetData sheetId="2"/>
      <sheetData sheetId="3"/>
      <sheetData sheetId="4"/>
      <sheetData sheetId="5"/>
      <sheetData sheetId="6"/>
      <sheetData sheetId="7"/>
      <sheetData sheetId="8">
        <row r="34">
          <cell r="C34">
            <v>0</v>
          </cell>
        </row>
      </sheetData>
      <sheetData sheetId="9"/>
      <sheetData sheetId="10">
        <row r="16">
          <cell r="E16">
            <v>28</v>
          </cell>
        </row>
        <row r="46">
          <cell r="J46" t="str">
            <v>PFC-31-10</v>
          </cell>
        </row>
        <row r="48">
          <cell r="J48" t="str">
            <v>PFC-51-14</v>
          </cell>
        </row>
      </sheetData>
      <sheetData sheetId="11">
        <row r="13">
          <cell r="S13" t="str">
            <v>מגה וואט שעה</v>
          </cell>
          <cell r="AG13" t="str">
            <v>נתוני רכש</v>
          </cell>
          <cell r="AI13">
            <v>2022</v>
          </cell>
        </row>
        <row r="14">
          <cell r="S14" t="str">
            <v>קילו וואט שעה</v>
          </cell>
          <cell r="AG14" t="str">
            <v>חישוב ע"י מהנדס</v>
          </cell>
          <cell r="AI14">
            <v>2021</v>
          </cell>
        </row>
        <row r="15">
          <cell r="AG15" t="str">
            <v>הערכה</v>
          </cell>
          <cell r="AI15">
            <v>2020</v>
          </cell>
        </row>
        <row r="16">
          <cell r="AG16" t="str">
            <v>אחר</v>
          </cell>
          <cell r="AI16">
            <v>2019</v>
          </cell>
        </row>
        <row r="17">
          <cell r="AI17">
            <v>2018</v>
          </cell>
        </row>
        <row r="18">
          <cell r="AI18">
            <v>2017</v>
          </cell>
        </row>
        <row r="19">
          <cell r="C19" t="str">
            <v>TJ</v>
          </cell>
          <cell r="M19" t="str">
            <v>TJ</v>
          </cell>
          <cell r="O19" t="str">
            <v>נתוני רכש</v>
          </cell>
          <cell r="AI19">
            <v>2016</v>
          </cell>
        </row>
        <row r="20">
          <cell r="C20" t="str">
            <v>Liter</v>
          </cell>
          <cell r="M20" t="str">
            <v>ton</v>
          </cell>
          <cell r="O20" t="str">
            <v>חישוב ע"י מהנדס</v>
          </cell>
          <cell r="AI20">
            <v>2015</v>
          </cell>
        </row>
        <row r="21">
          <cell r="M21" t="str">
            <v>liter</v>
          </cell>
          <cell r="O21" t="str">
            <v>הערכה</v>
          </cell>
          <cell r="AI21">
            <v>2014</v>
          </cell>
        </row>
        <row r="22">
          <cell r="O22" t="str">
            <v>אחר</v>
          </cell>
          <cell r="AI22">
            <v>2013</v>
          </cell>
        </row>
        <row r="23">
          <cell r="C23" t="str">
            <v>TJ</v>
          </cell>
          <cell r="AI23">
            <v>2012</v>
          </cell>
        </row>
        <row r="24">
          <cell r="C24" t="str">
            <v>Kg</v>
          </cell>
          <cell r="AI24">
            <v>2011</v>
          </cell>
        </row>
        <row r="25">
          <cell r="AI25">
            <v>2010</v>
          </cell>
        </row>
        <row r="26">
          <cell r="AI26">
            <v>2009</v>
          </cell>
        </row>
        <row r="27">
          <cell r="AI27">
            <v>2008</v>
          </cell>
        </row>
      </sheetData>
      <sheetData sheetId="12"/>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sheetName val="2024"/>
      <sheetName val="גיליון2"/>
      <sheetName val="גיליון1"/>
      <sheetName val="2025"/>
    </sheetNames>
    <sheetDataSet>
      <sheetData sheetId="0"/>
      <sheetData sheetId="1">
        <row r="3">
          <cell r="A3" t="str">
            <v>מספר רכב</v>
          </cell>
          <cell r="B3" t="str">
            <v>סוג רכב</v>
          </cell>
          <cell r="C3" t="str">
            <v>יצרן</v>
          </cell>
          <cell r="D3" t="str">
            <v>שנה</v>
          </cell>
          <cell r="E3" t="str">
            <v>סניף</v>
          </cell>
          <cell r="F3" t="str">
            <v>ק"מ דצמבר 23</v>
          </cell>
          <cell r="G3" t="str">
            <v>נסועה דצמבר 23</v>
          </cell>
          <cell r="H3" t="str">
            <v>ק"מ ינואר</v>
          </cell>
          <cell r="I3" t="str">
            <v>נסועה ינואר</v>
          </cell>
          <cell r="J3" t="str">
            <v>ק"מ פברואר 24</v>
          </cell>
          <cell r="K3" t="str">
            <v>נסועה פברואר 24</v>
          </cell>
          <cell r="L3" t="str">
            <v>ק"מ מרץ25</v>
          </cell>
          <cell r="M3" t="str">
            <v>נסועה מרץ 24</v>
          </cell>
          <cell r="N3" t="str">
            <v>ק"מ אפריל 24</v>
          </cell>
          <cell r="O3" t="str">
            <v>נסועה אפריל 24</v>
          </cell>
          <cell r="P3" t="str">
            <v>ק"מ מאי 24</v>
          </cell>
          <cell r="Q3" t="str">
            <v>נסועה מאי 24</v>
          </cell>
          <cell r="R3" t="str">
            <v>ק"מ יוני 24</v>
          </cell>
          <cell r="S3" t="str">
            <v>נסועה יוני 24</v>
          </cell>
          <cell r="T3" t="str">
            <v>ק"מ יולי 24</v>
          </cell>
          <cell r="U3" t="str">
            <v>נסועה יולי 24</v>
          </cell>
          <cell r="V3" t="str">
            <v>ק"מ אוגוסט  24</v>
          </cell>
          <cell r="W3" t="str">
            <v>נסועה אוגוסט 24</v>
          </cell>
          <cell r="X3" t="str">
            <v>ק"מ ספטמבר 24</v>
          </cell>
          <cell r="Y3" t="str">
            <v>נסועה ספטמבר 24</v>
          </cell>
          <cell r="Z3" t="str">
            <v>ק"מ אוקטובר 24</v>
          </cell>
          <cell r="AA3" t="str">
            <v>נסועה אוקטובר 24</v>
          </cell>
          <cell r="AB3" t="str">
            <v>ק"מ נובמבר 24</v>
          </cell>
          <cell r="AC3" t="str">
            <v>נסועה נובמבר 24</v>
          </cell>
          <cell r="AD3" t="str">
            <v>ק"מ דצמבר 24</v>
          </cell>
          <cell r="AE3" t="str">
            <v>נסועה דצמבר 24</v>
          </cell>
          <cell r="AF3" t="str">
            <v xml:space="preserve">הערות </v>
          </cell>
          <cell r="AG3" t="str">
            <v>עמודה1</v>
          </cell>
          <cell r="AH3" t="str">
            <v>עמודה2</v>
          </cell>
        </row>
        <row r="4">
          <cell r="A4">
            <v>1114087</v>
          </cell>
          <cell r="B4" t="str">
            <v>עירוני</v>
          </cell>
          <cell r="C4" t="str">
            <v>גולדן דראגון</v>
          </cell>
          <cell r="D4">
            <v>2017</v>
          </cell>
          <cell r="E4" t="str">
            <v>טבריה</v>
          </cell>
          <cell r="G4">
            <v>0</v>
          </cell>
          <cell r="I4">
            <v>0</v>
          </cell>
          <cell r="K4">
            <v>0</v>
          </cell>
          <cell r="M4">
            <v>0</v>
          </cell>
          <cell r="O4">
            <v>0</v>
          </cell>
          <cell r="Q4">
            <v>0</v>
          </cell>
          <cell r="S4">
            <v>0</v>
          </cell>
          <cell r="U4">
            <v>0</v>
          </cell>
          <cell r="W4">
            <v>0</v>
          </cell>
          <cell r="X4">
            <v>491207</v>
          </cell>
          <cell r="Y4">
            <v>0</v>
          </cell>
          <cell r="Z4">
            <v>494245</v>
          </cell>
          <cell r="AA4">
            <v>3038</v>
          </cell>
          <cell r="AB4">
            <v>498435</v>
          </cell>
          <cell r="AC4">
            <v>4190</v>
          </cell>
          <cell r="AD4">
            <v>504115</v>
          </cell>
          <cell r="AE4">
            <v>5680</v>
          </cell>
          <cell r="AG4">
            <v>504115</v>
          </cell>
          <cell r="AH4">
            <v>12908</v>
          </cell>
        </row>
        <row r="5">
          <cell r="A5">
            <v>1114187</v>
          </cell>
          <cell r="B5" t="str">
            <v>בין עירוני</v>
          </cell>
          <cell r="C5" t="str">
            <v>גולדן</v>
          </cell>
          <cell r="D5">
            <v>2017</v>
          </cell>
          <cell r="E5" t="str">
            <v>טבריה</v>
          </cell>
          <cell r="F5">
            <v>365289</v>
          </cell>
          <cell r="G5">
            <v>8124</v>
          </cell>
          <cell r="H5">
            <v>492065</v>
          </cell>
          <cell r="I5">
            <v>126776</v>
          </cell>
          <cell r="J5">
            <v>496812</v>
          </cell>
          <cell r="K5">
            <v>4747</v>
          </cell>
          <cell r="L5">
            <v>502264</v>
          </cell>
          <cell r="M5">
            <v>5452</v>
          </cell>
          <cell r="N5">
            <v>507359</v>
          </cell>
          <cell r="O5">
            <v>5095</v>
          </cell>
          <cell r="P5">
            <v>512265</v>
          </cell>
          <cell r="Q5">
            <v>4906</v>
          </cell>
          <cell r="R5">
            <v>516740</v>
          </cell>
          <cell r="S5">
            <v>4475</v>
          </cell>
          <cell r="T5">
            <v>522187</v>
          </cell>
          <cell r="U5">
            <v>5447</v>
          </cell>
          <cell r="V5">
            <v>528531</v>
          </cell>
          <cell r="W5">
            <v>6344</v>
          </cell>
          <cell r="X5">
            <v>528531</v>
          </cell>
          <cell r="Y5">
            <v>0</v>
          </cell>
          <cell r="Z5">
            <v>532599</v>
          </cell>
          <cell r="AA5">
            <v>4068</v>
          </cell>
          <cell r="AB5">
            <v>542180</v>
          </cell>
          <cell r="AC5">
            <v>9581</v>
          </cell>
          <cell r="AD5">
            <v>547416</v>
          </cell>
          <cell r="AE5">
            <v>5236</v>
          </cell>
          <cell r="AG5">
            <v>182127</v>
          </cell>
          <cell r="AH5">
            <v>182127</v>
          </cell>
        </row>
        <row r="6">
          <cell r="A6">
            <v>1114287</v>
          </cell>
          <cell r="B6" t="str">
            <v>בין עירוני</v>
          </cell>
          <cell r="C6" t="str">
            <v>גולדן</v>
          </cell>
          <cell r="D6">
            <v>2017</v>
          </cell>
          <cell r="E6" t="str">
            <v>טבריה</v>
          </cell>
          <cell r="F6">
            <v>346787</v>
          </cell>
          <cell r="G6">
            <v>7107</v>
          </cell>
          <cell r="H6">
            <v>473765</v>
          </cell>
          <cell r="I6">
            <v>126978</v>
          </cell>
          <cell r="J6">
            <v>478375</v>
          </cell>
          <cell r="K6">
            <v>4610</v>
          </cell>
          <cell r="L6">
            <v>483290</v>
          </cell>
          <cell r="M6">
            <v>4915</v>
          </cell>
          <cell r="N6">
            <v>487281</v>
          </cell>
          <cell r="O6">
            <v>3991</v>
          </cell>
          <cell r="P6">
            <v>491008</v>
          </cell>
          <cell r="Q6">
            <v>3727</v>
          </cell>
          <cell r="R6">
            <v>496460</v>
          </cell>
          <cell r="S6">
            <v>5452</v>
          </cell>
          <cell r="T6">
            <v>501870</v>
          </cell>
          <cell r="U6">
            <v>5410</v>
          </cell>
          <cell r="V6">
            <v>501893</v>
          </cell>
          <cell r="W6">
            <v>23</v>
          </cell>
          <cell r="X6">
            <v>501893</v>
          </cell>
          <cell r="Y6">
            <v>0</v>
          </cell>
          <cell r="Z6">
            <v>507461</v>
          </cell>
          <cell r="AA6">
            <v>5568</v>
          </cell>
          <cell r="AB6">
            <v>514286</v>
          </cell>
          <cell r="AC6">
            <v>6825</v>
          </cell>
          <cell r="AD6">
            <v>519602</v>
          </cell>
          <cell r="AE6">
            <v>5316</v>
          </cell>
          <cell r="AG6">
            <v>172815</v>
          </cell>
          <cell r="AH6">
            <v>172815</v>
          </cell>
        </row>
        <row r="7">
          <cell r="A7">
            <v>1114387</v>
          </cell>
          <cell r="B7" t="str">
            <v>בין עירוני</v>
          </cell>
          <cell r="C7" t="str">
            <v>גולדן</v>
          </cell>
          <cell r="D7">
            <v>2017</v>
          </cell>
          <cell r="E7" t="str">
            <v>טבריה</v>
          </cell>
          <cell r="F7">
            <v>468376</v>
          </cell>
          <cell r="G7">
            <v>4079</v>
          </cell>
          <cell r="H7">
            <v>474152</v>
          </cell>
          <cell r="I7">
            <v>5776</v>
          </cell>
          <cell r="J7">
            <v>479372</v>
          </cell>
          <cell r="K7">
            <v>5220</v>
          </cell>
          <cell r="L7">
            <v>484194</v>
          </cell>
          <cell r="M7">
            <v>4822</v>
          </cell>
          <cell r="N7">
            <v>486367</v>
          </cell>
          <cell r="O7">
            <v>2173</v>
          </cell>
          <cell r="P7">
            <v>493653</v>
          </cell>
          <cell r="Q7">
            <v>7286</v>
          </cell>
          <cell r="R7">
            <v>495897</v>
          </cell>
          <cell r="S7">
            <v>2244</v>
          </cell>
          <cell r="T7">
            <v>499518</v>
          </cell>
          <cell r="U7">
            <v>3621</v>
          </cell>
          <cell r="V7">
            <v>503419</v>
          </cell>
          <cell r="W7">
            <v>3901</v>
          </cell>
          <cell r="X7">
            <v>503419</v>
          </cell>
          <cell r="Y7">
            <v>0</v>
          </cell>
          <cell r="Z7">
            <v>508387</v>
          </cell>
          <cell r="AA7">
            <v>4968</v>
          </cell>
          <cell r="AB7">
            <v>517581</v>
          </cell>
          <cell r="AC7">
            <v>9194</v>
          </cell>
          <cell r="AD7">
            <v>522180</v>
          </cell>
          <cell r="AE7">
            <v>4599</v>
          </cell>
          <cell r="AG7">
            <v>53804</v>
          </cell>
          <cell r="AH7">
            <v>53804</v>
          </cell>
        </row>
        <row r="8">
          <cell r="A8">
            <v>1114487</v>
          </cell>
          <cell r="B8" t="str">
            <v>עירוני</v>
          </cell>
          <cell r="C8" t="str">
            <v>גולדן דראגון</v>
          </cell>
          <cell r="D8">
            <v>2017</v>
          </cell>
          <cell r="E8" t="str">
            <v>טבריה</v>
          </cell>
          <cell r="F8">
            <v>441789</v>
          </cell>
          <cell r="G8">
            <v>0</v>
          </cell>
          <cell r="H8">
            <v>441789</v>
          </cell>
          <cell r="I8">
            <v>0</v>
          </cell>
          <cell r="J8">
            <v>441789</v>
          </cell>
          <cell r="K8">
            <v>0</v>
          </cell>
          <cell r="L8">
            <v>441789</v>
          </cell>
          <cell r="M8">
            <v>0</v>
          </cell>
          <cell r="N8">
            <v>441789</v>
          </cell>
          <cell r="O8">
            <v>0</v>
          </cell>
          <cell r="P8">
            <v>441789</v>
          </cell>
          <cell r="Q8">
            <v>0</v>
          </cell>
          <cell r="R8">
            <v>441789</v>
          </cell>
          <cell r="S8">
            <v>0</v>
          </cell>
          <cell r="T8">
            <v>441789</v>
          </cell>
          <cell r="U8">
            <v>0</v>
          </cell>
          <cell r="V8">
            <v>441789</v>
          </cell>
          <cell r="W8">
            <v>0</v>
          </cell>
          <cell r="X8">
            <v>441789</v>
          </cell>
          <cell r="Y8">
            <v>0</v>
          </cell>
          <cell r="Z8">
            <v>441789</v>
          </cell>
          <cell r="AA8">
            <v>0</v>
          </cell>
          <cell r="AB8">
            <v>441789</v>
          </cell>
          <cell r="AC8">
            <v>0</v>
          </cell>
          <cell r="AD8">
            <v>441789</v>
          </cell>
          <cell r="AE8">
            <v>0</v>
          </cell>
          <cell r="AF8" t="str">
            <v>מושבת שרוף</v>
          </cell>
          <cell r="AG8">
            <v>0</v>
          </cell>
          <cell r="AH8">
            <v>0</v>
          </cell>
        </row>
        <row r="9">
          <cell r="A9">
            <v>1114587</v>
          </cell>
          <cell r="B9" t="str">
            <v>בין עירוני</v>
          </cell>
          <cell r="C9" t="str">
            <v>גולדן</v>
          </cell>
          <cell r="D9">
            <v>2017</v>
          </cell>
          <cell r="E9" t="str">
            <v>טבריה</v>
          </cell>
          <cell r="F9">
            <v>449944</v>
          </cell>
          <cell r="G9">
            <v>5254</v>
          </cell>
          <cell r="H9">
            <v>456266</v>
          </cell>
          <cell r="I9">
            <v>6322</v>
          </cell>
          <cell r="J9">
            <v>461297</v>
          </cell>
          <cell r="K9">
            <v>5031</v>
          </cell>
          <cell r="L9">
            <v>466093</v>
          </cell>
          <cell r="M9">
            <v>4796</v>
          </cell>
          <cell r="N9">
            <v>469601</v>
          </cell>
          <cell r="O9">
            <v>3508</v>
          </cell>
          <cell r="P9">
            <v>475058</v>
          </cell>
          <cell r="Q9">
            <v>5457</v>
          </cell>
          <cell r="R9">
            <v>480497</v>
          </cell>
          <cell r="S9">
            <v>5439</v>
          </cell>
          <cell r="T9">
            <v>485286</v>
          </cell>
          <cell r="U9">
            <v>4789</v>
          </cell>
          <cell r="V9">
            <v>488029</v>
          </cell>
          <cell r="W9">
            <v>2743</v>
          </cell>
          <cell r="X9">
            <v>492889</v>
          </cell>
          <cell r="Y9">
            <v>4860</v>
          </cell>
          <cell r="Z9">
            <v>496668</v>
          </cell>
          <cell r="AA9">
            <v>3779</v>
          </cell>
          <cell r="AB9">
            <v>501574</v>
          </cell>
          <cell r="AC9">
            <v>4906</v>
          </cell>
          <cell r="AD9">
            <v>504639</v>
          </cell>
          <cell r="AE9">
            <v>3065</v>
          </cell>
          <cell r="AG9">
            <v>54695</v>
          </cell>
          <cell r="AH9">
            <v>54695</v>
          </cell>
        </row>
        <row r="10">
          <cell r="A10">
            <v>1290187</v>
          </cell>
          <cell r="B10" t="str">
            <v>בין עירוני</v>
          </cell>
          <cell r="C10" t="str">
            <v>גולדן</v>
          </cell>
          <cell r="D10">
            <v>2017</v>
          </cell>
          <cell r="E10" t="str">
            <v xml:space="preserve">עפולה </v>
          </cell>
          <cell r="F10">
            <v>582420</v>
          </cell>
          <cell r="H10">
            <v>582421</v>
          </cell>
          <cell r="I10">
            <v>1</v>
          </cell>
          <cell r="J10">
            <v>582494</v>
          </cell>
          <cell r="K10">
            <v>73</v>
          </cell>
          <cell r="L10">
            <v>582548</v>
          </cell>
          <cell r="M10">
            <v>54</v>
          </cell>
          <cell r="N10">
            <v>582952</v>
          </cell>
          <cell r="O10">
            <v>404</v>
          </cell>
          <cell r="P10">
            <v>584355</v>
          </cell>
          <cell r="Q10">
            <v>1403</v>
          </cell>
          <cell r="R10">
            <v>584355</v>
          </cell>
          <cell r="S10">
            <v>0</v>
          </cell>
          <cell r="T10">
            <v>585109</v>
          </cell>
          <cell r="U10">
            <v>754</v>
          </cell>
          <cell r="V10">
            <v>588607</v>
          </cell>
          <cell r="W10">
            <v>3498</v>
          </cell>
          <cell r="X10">
            <v>592488</v>
          </cell>
          <cell r="Y10">
            <v>3881</v>
          </cell>
          <cell r="Z10">
            <v>594970</v>
          </cell>
          <cell r="AA10">
            <v>2482</v>
          </cell>
          <cell r="AB10">
            <v>599745</v>
          </cell>
          <cell r="AC10">
            <v>4775</v>
          </cell>
          <cell r="AD10">
            <v>604892</v>
          </cell>
          <cell r="AE10">
            <v>5147</v>
          </cell>
          <cell r="AF10" t="str">
            <v>עבר בתאריך 26/12/24 מטבריה</v>
          </cell>
          <cell r="AG10">
            <v>22472</v>
          </cell>
          <cell r="AH10">
            <v>22472</v>
          </cell>
        </row>
        <row r="11">
          <cell r="A11">
            <v>1290287</v>
          </cell>
          <cell r="B11" t="str">
            <v>בין עירוני</v>
          </cell>
          <cell r="C11" t="str">
            <v>גולדן דראגון</v>
          </cell>
          <cell r="D11">
            <v>2017</v>
          </cell>
          <cell r="E11" t="str">
            <v>עפולה</v>
          </cell>
          <cell r="F11">
            <v>552213</v>
          </cell>
          <cell r="G11">
            <v>865</v>
          </cell>
          <cell r="H11">
            <v>557625</v>
          </cell>
          <cell r="I11">
            <v>5412</v>
          </cell>
          <cell r="J11">
            <v>563484</v>
          </cell>
          <cell r="K11">
            <v>5859</v>
          </cell>
          <cell r="L11">
            <v>573533</v>
          </cell>
          <cell r="M11">
            <v>10049</v>
          </cell>
          <cell r="N11">
            <v>581571</v>
          </cell>
          <cell r="O11">
            <v>8038</v>
          </cell>
          <cell r="P11">
            <v>593150</v>
          </cell>
          <cell r="Q11">
            <v>11579</v>
          </cell>
          <cell r="R11">
            <v>598571</v>
          </cell>
          <cell r="S11">
            <v>5421</v>
          </cell>
          <cell r="T11">
            <v>606100</v>
          </cell>
          <cell r="U11">
            <v>7529</v>
          </cell>
          <cell r="V11">
            <v>613759</v>
          </cell>
          <cell r="W11">
            <v>7659</v>
          </cell>
          <cell r="X11">
            <v>620798</v>
          </cell>
          <cell r="Y11">
            <v>7039</v>
          </cell>
          <cell r="Z11">
            <v>630228</v>
          </cell>
          <cell r="AA11">
            <v>9430</v>
          </cell>
          <cell r="AB11">
            <v>632800</v>
          </cell>
          <cell r="AC11">
            <v>2572</v>
          </cell>
          <cell r="AD11">
            <v>645127</v>
          </cell>
          <cell r="AE11">
            <v>12327</v>
          </cell>
          <cell r="AG11">
            <v>92914</v>
          </cell>
          <cell r="AH11">
            <v>92914</v>
          </cell>
        </row>
        <row r="12">
          <cell r="A12">
            <v>1290387</v>
          </cell>
          <cell r="B12" t="str">
            <v>בין עירוני</v>
          </cell>
          <cell r="C12" t="str">
            <v>גולדן דראגון</v>
          </cell>
          <cell r="D12">
            <v>2017</v>
          </cell>
          <cell r="E12" t="str">
            <v>עפולה</v>
          </cell>
          <cell r="F12">
            <v>571614</v>
          </cell>
          <cell r="G12">
            <v>6337</v>
          </cell>
          <cell r="H12">
            <v>579785</v>
          </cell>
          <cell r="I12">
            <v>8171</v>
          </cell>
          <cell r="J12">
            <v>586700</v>
          </cell>
          <cell r="K12">
            <v>6915</v>
          </cell>
          <cell r="L12">
            <v>595533</v>
          </cell>
          <cell r="M12">
            <v>8833</v>
          </cell>
          <cell r="N12">
            <v>597773</v>
          </cell>
          <cell r="O12">
            <v>2240</v>
          </cell>
          <cell r="P12">
            <v>601066</v>
          </cell>
          <cell r="Q12">
            <v>3293</v>
          </cell>
          <cell r="R12">
            <v>609528</v>
          </cell>
          <cell r="S12">
            <v>8462</v>
          </cell>
          <cell r="T12">
            <v>610895</v>
          </cell>
          <cell r="U12">
            <v>1367</v>
          </cell>
          <cell r="V12">
            <v>616803</v>
          </cell>
          <cell r="W12">
            <v>5908</v>
          </cell>
          <cell r="X12">
            <v>622792</v>
          </cell>
          <cell r="Y12">
            <v>5989</v>
          </cell>
          <cell r="Z12">
            <v>625834</v>
          </cell>
          <cell r="AA12">
            <v>3042</v>
          </cell>
          <cell r="AB12">
            <v>632110</v>
          </cell>
          <cell r="AC12">
            <v>6276</v>
          </cell>
          <cell r="AD12">
            <v>641035</v>
          </cell>
          <cell r="AE12">
            <v>8925</v>
          </cell>
          <cell r="AG12">
            <v>69421</v>
          </cell>
          <cell r="AH12">
            <v>69421</v>
          </cell>
        </row>
        <row r="13">
          <cell r="A13">
            <v>1290487</v>
          </cell>
          <cell r="B13" t="str">
            <v>בין עירוני</v>
          </cell>
          <cell r="C13" t="str">
            <v>גולדן דראגון</v>
          </cell>
          <cell r="D13">
            <v>2017</v>
          </cell>
          <cell r="E13" t="str">
            <v>יקנעם</v>
          </cell>
          <cell r="F13">
            <v>411844</v>
          </cell>
          <cell r="G13">
            <v>2833</v>
          </cell>
          <cell r="H13">
            <v>413527</v>
          </cell>
          <cell r="I13">
            <v>1683</v>
          </cell>
          <cell r="J13">
            <v>416421</v>
          </cell>
          <cell r="K13">
            <v>2894</v>
          </cell>
          <cell r="L13">
            <v>422299</v>
          </cell>
          <cell r="M13">
            <v>5878</v>
          </cell>
          <cell r="N13">
            <v>423000</v>
          </cell>
          <cell r="O13">
            <v>701</v>
          </cell>
          <cell r="P13">
            <v>428519</v>
          </cell>
          <cell r="Q13">
            <v>5519</v>
          </cell>
          <cell r="R13">
            <v>433582</v>
          </cell>
          <cell r="S13">
            <v>5063</v>
          </cell>
          <cell r="T13">
            <v>439085</v>
          </cell>
          <cell r="U13">
            <v>5503</v>
          </cell>
          <cell r="V13">
            <v>446235</v>
          </cell>
          <cell r="W13">
            <v>7150</v>
          </cell>
          <cell r="X13">
            <v>451481</v>
          </cell>
          <cell r="Y13">
            <v>5246</v>
          </cell>
          <cell r="Z13">
            <v>451481</v>
          </cell>
          <cell r="AA13">
            <v>0</v>
          </cell>
          <cell r="AB13">
            <v>451481</v>
          </cell>
          <cell r="AC13">
            <v>0</v>
          </cell>
          <cell r="AD13">
            <v>451481</v>
          </cell>
          <cell r="AE13">
            <v>0</v>
          </cell>
          <cell r="AG13">
            <v>39637</v>
          </cell>
          <cell r="AH13">
            <v>39637</v>
          </cell>
        </row>
        <row r="14">
          <cell r="A14">
            <v>1290587</v>
          </cell>
          <cell r="B14" t="str">
            <v>בין עירוני</v>
          </cell>
          <cell r="C14" t="str">
            <v>גולדן דראגון</v>
          </cell>
          <cell r="D14">
            <v>2017</v>
          </cell>
          <cell r="E14" t="str">
            <v>יקנעם</v>
          </cell>
          <cell r="F14">
            <v>565534</v>
          </cell>
          <cell r="G14">
            <v>3270</v>
          </cell>
          <cell r="H14">
            <v>575498</v>
          </cell>
          <cell r="I14">
            <v>9964</v>
          </cell>
          <cell r="J14">
            <v>583365</v>
          </cell>
          <cell r="K14">
            <v>7867</v>
          </cell>
          <cell r="L14">
            <v>592007</v>
          </cell>
          <cell r="M14">
            <v>8642</v>
          </cell>
          <cell r="N14">
            <v>592009</v>
          </cell>
          <cell r="O14">
            <v>2</v>
          </cell>
          <cell r="P14">
            <v>598655</v>
          </cell>
          <cell r="Q14">
            <v>6646</v>
          </cell>
          <cell r="R14">
            <v>603214</v>
          </cell>
          <cell r="S14">
            <v>4559</v>
          </cell>
          <cell r="T14">
            <v>609687</v>
          </cell>
          <cell r="U14">
            <v>6473</v>
          </cell>
          <cell r="V14">
            <v>612216</v>
          </cell>
          <cell r="W14">
            <v>2529</v>
          </cell>
          <cell r="X14">
            <v>612216</v>
          </cell>
          <cell r="Y14">
            <v>0</v>
          </cell>
          <cell r="Z14">
            <v>612216</v>
          </cell>
          <cell r="AA14">
            <v>0</v>
          </cell>
          <cell r="AB14">
            <v>613622</v>
          </cell>
          <cell r="AC14">
            <v>1406</v>
          </cell>
          <cell r="AD14">
            <v>613622</v>
          </cell>
          <cell r="AE14">
            <v>0</v>
          </cell>
          <cell r="AG14">
            <v>48088</v>
          </cell>
          <cell r="AH14">
            <v>48088</v>
          </cell>
        </row>
        <row r="15">
          <cell r="A15">
            <v>1290687</v>
          </cell>
          <cell r="B15" t="str">
            <v>בין עירוני</v>
          </cell>
          <cell r="C15" t="str">
            <v>גולדן דראגון</v>
          </cell>
          <cell r="D15">
            <v>2017</v>
          </cell>
          <cell r="E15" t="str">
            <v>יקנעם</v>
          </cell>
          <cell r="F15">
            <v>563235</v>
          </cell>
          <cell r="G15">
            <v>10212</v>
          </cell>
          <cell r="H15">
            <v>570160</v>
          </cell>
          <cell r="I15">
            <v>6925</v>
          </cell>
          <cell r="J15">
            <v>576674</v>
          </cell>
          <cell r="K15">
            <v>6514</v>
          </cell>
          <cell r="L15">
            <v>584734</v>
          </cell>
          <cell r="M15">
            <v>8060</v>
          </cell>
          <cell r="N15">
            <v>592294</v>
          </cell>
          <cell r="O15">
            <v>7560</v>
          </cell>
          <cell r="P15">
            <v>597562</v>
          </cell>
          <cell r="Q15">
            <v>5268</v>
          </cell>
          <cell r="R15">
            <v>601199</v>
          </cell>
          <cell r="S15">
            <v>3637</v>
          </cell>
          <cell r="T15">
            <v>603747</v>
          </cell>
          <cell r="U15">
            <v>2548</v>
          </cell>
          <cell r="V15">
            <v>610473</v>
          </cell>
          <cell r="W15">
            <v>6726</v>
          </cell>
          <cell r="X15">
            <v>617146</v>
          </cell>
          <cell r="Y15">
            <v>6673</v>
          </cell>
          <cell r="Z15">
            <v>620370</v>
          </cell>
          <cell r="AA15">
            <v>3224</v>
          </cell>
          <cell r="AB15">
            <v>625963</v>
          </cell>
          <cell r="AC15">
            <v>5593</v>
          </cell>
          <cell r="AD15">
            <v>629032</v>
          </cell>
          <cell r="AE15">
            <v>3069</v>
          </cell>
          <cell r="AG15">
            <v>65797</v>
          </cell>
          <cell r="AH15">
            <v>65797</v>
          </cell>
        </row>
        <row r="16">
          <cell r="A16">
            <v>1290887</v>
          </cell>
          <cell r="B16" t="str">
            <v>בין עירוני</v>
          </cell>
          <cell r="C16" t="str">
            <v>גולדן</v>
          </cell>
          <cell r="D16">
            <v>2017</v>
          </cell>
          <cell r="E16" t="str">
            <v>טבריה</v>
          </cell>
          <cell r="F16">
            <v>506994</v>
          </cell>
          <cell r="G16">
            <v>0</v>
          </cell>
          <cell r="H16">
            <v>507186</v>
          </cell>
          <cell r="J16">
            <v>509186</v>
          </cell>
          <cell r="K16">
            <v>2000</v>
          </cell>
          <cell r="L16">
            <v>509186</v>
          </cell>
          <cell r="M16">
            <v>0</v>
          </cell>
          <cell r="N16">
            <v>509186</v>
          </cell>
          <cell r="O16">
            <v>0</v>
          </cell>
          <cell r="P16">
            <v>512746</v>
          </cell>
          <cell r="Q16">
            <v>3560</v>
          </cell>
          <cell r="R16">
            <v>512746</v>
          </cell>
          <cell r="S16">
            <v>0</v>
          </cell>
          <cell r="T16">
            <v>512978</v>
          </cell>
          <cell r="U16">
            <v>232</v>
          </cell>
          <cell r="V16">
            <v>518640</v>
          </cell>
          <cell r="W16">
            <v>5662</v>
          </cell>
          <cell r="X16">
            <v>522684</v>
          </cell>
          <cell r="Y16">
            <v>4044</v>
          </cell>
          <cell r="Z16">
            <v>525911</v>
          </cell>
          <cell r="AA16">
            <v>3227</v>
          </cell>
          <cell r="AB16">
            <v>529578</v>
          </cell>
          <cell r="AC16">
            <v>3667</v>
          </cell>
          <cell r="AD16">
            <v>539483</v>
          </cell>
          <cell r="AE16">
            <v>9905</v>
          </cell>
          <cell r="AG16">
            <v>32489</v>
          </cell>
          <cell r="AH16">
            <v>32297</v>
          </cell>
        </row>
        <row r="17">
          <cell r="A17">
            <v>1290987</v>
          </cell>
          <cell r="B17" t="str">
            <v>בין עירוני</v>
          </cell>
          <cell r="C17" t="str">
            <v>גולדן</v>
          </cell>
          <cell r="D17">
            <v>2017</v>
          </cell>
          <cell r="E17" t="str">
            <v xml:space="preserve">עפולה </v>
          </cell>
          <cell r="F17">
            <v>516217</v>
          </cell>
          <cell r="G17">
            <v>0</v>
          </cell>
          <cell r="H17">
            <v>516217</v>
          </cell>
          <cell r="I17">
            <v>49</v>
          </cell>
          <cell r="J17">
            <v>516266</v>
          </cell>
          <cell r="K17">
            <v>0</v>
          </cell>
          <cell r="L17">
            <v>516266</v>
          </cell>
          <cell r="M17">
            <v>0</v>
          </cell>
          <cell r="N17">
            <v>516844</v>
          </cell>
          <cell r="O17">
            <v>578</v>
          </cell>
          <cell r="P17">
            <v>517789</v>
          </cell>
          <cell r="Q17">
            <v>945</v>
          </cell>
          <cell r="R17">
            <v>517841</v>
          </cell>
          <cell r="S17">
            <v>52</v>
          </cell>
          <cell r="T17">
            <v>517930</v>
          </cell>
          <cell r="U17">
            <v>89</v>
          </cell>
          <cell r="V17">
            <v>523122</v>
          </cell>
          <cell r="W17">
            <v>5192</v>
          </cell>
          <cell r="X17">
            <v>523122</v>
          </cell>
          <cell r="Y17">
            <v>0</v>
          </cell>
          <cell r="Z17">
            <v>527372</v>
          </cell>
          <cell r="AA17">
            <v>4250</v>
          </cell>
          <cell r="AB17">
            <v>529619</v>
          </cell>
          <cell r="AC17">
            <v>2247</v>
          </cell>
          <cell r="AD17">
            <v>532418</v>
          </cell>
          <cell r="AE17">
            <v>2799</v>
          </cell>
          <cell r="AF17" t="str">
            <v>עבר בתאריך 26/12/24 מטבריה</v>
          </cell>
          <cell r="AG17">
            <v>16201</v>
          </cell>
          <cell r="AH17">
            <v>16201</v>
          </cell>
        </row>
        <row r="18">
          <cell r="A18">
            <v>1291087</v>
          </cell>
          <cell r="B18" t="str">
            <v>בין עירוני</v>
          </cell>
          <cell r="C18" t="str">
            <v>גולדן</v>
          </cell>
          <cell r="D18">
            <v>2017</v>
          </cell>
          <cell r="E18" t="str">
            <v>טבריה</v>
          </cell>
          <cell r="F18">
            <v>535228</v>
          </cell>
          <cell r="G18">
            <v>118</v>
          </cell>
          <cell r="H18">
            <v>535247</v>
          </cell>
          <cell r="I18">
            <v>19</v>
          </cell>
          <cell r="J18">
            <v>535814</v>
          </cell>
          <cell r="K18">
            <v>567</v>
          </cell>
          <cell r="L18">
            <v>535892</v>
          </cell>
          <cell r="M18">
            <v>78</v>
          </cell>
          <cell r="N18">
            <v>535893</v>
          </cell>
          <cell r="O18">
            <v>1</v>
          </cell>
          <cell r="P18">
            <v>536062</v>
          </cell>
          <cell r="R18">
            <v>536062</v>
          </cell>
          <cell r="S18">
            <v>0</v>
          </cell>
          <cell r="T18">
            <v>536150</v>
          </cell>
          <cell r="U18">
            <v>88</v>
          </cell>
          <cell r="V18">
            <v>541157</v>
          </cell>
          <cell r="W18">
            <v>5007</v>
          </cell>
          <cell r="X18">
            <v>541157</v>
          </cell>
          <cell r="Y18">
            <v>0</v>
          </cell>
          <cell r="Z18">
            <v>548682</v>
          </cell>
          <cell r="AA18">
            <v>7525</v>
          </cell>
          <cell r="AB18">
            <v>551944</v>
          </cell>
          <cell r="AC18">
            <v>3262</v>
          </cell>
          <cell r="AD18">
            <v>561734</v>
          </cell>
          <cell r="AE18">
            <v>9790</v>
          </cell>
          <cell r="AG18">
            <v>26506</v>
          </cell>
          <cell r="AH18">
            <v>26337</v>
          </cell>
        </row>
        <row r="19">
          <cell r="A19">
            <v>2623739</v>
          </cell>
          <cell r="B19" t="str">
            <v>מיני עירוני</v>
          </cell>
          <cell r="C19" t="str">
            <v>מרצדס</v>
          </cell>
          <cell r="D19">
            <v>2017</v>
          </cell>
          <cell r="E19" t="str">
            <v>יקנעם</v>
          </cell>
          <cell r="F19">
            <v>531673</v>
          </cell>
          <cell r="G19">
            <v>6905</v>
          </cell>
          <cell r="H19">
            <v>537068</v>
          </cell>
          <cell r="I19">
            <v>5395</v>
          </cell>
          <cell r="J19">
            <v>542848</v>
          </cell>
          <cell r="K19">
            <v>5780</v>
          </cell>
          <cell r="L19">
            <v>548728</v>
          </cell>
          <cell r="M19">
            <v>5880</v>
          </cell>
          <cell r="N19">
            <v>553622</v>
          </cell>
          <cell r="O19">
            <v>4894</v>
          </cell>
          <cell r="P19">
            <v>557152</v>
          </cell>
          <cell r="Q19">
            <v>3530</v>
          </cell>
          <cell r="R19">
            <v>562187</v>
          </cell>
          <cell r="S19">
            <v>5035</v>
          </cell>
          <cell r="T19">
            <v>564837</v>
          </cell>
          <cell r="U19">
            <v>2650</v>
          </cell>
          <cell r="V19">
            <v>567797</v>
          </cell>
          <cell r="W19">
            <v>2960</v>
          </cell>
          <cell r="X19">
            <v>573178</v>
          </cell>
          <cell r="Y19">
            <v>5381</v>
          </cell>
          <cell r="Z19">
            <v>578776</v>
          </cell>
          <cell r="AA19">
            <v>5598</v>
          </cell>
          <cell r="AB19">
            <v>586306</v>
          </cell>
          <cell r="AC19">
            <v>7530</v>
          </cell>
          <cell r="AD19">
            <v>592928</v>
          </cell>
          <cell r="AE19">
            <v>6622</v>
          </cell>
          <cell r="AG19">
            <v>61255</v>
          </cell>
          <cell r="AH19">
            <v>61255</v>
          </cell>
        </row>
        <row r="20">
          <cell r="A20">
            <v>3851755</v>
          </cell>
          <cell r="B20" t="str">
            <v>עירוני</v>
          </cell>
          <cell r="C20" t="str">
            <v>גולדן</v>
          </cell>
          <cell r="D20">
            <v>2017</v>
          </cell>
          <cell r="E20" t="str">
            <v>טבריה</v>
          </cell>
          <cell r="F20">
            <v>0</v>
          </cell>
          <cell r="H20">
            <v>390156</v>
          </cell>
          <cell r="I20">
            <v>0</v>
          </cell>
          <cell r="J20">
            <v>395046</v>
          </cell>
          <cell r="K20">
            <v>4890</v>
          </cell>
          <cell r="L20">
            <v>399086</v>
          </cell>
          <cell r="M20">
            <v>4040</v>
          </cell>
          <cell r="N20">
            <v>403435</v>
          </cell>
          <cell r="O20">
            <v>4349</v>
          </cell>
          <cell r="P20">
            <v>409127</v>
          </cell>
          <cell r="Q20">
            <v>5692</v>
          </cell>
          <cell r="R20">
            <v>413509</v>
          </cell>
          <cell r="S20">
            <v>4382</v>
          </cell>
          <cell r="T20">
            <v>419557</v>
          </cell>
          <cell r="U20">
            <v>6048</v>
          </cell>
          <cell r="V20">
            <v>421384</v>
          </cell>
          <cell r="W20">
            <v>1827</v>
          </cell>
          <cell r="X20">
            <v>421384</v>
          </cell>
          <cell r="Y20">
            <v>0</v>
          </cell>
          <cell r="Z20">
            <v>432058</v>
          </cell>
          <cell r="AA20">
            <v>10674</v>
          </cell>
          <cell r="AB20">
            <v>433411</v>
          </cell>
          <cell r="AC20">
            <v>1353</v>
          </cell>
          <cell r="AD20">
            <v>436765</v>
          </cell>
          <cell r="AE20">
            <v>3354</v>
          </cell>
          <cell r="AG20">
            <v>436765</v>
          </cell>
          <cell r="AH20">
            <v>46609</v>
          </cell>
        </row>
        <row r="21">
          <cell r="A21">
            <v>3853455</v>
          </cell>
          <cell r="B21" t="str">
            <v>בין עירוני</v>
          </cell>
          <cell r="C21" t="str">
            <v>גולדן</v>
          </cell>
          <cell r="D21">
            <v>2017</v>
          </cell>
          <cell r="E21" t="str">
            <v>עפולה</v>
          </cell>
          <cell r="F21">
            <v>553271</v>
          </cell>
          <cell r="G21">
            <v>5193</v>
          </cell>
          <cell r="H21">
            <v>553315</v>
          </cell>
          <cell r="I21">
            <v>44</v>
          </cell>
          <cell r="J21">
            <v>555949</v>
          </cell>
          <cell r="K21">
            <v>2634</v>
          </cell>
          <cell r="L21">
            <v>560033</v>
          </cell>
          <cell r="M21">
            <v>4084</v>
          </cell>
          <cell r="N21">
            <v>563968</v>
          </cell>
          <cell r="O21">
            <v>3935</v>
          </cell>
          <cell r="P21">
            <v>566626</v>
          </cell>
          <cell r="Q21">
            <v>2658</v>
          </cell>
          <cell r="R21">
            <v>568092</v>
          </cell>
          <cell r="S21">
            <v>1466</v>
          </cell>
          <cell r="T21">
            <v>572155</v>
          </cell>
          <cell r="U21">
            <v>4063</v>
          </cell>
          <cell r="V21">
            <v>578758</v>
          </cell>
          <cell r="W21">
            <v>6603</v>
          </cell>
          <cell r="X21">
            <v>578758</v>
          </cell>
          <cell r="Y21">
            <v>0</v>
          </cell>
          <cell r="Z21">
            <v>587503</v>
          </cell>
          <cell r="AA21">
            <v>8745</v>
          </cell>
          <cell r="AB21">
            <v>592014</v>
          </cell>
          <cell r="AC21">
            <v>4511</v>
          </cell>
          <cell r="AD21">
            <v>593950</v>
          </cell>
          <cell r="AE21">
            <v>1936</v>
          </cell>
          <cell r="AF21" t="str">
            <v>עבר בתאריך 26/12/24 מטבריה</v>
          </cell>
          <cell r="AG21">
            <v>40679</v>
          </cell>
          <cell r="AH21">
            <v>40679</v>
          </cell>
        </row>
        <row r="22">
          <cell r="A22">
            <v>4342734</v>
          </cell>
          <cell r="B22" t="str">
            <v>בין עירוני</v>
          </cell>
          <cell r="C22" t="str">
            <v>גולדן</v>
          </cell>
          <cell r="D22">
            <v>2015</v>
          </cell>
          <cell r="E22" t="str">
            <v>טבריה</v>
          </cell>
          <cell r="F22">
            <v>399698</v>
          </cell>
          <cell r="G22">
            <v>5526</v>
          </cell>
          <cell r="H22">
            <v>476205</v>
          </cell>
          <cell r="I22">
            <v>76507</v>
          </cell>
          <cell r="J22">
            <v>480804</v>
          </cell>
          <cell r="K22">
            <v>4599</v>
          </cell>
          <cell r="L22">
            <v>485515</v>
          </cell>
          <cell r="M22">
            <v>4711</v>
          </cell>
          <cell r="N22">
            <v>487715</v>
          </cell>
          <cell r="O22">
            <v>2200</v>
          </cell>
          <cell r="P22">
            <v>491269</v>
          </cell>
          <cell r="Q22">
            <v>3554</v>
          </cell>
          <cell r="R22">
            <v>491269</v>
          </cell>
          <cell r="S22">
            <v>0</v>
          </cell>
          <cell r="T22">
            <v>491269</v>
          </cell>
          <cell r="U22">
            <v>0</v>
          </cell>
          <cell r="V22">
            <v>498499</v>
          </cell>
          <cell r="W22">
            <v>7230</v>
          </cell>
          <cell r="X22">
            <v>503285</v>
          </cell>
          <cell r="Y22">
            <v>4786</v>
          </cell>
          <cell r="Z22">
            <v>504749</v>
          </cell>
          <cell r="AA22">
            <v>1464</v>
          </cell>
          <cell r="AB22">
            <v>508910</v>
          </cell>
          <cell r="AC22">
            <v>4161</v>
          </cell>
          <cell r="AD22">
            <v>512836</v>
          </cell>
          <cell r="AE22">
            <v>3926</v>
          </cell>
          <cell r="AG22">
            <v>113138</v>
          </cell>
          <cell r="AH22">
            <v>113138</v>
          </cell>
        </row>
        <row r="23">
          <cell r="A23">
            <v>4342834</v>
          </cell>
          <cell r="B23" t="str">
            <v>בין עירוני</v>
          </cell>
          <cell r="C23" t="str">
            <v>גולדן</v>
          </cell>
          <cell r="D23">
            <v>2015</v>
          </cell>
          <cell r="E23" t="str">
            <v>טבריה</v>
          </cell>
          <cell r="F23">
            <v>387810</v>
          </cell>
          <cell r="G23">
            <v>2930</v>
          </cell>
          <cell r="H23">
            <v>493355</v>
          </cell>
          <cell r="I23">
            <v>105545</v>
          </cell>
          <cell r="J23">
            <v>497567</v>
          </cell>
          <cell r="K23">
            <v>4212</v>
          </cell>
          <cell r="L23">
            <v>497567</v>
          </cell>
          <cell r="M23">
            <v>0</v>
          </cell>
          <cell r="N23">
            <v>497567</v>
          </cell>
          <cell r="O23">
            <v>0</v>
          </cell>
          <cell r="P23">
            <v>497567</v>
          </cell>
          <cell r="Q23">
            <v>0</v>
          </cell>
          <cell r="R23">
            <v>497567</v>
          </cell>
          <cell r="S23">
            <v>0</v>
          </cell>
          <cell r="T23">
            <v>497567</v>
          </cell>
          <cell r="U23">
            <v>0</v>
          </cell>
          <cell r="V23">
            <v>497567</v>
          </cell>
          <cell r="W23">
            <v>0</v>
          </cell>
          <cell r="X23">
            <v>497567</v>
          </cell>
          <cell r="Y23">
            <v>0</v>
          </cell>
          <cell r="Z23">
            <v>497567</v>
          </cell>
          <cell r="AA23">
            <v>0</v>
          </cell>
          <cell r="AB23">
            <v>497567</v>
          </cell>
          <cell r="AC23">
            <v>0</v>
          </cell>
          <cell r="AD23">
            <v>497567</v>
          </cell>
          <cell r="AE23">
            <v>0</v>
          </cell>
          <cell r="AF23" t="str">
            <v xml:space="preserve">מושבת </v>
          </cell>
          <cell r="AG23">
            <v>109757</v>
          </cell>
          <cell r="AH23">
            <v>109757</v>
          </cell>
        </row>
        <row r="24">
          <cell r="A24">
            <v>4343034</v>
          </cell>
          <cell r="B24" t="str">
            <v>עירוני</v>
          </cell>
          <cell r="C24" t="str">
            <v>גולדן דראגון</v>
          </cell>
          <cell r="D24">
            <v>2015</v>
          </cell>
          <cell r="E24" t="str">
            <v>יקנעם</v>
          </cell>
          <cell r="F24">
            <v>447415</v>
          </cell>
          <cell r="G24">
            <v>2540</v>
          </cell>
          <cell r="H24">
            <v>449269</v>
          </cell>
          <cell r="I24">
            <v>1854</v>
          </cell>
          <cell r="J24">
            <v>452107</v>
          </cell>
          <cell r="K24">
            <v>2838</v>
          </cell>
          <cell r="L24">
            <v>454355</v>
          </cell>
          <cell r="M24">
            <v>2248</v>
          </cell>
          <cell r="N24">
            <v>456566</v>
          </cell>
          <cell r="O24">
            <v>2211</v>
          </cell>
          <cell r="P24">
            <v>459436</v>
          </cell>
          <cell r="Q24">
            <v>2870</v>
          </cell>
          <cell r="R24">
            <v>461035</v>
          </cell>
          <cell r="S24">
            <v>1599</v>
          </cell>
          <cell r="T24">
            <v>464162</v>
          </cell>
          <cell r="U24">
            <v>3127</v>
          </cell>
          <cell r="V24">
            <v>466000</v>
          </cell>
          <cell r="W24">
            <v>1838</v>
          </cell>
          <cell r="X24">
            <v>468231</v>
          </cell>
          <cell r="Y24">
            <v>2231</v>
          </cell>
          <cell r="Z24">
            <v>470834</v>
          </cell>
          <cell r="AA24">
            <v>2603</v>
          </cell>
          <cell r="AB24">
            <v>474405</v>
          </cell>
          <cell r="AC24">
            <v>3571</v>
          </cell>
          <cell r="AD24">
            <v>477852</v>
          </cell>
          <cell r="AE24">
            <v>3447</v>
          </cell>
          <cell r="AG24">
            <v>30437</v>
          </cell>
          <cell r="AH24">
            <v>30437</v>
          </cell>
        </row>
        <row r="25">
          <cell r="A25">
            <v>4348234</v>
          </cell>
          <cell r="B25" t="str">
            <v>עירוני</v>
          </cell>
          <cell r="C25" t="str">
            <v>גולדן דראגון</v>
          </cell>
          <cell r="D25">
            <v>2016</v>
          </cell>
          <cell r="E25" t="str">
            <v>מגדל העמק</v>
          </cell>
          <cell r="F25">
            <v>423787</v>
          </cell>
          <cell r="G25">
            <v>5478</v>
          </cell>
          <cell r="H25">
            <v>428211</v>
          </cell>
          <cell r="I25">
            <v>1927</v>
          </cell>
          <cell r="J25">
            <v>428211</v>
          </cell>
          <cell r="K25">
            <v>0</v>
          </cell>
          <cell r="L25">
            <v>428211</v>
          </cell>
          <cell r="M25">
            <v>0</v>
          </cell>
          <cell r="N25">
            <v>428211</v>
          </cell>
          <cell r="O25">
            <v>0</v>
          </cell>
          <cell r="P25">
            <v>428211</v>
          </cell>
          <cell r="Q25">
            <v>0</v>
          </cell>
          <cell r="R25">
            <v>428211</v>
          </cell>
          <cell r="S25">
            <v>0</v>
          </cell>
          <cell r="T25">
            <v>428211</v>
          </cell>
          <cell r="U25">
            <v>0</v>
          </cell>
          <cell r="V25">
            <v>428211</v>
          </cell>
          <cell r="W25">
            <v>0</v>
          </cell>
          <cell r="X25">
            <v>430758</v>
          </cell>
          <cell r="Y25">
            <v>2547</v>
          </cell>
          <cell r="Z25">
            <v>435820</v>
          </cell>
          <cell r="AA25">
            <v>5062</v>
          </cell>
          <cell r="AB25">
            <v>438257</v>
          </cell>
          <cell r="AC25">
            <v>2437</v>
          </cell>
          <cell r="AD25">
            <v>443518</v>
          </cell>
          <cell r="AE25">
            <v>5261</v>
          </cell>
          <cell r="AG25">
            <v>19731</v>
          </cell>
          <cell r="AH25">
            <v>17234</v>
          </cell>
        </row>
        <row r="26">
          <cell r="A26">
            <v>4348334</v>
          </cell>
          <cell r="B26" t="str">
            <v>עירוני</v>
          </cell>
          <cell r="C26" t="str">
            <v>גולדן דראגון</v>
          </cell>
          <cell r="D26">
            <v>2016</v>
          </cell>
          <cell r="E26" t="str">
            <v>מגדל העמק</v>
          </cell>
          <cell r="F26">
            <v>398561</v>
          </cell>
          <cell r="G26">
            <v>2000</v>
          </cell>
          <cell r="H26">
            <v>398561</v>
          </cell>
          <cell r="I26">
            <v>0</v>
          </cell>
          <cell r="J26">
            <v>399805</v>
          </cell>
          <cell r="K26">
            <v>1244</v>
          </cell>
          <cell r="L26">
            <v>403056</v>
          </cell>
          <cell r="M26">
            <v>3251</v>
          </cell>
          <cell r="N26">
            <v>407434</v>
          </cell>
          <cell r="O26">
            <v>4378</v>
          </cell>
          <cell r="P26">
            <v>407434</v>
          </cell>
          <cell r="Q26">
            <v>0</v>
          </cell>
          <cell r="R26">
            <v>408164</v>
          </cell>
          <cell r="S26">
            <v>730</v>
          </cell>
          <cell r="T26">
            <v>408164</v>
          </cell>
          <cell r="U26">
            <v>0</v>
          </cell>
          <cell r="V26">
            <v>408164</v>
          </cell>
          <cell r="W26">
            <v>0</v>
          </cell>
          <cell r="X26">
            <v>408164</v>
          </cell>
          <cell r="Y26">
            <v>0</v>
          </cell>
          <cell r="Z26">
            <v>408164</v>
          </cell>
          <cell r="AA26">
            <v>0</v>
          </cell>
          <cell r="AB26">
            <v>408164</v>
          </cell>
          <cell r="AC26">
            <v>0</v>
          </cell>
          <cell r="AD26">
            <v>408164</v>
          </cell>
          <cell r="AE26">
            <v>0</v>
          </cell>
          <cell r="AF26" t="str">
            <v>מטרונית</v>
          </cell>
          <cell r="AG26">
            <v>9603</v>
          </cell>
          <cell r="AH26">
            <v>9603</v>
          </cell>
        </row>
        <row r="27">
          <cell r="A27">
            <v>4348434</v>
          </cell>
          <cell r="B27" t="str">
            <v>עירוני</v>
          </cell>
          <cell r="C27" t="str">
            <v>גולדן דראגון</v>
          </cell>
          <cell r="D27">
            <v>2016</v>
          </cell>
          <cell r="E27" t="str">
            <v>מגדל העמק</v>
          </cell>
          <cell r="F27">
            <v>408227</v>
          </cell>
          <cell r="G27">
            <v>0</v>
          </cell>
          <cell r="H27">
            <v>408227</v>
          </cell>
          <cell r="I27">
            <v>0</v>
          </cell>
          <cell r="J27">
            <v>408227</v>
          </cell>
          <cell r="K27">
            <v>0</v>
          </cell>
          <cell r="L27">
            <v>411974</v>
          </cell>
          <cell r="M27">
            <v>3747</v>
          </cell>
          <cell r="N27">
            <v>414082</v>
          </cell>
          <cell r="O27">
            <v>2108</v>
          </cell>
          <cell r="P27">
            <v>414082</v>
          </cell>
          <cell r="Q27">
            <v>0</v>
          </cell>
          <cell r="R27">
            <v>414014</v>
          </cell>
          <cell r="S27">
            <v>-68</v>
          </cell>
          <cell r="T27">
            <v>414014</v>
          </cell>
          <cell r="U27">
            <v>0</v>
          </cell>
          <cell r="V27">
            <v>414705</v>
          </cell>
          <cell r="W27">
            <v>691</v>
          </cell>
          <cell r="X27">
            <v>414705</v>
          </cell>
          <cell r="Y27">
            <v>0</v>
          </cell>
          <cell r="Z27">
            <v>414705</v>
          </cell>
          <cell r="AA27">
            <v>0</v>
          </cell>
          <cell r="AB27">
            <v>414705</v>
          </cell>
          <cell r="AC27">
            <v>0</v>
          </cell>
          <cell r="AD27">
            <v>414705</v>
          </cell>
          <cell r="AE27">
            <v>0</v>
          </cell>
          <cell r="AF27" t="str">
            <v>מטרונית</v>
          </cell>
          <cell r="AG27">
            <v>6478</v>
          </cell>
          <cell r="AH27">
            <v>6478</v>
          </cell>
        </row>
        <row r="28">
          <cell r="A28">
            <v>4348734</v>
          </cell>
          <cell r="B28" t="str">
            <v>עירוני</v>
          </cell>
          <cell r="C28" t="str">
            <v>גולדן דראגון</v>
          </cell>
          <cell r="D28">
            <v>2016</v>
          </cell>
          <cell r="E28" t="str">
            <v>מגדל העמק</v>
          </cell>
          <cell r="F28">
            <v>403524</v>
          </cell>
          <cell r="G28">
            <v>0</v>
          </cell>
          <cell r="H28">
            <v>403524</v>
          </cell>
          <cell r="I28">
            <v>540</v>
          </cell>
          <cell r="J28">
            <v>403524</v>
          </cell>
          <cell r="K28">
            <v>0</v>
          </cell>
          <cell r="L28">
            <v>403524</v>
          </cell>
          <cell r="M28">
            <v>0</v>
          </cell>
          <cell r="N28">
            <v>403524</v>
          </cell>
          <cell r="O28">
            <v>0</v>
          </cell>
          <cell r="P28">
            <v>415111</v>
          </cell>
          <cell r="Q28">
            <v>11587</v>
          </cell>
          <cell r="R28">
            <v>418333</v>
          </cell>
          <cell r="S28">
            <v>3222</v>
          </cell>
          <cell r="T28">
            <v>424444</v>
          </cell>
          <cell r="U28">
            <v>6111</v>
          </cell>
          <cell r="V28">
            <v>425484</v>
          </cell>
          <cell r="W28">
            <v>1040</v>
          </cell>
          <cell r="X28">
            <v>425484</v>
          </cell>
          <cell r="Y28">
            <v>0</v>
          </cell>
          <cell r="Z28">
            <v>425484</v>
          </cell>
          <cell r="AA28">
            <v>0</v>
          </cell>
          <cell r="AB28">
            <v>425484</v>
          </cell>
          <cell r="AC28">
            <v>0</v>
          </cell>
          <cell r="AD28">
            <v>425484</v>
          </cell>
          <cell r="AE28">
            <v>0</v>
          </cell>
          <cell r="AF28" t="str">
            <v>מטרונית</v>
          </cell>
          <cell r="AG28">
            <v>21960</v>
          </cell>
          <cell r="AH28">
            <v>22500</v>
          </cell>
        </row>
        <row r="29">
          <cell r="A29">
            <v>4348834</v>
          </cell>
          <cell r="B29" t="str">
            <v>עירוני</v>
          </cell>
          <cell r="C29" t="str">
            <v>גולדן דראגון</v>
          </cell>
          <cell r="D29">
            <v>2016</v>
          </cell>
          <cell r="E29" t="str">
            <v>מגדל העמק</v>
          </cell>
          <cell r="F29">
            <v>411700</v>
          </cell>
          <cell r="G29">
            <v>0</v>
          </cell>
          <cell r="H29">
            <v>411700</v>
          </cell>
          <cell r="I29">
            <v>0</v>
          </cell>
          <cell r="J29">
            <v>411700</v>
          </cell>
          <cell r="K29">
            <v>0</v>
          </cell>
          <cell r="L29">
            <v>411700</v>
          </cell>
          <cell r="M29">
            <v>0</v>
          </cell>
          <cell r="N29">
            <v>411700</v>
          </cell>
          <cell r="O29">
            <v>0</v>
          </cell>
          <cell r="P29">
            <v>411700</v>
          </cell>
          <cell r="Q29">
            <v>0</v>
          </cell>
          <cell r="R29">
            <v>423440</v>
          </cell>
          <cell r="S29">
            <v>11740</v>
          </cell>
          <cell r="T29">
            <v>428854</v>
          </cell>
          <cell r="U29">
            <v>5414</v>
          </cell>
          <cell r="V29">
            <v>433980</v>
          </cell>
          <cell r="W29">
            <v>5126</v>
          </cell>
          <cell r="X29">
            <v>433980</v>
          </cell>
          <cell r="Y29">
            <v>0</v>
          </cell>
          <cell r="Z29">
            <v>433980</v>
          </cell>
          <cell r="AA29">
            <v>0</v>
          </cell>
          <cell r="AB29">
            <v>433980</v>
          </cell>
          <cell r="AC29">
            <v>0</v>
          </cell>
          <cell r="AD29">
            <v>433980</v>
          </cell>
          <cell r="AE29">
            <v>0</v>
          </cell>
          <cell r="AG29">
            <v>22280</v>
          </cell>
          <cell r="AH29">
            <v>22280</v>
          </cell>
        </row>
        <row r="30">
          <cell r="A30">
            <v>4357834</v>
          </cell>
          <cell r="B30" t="str">
            <v>בין עירוני</v>
          </cell>
          <cell r="C30" t="str">
            <v>גולדן דראגון</v>
          </cell>
          <cell r="D30">
            <v>2016</v>
          </cell>
          <cell r="E30" t="str">
            <v>עפולה</v>
          </cell>
          <cell r="F30">
            <v>337303</v>
          </cell>
          <cell r="G30">
            <v>6027</v>
          </cell>
          <cell r="H30">
            <v>344658</v>
          </cell>
          <cell r="I30">
            <v>7355</v>
          </cell>
          <cell r="J30">
            <v>348563</v>
          </cell>
          <cell r="K30">
            <v>3905</v>
          </cell>
          <cell r="L30">
            <v>356317</v>
          </cell>
          <cell r="M30">
            <v>7754</v>
          </cell>
          <cell r="N30">
            <v>362357</v>
          </cell>
          <cell r="O30">
            <v>6040</v>
          </cell>
          <cell r="P30">
            <v>368890</v>
          </cell>
          <cell r="Q30">
            <v>6533</v>
          </cell>
          <cell r="R30">
            <v>373576</v>
          </cell>
          <cell r="S30">
            <v>4686</v>
          </cell>
          <cell r="T30">
            <v>373576</v>
          </cell>
          <cell r="U30">
            <v>0</v>
          </cell>
          <cell r="V30">
            <v>381413</v>
          </cell>
          <cell r="W30">
            <v>7837</v>
          </cell>
          <cell r="X30">
            <v>381413</v>
          </cell>
          <cell r="Y30">
            <v>0</v>
          </cell>
          <cell r="Z30">
            <v>385240</v>
          </cell>
          <cell r="AA30">
            <v>3827</v>
          </cell>
          <cell r="AB30">
            <v>385240</v>
          </cell>
          <cell r="AC30">
            <v>0</v>
          </cell>
          <cell r="AD30">
            <v>385240</v>
          </cell>
          <cell r="AE30">
            <v>0</v>
          </cell>
          <cell r="AG30">
            <v>47937</v>
          </cell>
          <cell r="AH30">
            <v>47937</v>
          </cell>
        </row>
        <row r="31">
          <cell r="A31">
            <v>4357934</v>
          </cell>
          <cell r="B31" t="str">
            <v>בין עירוני</v>
          </cell>
          <cell r="C31" t="str">
            <v>גולדן דראגון</v>
          </cell>
          <cell r="D31">
            <v>2016</v>
          </cell>
          <cell r="E31" t="str">
            <v>יקנעם</v>
          </cell>
          <cell r="F31">
            <v>580387</v>
          </cell>
          <cell r="G31">
            <v>5703</v>
          </cell>
          <cell r="H31">
            <v>582608</v>
          </cell>
          <cell r="I31">
            <v>2221</v>
          </cell>
          <cell r="J31">
            <v>587912</v>
          </cell>
          <cell r="K31">
            <v>5304</v>
          </cell>
          <cell r="L31">
            <v>593980</v>
          </cell>
          <cell r="M31">
            <v>6068</v>
          </cell>
          <cell r="N31">
            <v>599211</v>
          </cell>
          <cell r="O31">
            <v>5231</v>
          </cell>
          <cell r="P31">
            <v>604489</v>
          </cell>
          <cell r="Q31">
            <v>5278</v>
          </cell>
          <cell r="R31">
            <v>604489</v>
          </cell>
          <cell r="S31">
            <v>0</v>
          </cell>
          <cell r="T31">
            <v>604489</v>
          </cell>
          <cell r="U31">
            <v>0</v>
          </cell>
          <cell r="V31">
            <v>604489</v>
          </cell>
          <cell r="W31">
            <v>0</v>
          </cell>
          <cell r="X31">
            <v>604489</v>
          </cell>
          <cell r="Y31">
            <v>0</v>
          </cell>
          <cell r="Z31">
            <v>607780</v>
          </cell>
          <cell r="AA31">
            <v>3291</v>
          </cell>
          <cell r="AB31">
            <v>612255</v>
          </cell>
          <cell r="AC31">
            <v>4475</v>
          </cell>
          <cell r="AD31">
            <v>619737</v>
          </cell>
          <cell r="AE31">
            <v>7482</v>
          </cell>
          <cell r="AG31">
            <v>39350</v>
          </cell>
          <cell r="AH31">
            <v>39350</v>
          </cell>
        </row>
        <row r="32">
          <cell r="A32">
            <v>4358034</v>
          </cell>
          <cell r="B32" t="str">
            <v>בין עירוני</v>
          </cell>
          <cell r="C32" t="str">
            <v>גולדן דראגון</v>
          </cell>
          <cell r="D32">
            <v>2016</v>
          </cell>
          <cell r="E32" t="str">
            <v>עפולה</v>
          </cell>
          <cell r="F32">
            <v>582975</v>
          </cell>
          <cell r="G32">
            <v>2395</v>
          </cell>
          <cell r="H32">
            <v>589138</v>
          </cell>
          <cell r="I32">
            <v>6163</v>
          </cell>
          <cell r="J32">
            <v>595786</v>
          </cell>
          <cell r="K32">
            <v>6648</v>
          </cell>
          <cell r="L32">
            <v>603464</v>
          </cell>
          <cell r="M32">
            <v>7678</v>
          </cell>
          <cell r="N32">
            <v>609825</v>
          </cell>
          <cell r="O32">
            <v>6361</v>
          </cell>
          <cell r="P32">
            <v>617069</v>
          </cell>
          <cell r="Q32">
            <v>7244</v>
          </cell>
          <cell r="R32">
            <v>621892</v>
          </cell>
          <cell r="S32">
            <v>4823</v>
          </cell>
          <cell r="T32">
            <v>625490</v>
          </cell>
          <cell r="U32">
            <v>3598</v>
          </cell>
          <cell r="V32">
            <v>632104</v>
          </cell>
          <cell r="W32">
            <v>6614</v>
          </cell>
          <cell r="X32">
            <v>638917</v>
          </cell>
          <cell r="Y32">
            <v>6813</v>
          </cell>
          <cell r="Z32">
            <v>646550</v>
          </cell>
          <cell r="AA32">
            <v>7633</v>
          </cell>
          <cell r="AB32">
            <v>649580</v>
          </cell>
          <cell r="AC32">
            <v>3030</v>
          </cell>
          <cell r="AD32">
            <v>653609</v>
          </cell>
          <cell r="AE32">
            <v>4029</v>
          </cell>
          <cell r="AG32">
            <v>70634</v>
          </cell>
          <cell r="AH32">
            <v>70634</v>
          </cell>
        </row>
        <row r="33">
          <cell r="A33">
            <v>4358134</v>
          </cell>
          <cell r="B33" t="str">
            <v>בין עירוני</v>
          </cell>
          <cell r="C33" t="str">
            <v>גולדן דראגון</v>
          </cell>
          <cell r="D33">
            <v>2016</v>
          </cell>
          <cell r="E33" t="str">
            <v>עפולה</v>
          </cell>
          <cell r="F33">
            <v>509037</v>
          </cell>
          <cell r="G33">
            <v>11037</v>
          </cell>
          <cell r="H33">
            <v>510000</v>
          </cell>
          <cell r="I33">
            <v>963</v>
          </cell>
          <cell r="J33">
            <v>522055</v>
          </cell>
          <cell r="K33">
            <v>12055</v>
          </cell>
          <cell r="L33">
            <v>526000</v>
          </cell>
          <cell r="M33">
            <v>3945</v>
          </cell>
          <cell r="N33">
            <v>532599</v>
          </cell>
          <cell r="O33">
            <v>6599</v>
          </cell>
          <cell r="P33">
            <v>537521</v>
          </cell>
          <cell r="Q33">
            <v>4922</v>
          </cell>
          <cell r="R33">
            <v>543145</v>
          </cell>
          <cell r="S33">
            <v>5624</v>
          </cell>
          <cell r="T33">
            <v>553866</v>
          </cell>
          <cell r="U33">
            <v>10721</v>
          </cell>
          <cell r="V33">
            <v>560682</v>
          </cell>
          <cell r="W33">
            <v>6816</v>
          </cell>
          <cell r="X33">
            <v>566901</v>
          </cell>
          <cell r="Y33">
            <v>6219</v>
          </cell>
          <cell r="Z33">
            <v>574755</v>
          </cell>
          <cell r="AA33">
            <v>7854</v>
          </cell>
          <cell r="AB33">
            <v>575603</v>
          </cell>
          <cell r="AC33">
            <v>848</v>
          </cell>
          <cell r="AD33">
            <v>582028</v>
          </cell>
          <cell r="AE33">
            <v>6425</v>
          </cell>
          <cell r="AG33">
            <v>72991</v>
          </cell>
          <cell r="AH33">
            <v>72991</v>
          </cell>
        </row>
        <row r="34">
          <cell r="A34">
            <v>4358834</v>
          </cell>
          <cell r="B34" t="str">
            <v>בין עירוני</v>
          </cell>
          <cell r="C34" t="str">
            <v>גולדן דראגון</v>
          </cell>
          <cell r="D34">
            <v>2016</v>
          </cell>
          <cell r="E34" t="str">
            <v>יקנעם</v>
          </cell>
          <cell r="F34">
            <v>483816</v>
          </cell>
          <cell r="G34">
            <v>5120</v>
          </cell>
          <cell r="H34">
            <v>487644</v>
          </cell>
          <cell r="I34">
            <v>3828</v>
          </cell>
          <cell r="J34">
            <v>492403</v>
          </cell>
          <cell r="K34">
            <v>4759</v>
          </cell>
          <cell r="L34">
            <v>496411</v>
          </cell>
          <cell r="M34">
            <v>4008</v>
          </cell>
          <cell r="N34">
            <v>501504</v>
          </cell>
          <cell r="O34">
            <v>5093</v>
          </cell>
          <cell r="P34">
            <v>507660</v>
          </cell>
          <cell r="Q34">
            <v>6156</v>
          </cell>
          <cell r="R34">
            <v>509333</v>
          </cell>
          <cell r="S34">
            <v>1673</v>
          </cell>
          <cell r="T34">
            <v>511091</v>
          </cell>
          <cell r="U34">
            <v>1758</v>
          </cell>
          <cell r="V34">
            <v>516000</v>
          </cell>
          <cell r="W34">
            <v>4909</v>
          </cell>
          <cell r="X34">
            <v>520769</v>
          </cell>
          <cell r="Y34">
            <v>4769</v>
          </cell>
          <cell r="Z34">
            <v>526016</v>
          </cell>
          <cell r="AA34">
            <v>5247</v>
          </cell>
          <cell r="AB34">
            <v>530246</v>
          </cell>
          <cell r="AC34">
            <v>4230</v>
          </cell>
          <cell r="AD34">
            <v>534000</v>
          </cell>
          <cell r="AE34">
            <v>3754</v>
          </cell>
          <cell r="AG34">
            <v>50184</v>
          </cell>
          <cell r="AH34">
            <v>50184</v>
          </cell>
        </row>
        <row r="35">
          <cell r="A35">
            <v>4358934</v>
          </cell>
          <cell r="B35" t="str">
            <v>בין עירוני</v>
          </cell>
          <cell r="C35" t="str">
            <v>גולדן דראגון</v>
          </cell>
          <cell r="D35">
            <v>2016</v>
          </cell>
          <cell r="E35" t="str">
            <v>עפולה</v>
          </cell>
          <cell r="F35">
            <v>556042</v>
          </cell>
          <cell r="G35">
            <v>0</v>
          </cell>
          <cell r="H35">
            <v>557235</v>
          </cell>
          <cell r="I35">
            <v>1193</v>
          </cell>
          <cell r="J35">
            <v>557235</v>
          </cell>
          <cell r="K35">
            <v>0</v>
          </cell>
          <cell r="L35">
            <v>557235</v>
          </cell>
          <cell r="M35">
            <v>0</v>
          </cell>
          <cell r="N35">
            <v>557235</v>
          </cell>
          <cell r="O35">
            <v>0</v>
          </cell>
          <cell r="P35">
            <v>557235</v>
          </cell>
          <cell r="Q35">
            <v>0</v>
          </cell>
          <cell r="R35">
            <v>557235</v>
          </cell>
          <cell r="S35">
            <v>0</v>
          </cell>
          <cell r="T35">
            <v>557235</v>
          </cell>
          <cell r="U35">
            <v>0</v>
          </cell>
          <cell r="V35">
            <v>557235</v>
          </cell>
          <cell r="W35">
            <v>0</v>
          </cell>
          <cell r="X35">
            <v>557235</v>
          </cell>
          <cell r="Y35">
            <v>0</v>
          </cell>
          <cell r="Z35">
            <v>557235</v>
          </cell>
          <cell r="AA35">
            <v>0</v>
          </cell>
          <cell r="AB35">
            <v>557235</v>
          </cell>
          <cell r="AC35">
            <v>0</v>
          </cell>
          <cell r="AD35">
            <v>557235</v>
          </cell>
          <cell r="AE35">
            <v>0</v>
          </cell>
          <cell r="AF35" t="str">
            <v xml:space="preserve">הושבת לא פעיל </v>
          </cell>
          <cell r="AG35">
            <v>1193</v>
          </cell>
          <cell r="AH35">
            <v>1193</v>
          </cell>
        </row>
        <row r="36">
          <cell r="A36">
            <v>4359034</v>
          </cell>
          <cell r="B36" t="str">
            <v>בין עירוני</v>
          </cell>
          <cell r="C36" t="str">
            <v>גולדן דראגון</v>
          </cell>
          <cell r="D36">
            <v>2016</v>
          </cell>
          <cell r="E36" t="str">
            <v>עפולה</v>
          </cell>
          <cell r="F36">
            <v>543482</v>
          </cell>
          <cell r="G36">
            <v>4083</v>
          </cell>
          <cell r="H36">
            <v>552508</v>
          </cell>
          <cell r="I36">
            <v>9026</v>
          </cell>
          <cell r="J36">
            <v>558292</v>
          </cell>
          <cell r="K36">
            <v>5784</v>
          </cell>
          <cell r="L36">
            <v>565603</v>
          </cell>
          <cell r="M36">
            <v>7311</v>
          </cell>
          <cell r="N36">
            <v>571519</v>
          </cell>
          <cell r="O36">
            <v>5916</v>
          </cell>
          <cell r="P36">
            <v>572917</v>
          </cell>
          <cell r="Q36">
            <v>1398</v>
          </cell>
          <cell r="R36">
            <v>580602</v>
          </cell>
          <cell r="S36">
            <v>7685</v>
          </cell>
          <cell r="T36">
            <v>587936</v>
          </cell>
          <cell r="U36">
            <v>7334</v>
          </cell>
          <cell r="V36">
            <v>597170</v>
          </cell>
          <cell r="W36">
            <v>9234</v>
          </cell>
          <cell r="X36">
            <v>597170</v>
          </cell>
          <cell r="Y36">
            <v>0</v>
          </cell>
          <cell r="Z36">
            <v>597170</v>
          </cell>
          <cell r="AA36">
            <v>0</v>
          </cell>
          <cell r="AB36">
            <v>597170</v>
          </cell>
          <cell r="AC36">
            <v>0</v>
          </cell>
          <cell r="AD36">
            <v>599281</v>
          </cell>
          <cell r="AE36">
            <v>2111</v>
          </cell>
          <cell r="AG36">
            <v>55799</v>
          </cell>
          <cell r="AH36">
            <v>55799</v>
          </cell>
        </row>
        <row r="37">
          <cell r="A37">
            <v>4359134</v>
          </cell>
          <cell r="B37" t="str">
            <v>בין עירוני</v>
          </cell>
          <cell r="C37" t="str">
            <v>גולדן דראגון</v>
          </cell>
          <cell r="D37">
            <v>2016</v>
          </cell>
          <cell r="E37" t="str">
            <v>עפולה</v>
          </cell>
          <cell r="F37">
            <v>585444</v>
          </cell>
          <cell r="G37">
            <v>3605</v>
          </cell>
          <cell r="H37">
            <v>592197</v>
          </cell>
          <cell r="I37">
            <v>6753</v>
          </cell>
          <cell r="J37">
            <v>599350</v>
          </cell>
          <cell r="K37">
            <v>7153</v>
          </cell>
          <cell r="L37">
            <v>604290</v>
          </cell>
          <cell r="M37">
            <v>4940</v>
          </cell>
          <cell r="N37">
            <v>613450</v>
          </cell>
          <cell r="O37">
            <v>9160</v>
          </cell>
          <cell r="P37">
            <v>616450</v>
          </cell>
          <cell r="Q37">
            <v>3000</v>
          </cell>
          <cell r="R37">
            <v>625056</v>
          </cell>
          <cell r="S37">
            <v>8606</v>
          </cell>
          <cell r="T37">
            <v>631132</v>
          </cell>
          <cell r="U37">
            <v>6076</v>
          </cell>
          <cell r="V37">
            <v>641251</v>
          </cell>
          <cell r="W37">
            <v>10119</v>
          </cell>
          <cell r="X37">
            <v>643456</v>
          </cell>
          <cell r="Y37">
            <v>2205</v>
          </cell>
          <cell r="Z37">
            <v>656539</v>
          </cell>
          <cell r="AA37">
            <v>13083</v>
          </cell>
          <cell r="AB37">
            <v>660724</v>
          </cell>
          <cell r="AC37">
            <v>4185</v>
          </cell>
          <cell r="AD37">
            <v>664386</v>
          </cell>
          <cell r="AE37">
            <v>3662</v>
          </cell>
          <cell r="AG37">
            <v>78942</v>
          </cell>
          <cell r="AH37">
            <v>78942</v>
          </cell>
        </row>
        <row r="38">
          <cell r="A38">
            <v>4360334</v>
          </cell>
          <cell r="B38" t="str">
            <v>בין עירוני</v>
          </cell>
          <cell r="C38" t="str">
            <v>גולדן</v>
          </cell>
          <cell r="D38">
            <v>2017</v>
          </cell>
          <cell r="E38" t="str">
            <v>טבריה</v>
          </cell>
          <cell r="F38">
            <v>384010</v>
          </cell>
          <cell r="G38">
            <v>5974</v>
          </cell>
          <cell r="H38">
            <v>419375</v>
          </cell>
          <cell r="I38">
            <v>35365</v>
          </cell>
          <cell r="J38">
            <v>425910</v>
          </cell>
          <cell r="K38">
            <v>6535</v>
          </cell>
          <cell r="L38">
            <v>430671</v>
          </cell>
          <cell r="M38">
            <v>4761</v>
          </cell>
          <cell r="N38">
            <v>434811</v>
          </cell>
          <cell r="O38">
            <v>4140</v>
          </cell>
          <cell r="P38">
            <v>440663</v>
          </cell>
          <cell r="Q38">
            <v>5852</v>
          </cell>
          <cell r="R38">
            <v>445309</v>
          </cell>
          <cell r="S38">
            <v>4646</v>
          </cell>
          <cell r="T38">
            <v>451250</v>
          </cell>
          <cell r="U38">
            <v>5941</v>
          </cell>
          <cell r="V38">
            <v>456324</v>
          </cell>
          <cell r="W38">
            <v>5074</v>
          </cell>
          <cell r="X38">
            <v>460403</v>
          </cell>
          <cell r="Y38">
            <v>4079</v>
          </cell>
          <cell r="Z38">
            <v>464680</v>
          </cell>
          <cell r="AA38">
            <v>4277</v>
          </cell>
          <cell r="AB38">
            <v>470294</v>
          </cell>
          <cell r="AC38">
            <v>5614</v>
          </cell>
          <cell r="AD38">
            <v>473424</v>
          </cell>
          <cell r="AE38">
            <v>3130</v>
          </cell>
          <cell r="AG38">
            <v>89414</v>
          </cell>
          <cell r="AH38">
            <v>89414</v>
          </cell>
        </row>
        <row r="39">
          <cell r="A39">
            <v>4360534</v>
          </cell>
          <cell r="B39" t="str">
            <v>עירוני</v>
          </cell>
          <cell r="C39" t="str">
            <v>גולדן דראגון</v>
          </cell>
          <cell r="D39">
            <v>2016</v>
          </cell>
          <cell r="E39" t="str">
            <v>עפולה</v>
          </cell>
          <cell r="F39">
            <v>323506</v>
          </cell>
          <cell r="G39">
            <v>3524</v>
          </cell>
          <cell r="H39">
            <v>325800</v>
          </cell>
          <cell r="I39">
            <v>2294</v>
          </cell>
          <cell r="J39">
            <v>327795</v>
          </cell>
          <cell r="K39">
            <v>1995</v>
          </cell>
          <cell r="L39">
            <v>329942</v>
          </cell>
          <cell r="M39">
            <v>2147</v>
          </cell>
          <cell r="N39">
            <v>333379</v>
          </cell>
          <cell r="O39">
            <v>3437</v>
          </cell>
          <cell r="P39">
            <v>335744</v>
          </cell>
          <cell r="Q39">
            <v>2365</v>
          </cell>
          <cell r="R39">
            <v>338689</v>
          </cell>
          <cell r="S39">
            <v>2945</v>
          </cell>
          <cell r="T39">
            <v>339810</v>
          </cell>
          <cell r="U39">
            <v>1121</v>
          </cell>
          <cell r="V39">
            <v>343686</v>
          </cell>
          <cell r="W39">
            <v>3876</v>
          </cell>
          <cell r="X39">
            <v>347130</v>
          </cell>
          <cell r="Y39">
            <v>3444</v>
          </cell>
          <cell r="Z39">
            <v>352279</v>
          </cell>
          <cell r="AA39">
            <v>5149</v>
          </cell>
          <cell r="AB39">
            <v>357507</v>
          </cell>
          <cell r="AC39">
            <v>5228</v>
          </cell>
          <cell r="AD39">
            <v>362344</v>
          </cell>
          <cell r="AE39">
            <v>4837</v>
          </cell>
          <cell r="AG39">
            <v>38838</v>
          </cell>
          <cell r="AH39">
            <v>38838</v>
          </cell>
        </row>
        <row r="40">
          <cell r="A40">
            <v>4360634</v>
          </cell>
          <cell r="B40" t="str">
            <v>עירוני גז</v>
          </cell>
          <cell r="C40" t="str">
            <v>גולדן דראגון</v>
          </cell>
          <cell r="D40">
            <v>2017</v>
          </cell>
          <cell r="E40" t="str">
            <v>עפולה</v>
          </cell>
          <cell r="F40">
            <v>215536</v>
          </cell>
          <cell r="G40">
            <v>2675</v>
          </cell>
          <cell r="H40">
            <v>215536</v>
          </cell>
          <cell r="I40">
            <v>0</v>
          </cell>
          <cell r="J40">
            <v>217130</v>
          </cell>
          <cell r="K40">
            <v>1594</v>
          </cell>
          <cell r="L40">
            <v>222745</v>
          </cell>
          <cell r="M40">
            <v>5615</v>
          </cell>
          <cell r="N40">
            <v>227622</v>
          </cell>
          <cell r="O40">
            <v>4877</v>
          </cell>
          <cell r="P40">
            <v>231122</v>
          </cell>
          <cell r="Q40">
            <v>3500</v>
          </cell>
          <cell r="R40">
            <v>232989</v>
          </cell>
          <cell r="S40">
            <v>1867</v>
          </cell>
          <cell r="T40">
            <v>237948</v>
          </cell>
          <cell r="U40">
            <v>4959</v>
          </cell>
          <cell r="V40">
            <v>242573</v>
          </cell>
          <cell r="W40">
            <v>4625</v>
          </cell>
          <cell r="X40">
            <v>246866</v>
          </cell>
          <cell r="Y40">
            <v>4293</v>
          </cell>
          <cell r="Z40">
            <v>252462</v>
          </cell>
          <cell r="AA40">
            <v>5596</v>
          </cell>
          <cell r="AB40">
            <v>258010</v>
          </cell>
          <cell r="AC40">
            <v>5548</v>
          </cell>
          <cell r="AD40">
            <v>261574</v>
          </cell>
          <cell r="AE40">
            <v>3564</v>
          </cell>
          <cell r="AG40">
            <v>46038</v>
          </cell>
          <cell r="AH40">
            <v>46038</v>
          </cell>
        </row>
        <row r="41">
          <cell r="A41">
            <v>4360734</v>
          </cell>
          <cell r="B41" t="str">
            <v>עירוני חשמלי</v>
          </cell>
          <cell r="C41" t="str">
            <v>גולדן דראגון</v>
          </cell>
          <cell r="D41">
            <v>2017</v>
          </cell>
          <cell r="E41" t="str">
            <v>יקנעם</v>
          </cell>
          <cell r="F41">
            <v>143123</v>
          </cell>
          <cell r="G41">
            <v>3689</v>
          </cell>
          <cell r="H41">
            <v>146335</v>
          </cell>
          <cell r="I41">
            <v>3212</v>
          </cell>
          <cell r="J41">
            <v>149464</v>
          </cell>
          <cell r="K41">
            <v>3129</v>
          </cell>
          <cell r="L41">
            <v>153516</v>
          </cell>
          <cell r="M41">
            <v>4052</v>
          </cell>
          <cell r="N41">
            <v>156468</v>
          </cell>
          <cell r="O41">
            <v>2952</v>
          </cell>
          <cell r="P41">
            <v>158472</v>
          </cell>
          <cell r="Q41">
            <v>2004</v>
          </cell>
          <cell r="R41">
            <v>161272</v>
          </cell>
          <cell r="S41">
            <v>2800</v>
          </cell>
          <cell r="T41">
            <v>164063</v>
          </cell>
          <cell r="U41">
            <v>2791</v>
          </cell>
          <cell r="V41">
            <v>167073</v>
          </cell>
          <cell r="W41">
            <v>3010</v>
          </cell>
          <cell r="X41">
            <v>170000</v>
          </cell>
          <cell r="Y41">
            <v>2927</v>
          </cell>
          <cell r="Z41">
            <v>172114</v>
          </cell>
          <cell r="AA41">
            <v>2114</v>
          </cell>
          <cell r="AB41">
            <v>172114</v>
          </cell>
          <cell r="AC41">
            <v>0</v>
          </cell>
          <cell r="AD41">
            <v>172114</v>
          </cell>
          <cell r="AE41">
            <v>0</v>
          </cell>
          <cell r="AF41" t="str">
            <v>טוטאלוס</v>
          </cell>
          <cell r="AG41">
            <v>28991</v>
          </cell>
          <cell r="AH41">
            <v>28991</v>
          </cell>
        </row>
        <row r="42">
          <cell r="A42">
            <v>5100462</v>
          </cell>
          <cell r="B42" t="str">
            <v>עירוני</v>
          </cell>
          <cell r="C42" t="str">
            <v>גולדן דראגון</v>
          </cell>
          <cell r="D42">
            <v>2015</v>
          </cell>
          <cell r="E42" t="str">
            <v>מגדל העמק</v>
          </cell>
          <cell r="F42">
            <v>479410</v>
          </cell>
          <cell r="G42">
            <v>5832</v>
          </cell>
          <cell r="H42">
            <v>485530</v>
          </cell>
          <cell r="I42">
            <v>6120</v>
          </cell>
          <cell r="J42">
            <v>489109</v>
          </cell>
          <cell r="K42">
            <v>3579</v>
          </cell>
          <cell r="L42">
            <v>492707</v>
          </cell>
          <cell r="M42">
            <v>3598</v>
          </cell>
          <cell r="N42">
            <v>497141</v>
          </cell>
          <cell r="O42">
            <v>4434</v>
          </cell>
          <cell r="P42">
            <v>497141</v>
          </cell>
          <cell r="Q42">
            <v>0</v>
          </cell>
          <cell r="R42">
            <v>512597</v>
          </cell>
          <cell r="S42">
            <v>15456</v>
          </cell>
          <cell r="T42">
            <v>518043</v>
          </cell>
          <cell r="U42">
            <v>5446</v>
          </cell>
          <cell r="V42">
            <v>521656</v>
          </cell>
          <cell r="W42">
            <v>3613</v>
          </cell>
          <cell r="X42">
            <v>528500</v>
          </cell>
          <cell r="Y42">
            <v>6844</v>
          </cell>
          <cell r="Z42">
            <v>531011</v>
          </cell>
          <cell r="AA42">
            <v>2511</v>
          </cell>
          <cell r="AB42">
            <v>536418</v>
          </cell>
          <cell r="AC42">
            <v>5407</v>
          </cell>
          <cell r="AD42">
            <v>539792</v>
          </cell>
          <cell r="AE42">
            <v>3374</v>
          </cell>
          <cell r="AG42">
            <v>60382</v>
          </cell>
          <cell r="AH42">
            <v>60382</v>
          </cell>
        </row>
        <row r="43">
          <cell r="A43">
            <v>5100762</v>
          </cell>
          <cell r="B43" t="str">
            <v>עירוני</v>
          </cell>
          <cell r="C43" t="str">
            <v>גולדן דראגון</v>
          </cell>
          <cell r="D43">
            <v>2015</v>
          </cell>
          <cell r="E43" t="str">
            <v>מגדל העמק</v>
          </cell>
          <cell r="F43">
            <v>528109</v>
          </cell>
          <cell r="G43">
            <v>4043</v>
          </cell>
          <cell r="H43">
            <v>532327</v>
          </cell>
          <cell r="I43">
            <v>2794</v>
          </cell>
          <cell r="J43">
            <v>537317</v>
          </cell>
          <cell r="K43">
            <v>4990</v>
          </cell>
          <cell r="L43">
            <v>541371</v>
          </cell>
          <cell r="M43">
            <v>4054</v>
          </cell>
          <cell r="N43">
            <v>541371</v>
          </cell>
          <cell r="O43">
            <v>0</v>
          </cell>
          <cell r="P43">
            <v>546553</v>
          </cell>
          <cell r="Q43">
            <v>5182</v>
          </cell>
          <cell r="R43">
            <v>546553</v>
          </cell>
          <cell r="S43">
            <v>0</v>
          </cell>
          <cell r="T43">
            <v>546553</v>
          </cell>
          <cell r="U43">
            <v>0</v>
          </cell>
          <cell r="V43">
            <v>546553</v>
          </cell>
          <cell r="W43">
            <v>0</v>
          </cell>
          <cell r="X43">
            <v>546553</v>
          </cell>
          <cell r="Z43">
            <v>546553</v>
          </cell>
          <cell r="AA43">
            <v>0</v>
          </cell>
          <cell r="AB43">
            <v>546553</v>
          </cell>
          <cell r="AC43">
            <v>0</v>
          </cell>
          <cell r="AD43">
            <v>546553</v>
          </cell>
          <cell r="AE43">
            <v>0</v>
          </cell>
          <cell r="AF43" t="str">
            <v>גריטה</v>
          </cell>
          <cell r="AG43">
            <v>18444</v>
          </cell>
          <cell r="AH43">
            <v>17020</v>
          </cell>
        </row>
        <row r="44">
          <cell r="A44">
            <v>5100862</v>
          </cell>
          <cell r="B44" t="str">
            <v>עירוני</v>
          </cell>
          <cell r="C44" t="str">
            <v>גולדן דראגון</v>
          </cell>
          <cell r="D44">
            <v>2015</v>
          </cell>
          <cell r="E44" t="str">
            <v>עפולה</v>
          </cell>
          <cell r="F44">
            <v>533640</v>
          </cell>
          <cell r="G44">
            <v>3124</v>
          </cell>
          <cell r="H44">
            <v>541455</v>
          </cell>
          <cell r="I44">
            <v>7815</v>
          </cell>
          <cell r="J44">
            <v>541940</v>
          </cell>
          <cell r="K44">
            <v>485</v>
          </cell>
          <cell r="L44">
            <v>550627</v>
          </cell>
          <cell r="M44">
            <v>8687</v>
          </cell>
          <cell r="N44">
            <v>556940</v>
          </cell>
          <cell r="O44">
            <v>6313</v>
          </cell>
          <cell r="P44">
            <v>560417</v>
          </cell>
          <cell r="Q44">
            <v>3477</v>
          </cell>
          <cell r="R44">
            <v>565109</v>
          </cell>
          <cell r="S44">
            <v>4692</v>
          </cell>
          <cell r="T44">
            <v>568780</v>
          </cell>
          <cell r="U44">
            <v>3671</v>
          </cell>
          <cell r="V44">
            <v>573133</v>
          </cell>
          <cell r="W44">
            <v>4353</v>
          </cell>
          <cell r="X44">
            <v>578187</v>
          </cell>
          <cell r="Y44">
            <v>5054</v>
          </cell>
          <cell r="Z44">
            <v>583510</v>
          </cell>
          <cell r="AA44">
            <v>5323</v>
          </cell>
          <cell r="AB44">
            <v>586664</v>
          </cell>
          <cell r="AC44">
            <v>3154</v>
          </cell>
          <cell r="AD44">
            <v>595120</v>
          </cell>
          <cell r="AE44">
            <v>8456</v>
          </cell>
          <cell r="AG44">
            <v>61480</v>
          </cell>
          <cell r="AH44">
            <v>61480</v>
          </cell>
        </row>
        <row r="45">
          <cell r="A45">
            <v>5101162</v>
          </cell>
          <cell r="B45" t="str">
            <v>עירוני</v>
          </cell>
          <cell r="C45" t="str">
            <v>גולדן דראגון</v>
          </cell>
          <cell r="D45">
            <v>2015</v>
          </cell>
          <cell r="E45" t="str">
            <v>מגדל העמק</v>
          </cell>
          <cell r="F45">
            <v>473916</v>
          </cell>
          <cell r="G45">
            <v>0</v>
          </cell>
          <cell r="H45">
            <v>473916</v>
          </cell>
          <cell r="I45">
            <v>0</v>
          </cell>
          <cell r="J45">
            <v>473916</v>
          </cell>
          <cell r="K45">
            <v>0</v>
          </cell>
          <cell r="L45">
            <v>473916</v>
          </cell>
          <cell r="M45">
            <v>0</v>
          </cell>
          <cell r="N45">
            <v>473916</v>
          </cell>
          <cell r="O45">
            <v>0</v>
          </cell>
          <cell r="P45">
            <v>473916</v>
          </cell>
          <cell r="Q45">
            <v>0</v>
          </cell>
          <cell r="R45">
            <v>473916</v>
          </cell>
          <cell r="S45">
            <v>0</v>
          </cell>
          <cell r="T45">
            <v>473916</v>
          </cell>
          <cell r="U45">
            <v>0</v>
          </cell>
          <cell r="V45">
            <v>473916</v>
          </cell>
          <cell r="W45">
            <v>0</v>
          </cell>
          <cell r="X45">
            <v>473916</v>
          </cell>
          <cell r="Y45">
            <v>0</v>
          </cell>
          <cell r="Z45">
            <v>473916</v>
          </cell>
          <cell r="AA45">
            <v>0</v>
          </cell>
          <cell r="AB45">
            <v>473916</v>
          </cell>
          <cell r="AC45">
            <v>0</v>
          </cell>
          <cell r="AD45">
            <v>473916</v>
          </cell>
          <cell r="AE45">
            <v>0</v>
          </cell>
          <cell r="AF45" t="str">
            <v>גריטה 31/05/24</v>
          </cell>
          <cell r="AG45">
            <v>0</v>
          </cell>
          <cell r="AH45">
            <v>0</v>
          </cell>
        </row>
        <row r="46">
          <cell r="A46">
            <v>5101362</v>
          </cell>
          <cell r="B46" t="str">
            <v>עירוני</v>
          </cell>
          <cell r="C46" t="str">
            <v>גולדן דראגון</v>
          </cell>
          <cell r="D46">
            <v>2015</v>
          </cell>
          <cell r="E46" t="str">
            <v>מגדל העמק</v>
          </cell>
          <cell r="F46">
            <v>538521</v>
          </cell>
          <cell r="G46">
            <v>5216</v>
          </cell>
          <cell r="H46">
            <v>539162</v>
          </cell>
          <cell r="I46">
            <v>641</v>
          </cell>
          <cell r="J46">
            <v>544732</v>
          </cell>
          <cell r="K46">
            <v>5570</v>
          </cell>
          <cell r="L46">
            <v>544732</v>
          </cell>
          <cell r="M46">
            <v>0</v>
          </cell>
          <cell r="N46">
            <v>544732</v>
          </cell>
          <cell r="O46">
            <v>0</v>
          </cell>
          <cell r="P46">
            <v>544732</v>
          </cell>
          <cell r="Q46">
            <v>0</v>
          </cell>
          <cell r="R46">
            <v>544732</v>
          </cell>
          <cell r="S46">
            <v>0</v>
          </cell>
          <cell r="T46">
            <v>544732</v>
          </cell>
          <cell r="U46">
            <v>0</v>
          </cell>
          <cell r="V46">
            <v>544732</v>
          </cell>
          <cell r="W46">
            <v>0</v>
          </cell>
          <cell r="X46">
            <v>544732</v>
          </cell>
          <cell r="Y46">
            <v>0</v>
          </cell>
          <cell r="Z46">
            <v>544732</v>
          </cell>
          <cell r="AA46">
            <v>0</v>
          </cell>
          <cell r="AB46">
            <v>544732</v>
          </cell>
          <cell r="AC46">
            <v>0</v>
          </cell>
          <cell r="AD46">
            <v>544732</v>
          </cell>
          <cell r="AE46">
            <v>0</v>
          </cell>
          <cell r="AF46" t="str">
            <v>גריטה 31/05/24</v>
          </cell>
          <cell r="AG46">
            <v>6211</v>
          </cell>
          <cell r="AH46">
            <v>6211</v>
          </cell>
        </row>
        <row r="47">
          <cell r="A47">
            <v>5101562</v>
          </cell>
          <cell r="B47" t="str">
            <v>עירוני</v>
          </cell>
          <cell r="C47" t="str">
            <v>גולדן דראגון</v>
          </cell>
          <cell r="D47">
            <v>2015</v>
          </cell>
          <cell r="E47" t="str">
            <v>מגדל העמק</v>
          </cell>
          <cell r="F47">
            <v>513716</v>
          </cell>
          <cell r="G47">
            <v>5256</v>
          </cell>
          <cell r="H47">
            <v>519562</v>
          </cell>
          <cell r="I47">
            <v>5846</v>
          </cell>
          <cell r="J47">
            <v>524771</v>
          </cell>
          <cell r="K47">
            <v>5209</v>
          </cell>
          <cell r="L47">
            <v>532369</v>
          </cell>
          <cell r="M47">
            <v>7598</v>
          </cell>
          <cell r="N47">
            <v>537336</v>
          </cell>
          <cell r="O47">
            <v>4967</v>
          </cell>
          <cell r="P47">
            <v>542141</v>
          </cell>
          <cell r="Q47">
            <v>4805</v>
          </cell>
          <cell r="R47">
            <v>547437</v>
          </cell>
          <cell r="S47">
            <v>5296</v>
          </cell>
          <cell r="T47">
            <v>552438</v>
          </cell>
          <cell r="U47">
            <v>5001</v>
          </cell>
          <cell r="V47">
            <v>556947</v>
          </cell>
          <cell r="W47">
            <v>4509</v>
          </cell>
          <cell r="X47">
            <v>556947</v>
          </cell>
          <cell r="Y47">
            <v>0</v>
          </cell>
          <cell r="Z47">
            <v>556947</v>
          </cell>
          <cell r="AA47">
            <v>0</v>
          </cell>
          <cell r="AB47">
            <v>556947</v>
          </cell>
          <cell r="AC47">
            <v>0</v>
          </cell>
          <cell r="AD47">
            <v>556947</v>
          </cell>
          <cell r="AE47">
            <v>0</v>
          </cell>
          <cell r="AF47" t="str">
            <v>גריטה 28/10/24</v>
          </cell>
          <cell r="AG47">
            <v>43231</v>
          </cell>
          <cell r="AH47">
            <v>43231</v>
          </cell>
        </row>
        <row r="48">
          <cell r="A48">
            <v>5101762</v>
          </cell>
          <cell r="B48" t="str">
            <v>עירוני</v>
          </cell>
          <cell r="C48" t="str">
            <v>גולדן דראגון</v>
          </cell>
          <cell r="D48">
            <v>2015</v>
          </cell>
          <cell r="E48" t="str">
            <v>מגדל העמק</v>
          </cell>
          <cell r="F48">
            <v>541723</v>
          </cell>
          <cell r="G48">
            <v>3755</v>
          </cell>
          <cell r="H48">
            <v>549633</v>
          </cell>
          <cell r="I48">
            <v>7910</v>
          </cell>
          <cell r="J48">
            <v>550286</v>
          </cell>
          <cell r="K48">
            <v>653</v>
          </cell>
          <cell r="L48">
            <v>554520</v>
          </cell>
          <cell r="M48">
            <v>4234</v>
          </cell>
          <cell r="N48">
            <v>560218</v>
          </cell>
          <cell r="O48">
            <v>5698</v>
          </cell>
          <cell r="P48">
            <v>565894</v>
          </cell>
          <cell r="Q48">
            <v>5676</v>
          </cell>
          <cell r="R48">
            <v>569619</v>
          </cell>
          <cell r="S48">
            <v>3725</v>
          </cell>
          <cell r="T48">
            <v>574267</v>
          </cell>
          <cell r="U48">
            <v>4648</v>
          </cell>
          <cell r="V48">
            <v>576068</v>
          </cell>
          <cell r="W48">
            <v>1801</v>
          </cell>
          <cell r="X48">
            <v>576068</v>
          </cell>
          <cell r="Y48">
            <v>0</v>
          </cell>
          <cell r="Z48">
            <v>589074</v>
          </cell>
          <cell r="AA48">
            <v>13006</v>
          </cell>
          <cell r="AB48">
            <v>589133</v>
          </cell>
          <cell r="AC48">
            <v>59</v>
          </cell>
          <cell r="AD48">
            <v>590411</v>
          </cell>
          <cell r="AE48">
            <v>1278</v>
          </cell>
          <cell r="AG48">
            <v>48688</v>
          </cell>
          <cell r="AH48">
            <v>48688</v>
          </cell>
        </row>
        <row r="49">
          <cell r="A49">
            <v>5101962</v>
          </cell>
          <cell r="B49" t="str">
            <v>עירוני</v>
          </cell>
          <cell r="C49" t="str">
            <v>גולדן דראגון</v>
          </cell>
          <cell r="D49">
            <v>2015</v>
          </cell>
          <cell r="E49" t="str">
            <v>מגדל העמק</v>
          </cell>
          <cell r="F49">
            <v>486963</v>
          </cell>
          <cell r="G49">
            <v>0</v>
          </cell>
          <cell r="H49">
            <v>488825</v>
          </cell>
          <cell r="I49">
            <v>1862</v>
          </cell>
          <cell r="J49">
            <v>488825</v>
          </cell>
          <cell r="K49">
            <v>0</v>
          </cell>
          <cell r="L49">
            <v>488825</v>
          </cell>
          <cell r="M49">
            <v>0</v>
          </cell>
          <cell r="N49">
            <v>488825</v>
          </cell>
          <cell r="O49">
            <v>0</v>
          </cell>
          <cell r="P49">
            <v>488825</v>
          </cell>
          <cell r="Q49">
            <v>0</v>
          </cell>
          <cell r="R49">
            <v>488825</v>
          </cell>
          <cell r="S49">
            <v>0</v>
          </cell>
          <cell r="T49">
            <v>488825</v>
          </cell>
          <cell r="U49">
            <v>0</v>
          </cell>
          <cell r="V49">
            <v>583222</v>
          </cell>
          <cell r="W49">
            <v>94397</v>
          </cell>
          <cell r="X49">
            <v>583222</v>
          </cell>
          <cell r="Y49">
            <v>0</v>
          </cell>
          <cell r="Z49">
            <v>583222</v>
          </cell>
          <cell r="AA49">
            <v>0</v>
          </cell>
          <cell r="AB49">
            <v>583222</v>
          </cell>
          <cell r="AC49">
            <v>0</v>
          </cell>
          <cell r="AD49">
            <v>583222</v>
          </cell>
          <cell r="AE49">
            <v>0</v>
          </cell>
          <cell r="AF49" t="str">
            <v>גריטה 31/05/24</v>
          </cell>
          <cell r="AG49">
            <v>96259</v>
          </cell>
          <cell r="AH49">
            <v>96259</v>
          </cell>
        </row>
        <row r="50">
          <cell r="A50">
            <v>5102062</v>
          </cell>
          <cell r="B50" t="str">
            <v>עירוני</v>
          </cell>
          <cell r="C50" t="str">
            <v>גולדן דראגון</v>
          </cell>
          <cell r="D50">
            <v>2015</v>
          </cell>
          <cell r="E50" t="str">
            <v>מגדל העמק</v>
          </cell>
          <cell r="F50">
            <v>478227</v>
          </cell>
          <cell r="G50">
            <v>0</v>
          </cell>
          <cell r="H50">
            <v>478227</v>
          </cell>
          <cell r="I50">
            <v>0</v>
          </cell>
          <cell r="J50">
            <v>478227</v>
          </cell>
          <cell r="K50">
            <v>0</v>
          </cell>
          <cell r="L50">
            <v>478227</v>
          </cell>
          <cell r="M50">
            <v>0</v>
          </cell>
          <cell r="N50">
            <v>478227</v>
          </cell>
          <cell r="O50">
            <v>0</v>
          </cell>
          <cell r="P50">
            <v>478227</v>
          </cell>
          <cell r="Q50">
            <v>0</v>
          </cell>
          <cell r="R50">
            <v>478227</v>
          </cell>
          <cell r="S50">
            <v>0</v>
          </cell>
          <cell r="T50">
            <v>478227</v>
          </cell>
          <cell r="U50">
            <v>0</v>
          </cell>
          <cell r="V50">
            <v>478227</v>
          </cell>
          <cell r="W50">
            <v>0</v>
          </cell>
          <cell r="X50">
            <v>478227</v>
          </cell>
          <cell r="Y50">
            <v>0</v>
          </cell>
          <cell r="Z50">
            <v>478227</v>
          </cell>
          <cell r="AA50">
            <v>0</v>
          </cell>
          <cell r="AB50">
            <v>478227</v>
          </cell>
          <cell r="AC50">
            <v>0</v>
          </cell>
          <cell r="AD50">
            <v>478227</v>
          </cell>
          <cell r="AE50">
            <v>0</v>
          </cell>
          <cell r="AF50" t="str">
            <v>גריטה 31/05/24</v>
          </cell>
          <cell r="AG50">
            <v>0</v>
          </cell>
          <cell r="AH50">
            <v>0</v>
          </cell>
        </row>
        <row r="51">
          <cell r="A51">
            <v>5102162</v>
          </cell>
          <cell r="B51" t="str">
            <v>עירוני</v>
          </cell>
          <cell r="C51" t="str">
            <v>גולדן דראגון</v>
          </cell>
          <cell r="D51">
            <v>2015</v>
          </cell>
          <cell r="E51" t="str">
            <v>מגדל העמק</v>
          </cell>
          <cell r="F51">
            <v>475223</v>
          </cell>
          <cell r="G51">
            <v>0</v>
          </cell>
          <cell r="H51">
            <v>475223</v>
          </cell>
          <cell r="I51">
            <v>0</v>
          </cell>
          <cell r="J51">
            <v>475223</v>
          </cell>
          <cell r="K51">
            <v>0</v>
          </cell>
          <cell r="L51">
            <v>475223</v>
          </cell>
          <cell r="M51">
            <v>0</v>
          </cell>
          <cell r="N51">
            <v>475223</v>
          </cell>
          <cell r="O51">
            <v>0</v>
          </cell>
          <cell r="P51">
            <v>475223</v>
          </cell>
          <cell r="Q51">
            <v>0</v>
          </cell>
          <cell r="R51">
            <v>475223</v>
          </cell>
          <cell r="S51">
            <v>0</v>
          </cell>
          <cell r="T51">
            <v>475223</v>
          </cell>
          <cell r="U51">
            <v>0</v>
          </cell>
          <cell r="V51">
            <v>475223</v>
          </cell>
          <cell r="W51">
            <v>0</v>
          </cell>
          <cell r="X51">
            <v>475223</v>
          </cell>
          <cell r="Y51">
            <v>0</v>
          </cell>
          <cell r="Z51">
            <v>475223</v>
          </cell>
          <cell r="AA51">
            <v>0</v>
          </cell>
          <cell r="AB51">
            <v>475223</v>
          </cell>
          <cell r="AC51">
            <v>0</v>
          </cell>
          <cell r="AD51">
            <v>475223</v>
          </cell>
          <cell r="AE51">
            <v>0</v>
          </cell>
          <cell r="AF51" t="str">
            <v>גריטה 31/05/24</v>
          </cell>
          <cell r="AG51">
            <v>0</v>
          </cell>
          <cell r="AH51">
            <v>0</v>
          </cell>
        </row>
        <row r="52">
          <cell r="A52">
            <v>5102362</v>
          </cell>
          <cell r="B52" t="str">
            <v>עירוני</v>
          </cell>
          <cell r="C52" t="str">
            <v>גולדן דראגון</v>
          </cell>
          <cell r="D52">
            <v>2015</v>
          </cell>
          <cell r="E52" t="str">
            <v>מגדל העמק</v>
          </cell>
          <cell r="F52">
            <v>528383</v>
          </cell>
          <cell r="G52">
            <v>300</v>
          </cell>
          <cell r="H52">
            <v>533564</v>
          </cell>
          <cell r="I52">
            <v>5181</v>
          </cell>
          <cell r="J52">
            <v>536062</v>
          </cell>
          <cell r="K52">
            <v>2498</v>
          </cell>
          <cell r="L52">
            <v>538945</v>
          </cell>
          <cell r="M52">
            <v>2883</v>
          </cell>
          <cell r="N52">
            <v>538945</v>
          </cell>
          <cell r="O52">
            <v>0</v>
          </cell>
          <cell r="P52">
            <v>538945</v>
          </cell>
          <cell r="Q52">
            <v>0</v>
          </cell>
          <cell r="R52">
            <v>538945</v>
          </cell>
          <cell r="S52">
            <v>0</v>
          </cell>
          <cell r="T52">
            <v>538945</v>
          </cell>
          <cell r="U52">
            <v>0</v>
          </cell>
          <cell r="V52">
            <v>538945</v>
          </cell>
          <cell r="W52">
            <v>0</v>
          </cell>
          <cell r="X52">
            <v>538945</v>
          </cell>
          <cell r="Y52">
            <v>0</v>
          </cell>
          <cell r="Z52">
            <v>538945</v>
          </cell>
          <cell r="AA52">
            <v>0</v>
          </cell>
          <cell r="AB52">
            <v>538945</v>
          </cell>
          <cell r="AC52">
            <v>0</v>
          </cell>
          <cell r="AD52">
            <v>538945</v>
          </cell>
          <cell r="AE52">
            <v>0</v>
          </cell>
          <cell r="AF52" t="str">
            <v>גריטה 31/05/24</v>
          </cell>
          <cell r="AG52">
            <v>10562</v>
          </cell>
          <cell r="AH52">
            <v>10562</v>
          </cell>
        </row>
        <row r="53">
          <cell r="A53">
            <v>5102462</v>
          </cell>
          <cell r="B53" t="str">
            <v>עירוני</v>
          </cell>
          <cell r="C53" t="str">
            <v>גולדן דראגון</v>
          </cell>
          <cell r="D53">
            <v>2015</v>
          </cell>
          <cell r="E53" t="str">
            <v>מגדל העמק</v>
          </cell>
          <cell r="F53">
            <v>545495</v>
          </cell>
          <cell r="G53">
            <v>6161</v>
          </cell>
          <cell r="H53">
            <v>551555</v>
          </cell>
          <cell r="I53">
            <v>6060</v>
          </cell>
          <cell r="J53">
            <v>553444</v>
          </cell>
          <cell r="K53">
            <v>1889</v>
          </cell>
          <cell r="L53">
            <v>557976</v>
          </cell>
          <cell r="M53">
            <v>4532</v>
          </cell>
          <cell r="N53">
            <v>562932</v>
          </cell>
          <cell r="O53">
            <v>4956</v>
          </cell>
          <cell r="P53">
            <v>567505</v>
          </cell>
          <cell r="Q53">
            <v>4573</v>
          </cell>
          <cell r="R53">
            <v>572131</v>
          </cell>
          <cell r="S53">
            <v>4626</v>
          </cell>
          <cell r="T53">
            <v>577770</v>
          </cell>
          <cell r="U53">
            <v>5639</v>
          </cell>
          <cell r="V53">
            <v>583222</v>
          </cell>
          <cell r="W53">
            <v>5452</v>
          </cell>
          <cell r="X53">
            <v>583222</v>
          </cell>
          <cell r="Y53">
            <v>0</v>
          </cell>
          <cell r="Z53">
            <v>595308</v>
          </cell>
          <cell r="AA53">
            <v>12086</v>
          </cell>
          <cell r="AB53">
            <v>599204</v>
          </cell>
          <cell r="AC53">
            <v>3896</v>
          </cell>
          <cell r="AD53">
            <v>599698</v>
          </cell>
          <cell r="AE53">
            <v>494</v>
          </cell>
          <cell r="AG53">
            <v>54203</v>
          </cell>
          <cell r="AH53">
            <v>54203</v>
          </cell>
        </row>
        <row r="54">
          <cell r="A54">
            <v>5102562</v>
          </cell>
          <cell r="B54" t="str">
            <v>עירוני</v>
          </cell>
          <cell r="C54" t="str">
            <v>גולדן דראגון</v>
          </cell>
          <cell r="D54">
            <v>2015</v>
          </cell>
          <cell r="E54" t="str">
            <v>מגדל העמק</v>
          </cell>
          <cell r="F54">
            <v>538513</v>
          </cell>
          <cell r="G54">
            <v>6327</v>
          </cell>
          <cell r="H54">
            <v>545311</v>
          </cell>
          <cell r="I54">
            <v>6798</v>
          </cell>
          <cell r="J54">
            <v>549229</v>
          </cell>
          <cell r="K54">
            <v>3918</v>
          </cell>
          <cell r="L54">
            <v>553102</v>
          </cell>
          <cell r="M54">
            <v>3873</v>
          </cell>
          <cell r="N54">
            <v>553102</v>
          </cell>
          <cell r="O54">
            <v>0</v>
          </cell>
          <cell r="P54">
            <v>555755</v>
          </cell>
          <cell r="Q54">
            <v>2653</v>
          </cell>
          <cell r="R54">
            <v>555894</v>
          </cell>
          <cell r="S54">
            <v>139</v>
          </cell>
          <cell r="T54">
            <v>555894</v>
          </cell>
          <cell r="U54">
            <v>0</v>
          </cell>
          <cell r="V54">
            <v>555894</v>
          </cell>
          <cell r="W54">
            <v>0</v>
          </cell>
          <cell r="X54">
            <v>555894</v>
          </cell>
          <cell r="Y54">
            <v>0</v>
          </cell>
          <cell r="Z54">
            <v>555894</v>
          </cell>
          <cell r="AA54">
            <v>0</v>
          </cell>
          <cell r="AB54">
            <v>555894</v>
          </cell>
          <cell r="AC54">
            <v>0</v>
          </cell>
          <cell r="AD54">
            <v>555894</v>
          </cell>
          <cell r="AE54">
            <v>0</v>
          </cell>
          <cell r="AF54" t="str">
            <v>גריטה 12/23</v>
          </cell>
          <cell r="AG54">
            <v>17381</v>
          </cell>
          <cell r="AH54">
            <v>17381</v>
          </cell>
        </row>
        <row r="55">
          <cell r="A55">
            <v>5102662</v>
          </cell>
          <cell r="B55" t="str">
            <v>עירוני</v>
          </cell>
          <cell r="C55" t="str">
            <v>גולדן דראגון</v>
          </cell>
          <cell r="D55">
            <v>2015</v>
          </cell>
          <cell r="E55" t="str">
            <v>מגדל העמק</v>
          </cell>
          <cell r="F55">
            <v>424598</v>
          </cell>
          <cell r="G55">
            <v>2814</v>
          </cell>
          <cell r="H55">
            <v>427352</v>
          </cell>
          <cell r="I55">
            <v>2754</v>
          </cell>
          <cell r="J55">
            <v>429747</v>
          </cell>
          <cell r="K55">
            <v>2395</v>
          </cell>
          <cell r="L55">
            <v>433995</v>
          </cell>
          <cell r="M55">
            <v>4248</v>
          </cell>
          <cell r="N55">
            <v>439150</v>
          </cell>
          <cell r="O55">
            <v>5155</v>
          </cell>
          <cell r="P55">
            <v>439150</v>
          </cell>
          <cell r="Q55">
            <v>0</v>
          </cell>
          <cell r="R55">
            <v>439150</v>
          </cell>
          <cell r="S55">
            <v>0</v>
          </cell>
          <cell r="T55">
            <v>439150</v>
          </cell>
          <cell r="U55">
            <v>0</v>
          </cell>
          <cell r="V55">
            <v>439150</v>
          </cell>
          <cell r="W55">
            <v>0</v>
          </cell>
          <cell r="X55">
            <v>439150</v>
          </cell>
          <cell r="Y55">
            <v>0</v>
          </cell>
          <cell r="Z55">
            <v>439150</v>
          </cell>
          <cell r="AA55">
            <v>0</v>
          </cell>
          <cell r="AB55">
            <v>439150</v>
          </cell>
          <cell r="AC55">
            <v>0</v>
          </cell>
          <cell r="AD55">
            <v>439150</v>
          </cell>
          <cell r="AE55">
            <v>0</v>
          </cell>
          <cell r="AF55" t="str">
            <v>גריטה 12/23</v>
          </cell>
          <cell r="AG55">
            <v>14552</v>
          </cell>
          <cell r="AH55">
            <v>14552</v>
          </cell>
        </row>
        <row r="56">
          <cell r="A56">
            <v>5103062</v>
          </cell>
          <cell r="B56" t="str">
            <v>עירוני</v>
          </cell>
          <cell r="C56" t="str">
            <v>גולדן דראגון</v>
          </cell>
          <cell r="D56">
            <v>2015</v>
          </cell>
          <cell r="E56" t="str">
            <v>עפולה</v>
          </cell>
          <cell r="F56">
            <v>467952</v>
          </cell>
          <cell r="G56">
            <v>6207</v>
          </cell>
          <cell r="H56">
            <v>471568</v>
          </cell>
          <cell r="I56">
            <v>3616</v>
          </cell>
          <cell r="J56">
            <v>473704</v>
          </cell>
          <cell r="K56">
            <v>2136</v>
          </cell>
          <cell r="L56">
            <v>482591</v>
          </cell>
          <cell r="M56">
            <v>8887</v>
          </cell>
          <cell r="N56">
            <v>487206</v>
          </cell>
          <cell r="O56">
            <v>4615</v>
          </cell>
          <cell r="P56">
            <v>490928</v>
          </cell>
          <cell r="Q56">
            <v>3722</v>
          </cell>
          <cell r="R56">
            <v>496770</v>
          </cell>
          <cell r="S56">
            <v>5842</v>
          </cell>
          <cell r="T56">
            <v>501279</v>
          </cell>
          <cell r="U56">
            <v>4509</v>
          </cell>
          <cell r="V56">
            <v>506887</v>
          </cell>
          <cell r="W56">
            <v>5608</v>
          </cell>
          <cell r="X56">
            <v>506887</v>
          </cell>
          <cell r="Y56">
            <v>0</v>
          </cell>
          <cell r="Z56">
            <v>514001</v>
          </cell>
          <cell r="AA56">
            <v>7114</v>
          </cell>
          <cell r="AB56">
            <v>515754</v>
          </cell>
          <cell r="AC56">
            <v>1753</v>
          </cell>
          <cell r="AD56">
            <v>517522</v>
          </cell>
          <cell r="AE56">
            <v>1768</v>
          </cell>
          <cell r="AG56">
            <v>49570</v>
          </cell>
          <cell r="AH56">
            <v>49570</v>
          </cell>
        </row>
        <row r="57">
          <cell r="A57">
            <v>5103262</v>
          </cell>
          <cell r="B57" t="str">
            <v>עירוני</v>
          </cell>
          <cell r="C57" t="str">
            <v>גולדן דראגון</v>
          </cell>
          <cell r="D57">
            <v>2015</v>
          </cell>
          <cell r="E57" t="str">
            <v>מגדל העמק</v>
          </cell>
          <cell r="F57">
            <v>465380</v>
          </cell>
          <cell r="G57">
            <v>3324</v>
          </cell>
          <cell r="H57">
            <v>469045</v>
          </cell>
          <cell r="I57">
            <v>3665</v>
          </cell>
          <cell r="J57">
            <v>473153</v>
          </cell>
          <cell r="K57">
            <v>4108</v>
          </cell>
          <cell r="L57">
            <v>478141</v>
          </cell>
          <cell r="M57">
            <v>4988</v>
          </cell>
          <cell r="N57">
            <v>482918</v>
          </cell>
          <cell r="O57">
            <v>4777</v>
          </cell>
          <cell r="P57">
            <v>488616</v>
          </cell>
          <cell r="Q57">
            <v>5698</v>
          </cell>
          <cell r="R57">
            <v>489319</v>
          </cell>
          <cell r="S57">
            <v>703</v>
          </cell>
          <cell r="T57">
            <v>492300</v>
          </cell>
          <cell r="U57">
            <v>2981</v>
          </cell>
          <cell r="V57">
            <v>495236</v>
          </cell>
          <cell r="W57">
            <v>2936</v>
          </cell>
          <cell r="X57">
            <v>495236</v>
          </cell>
          <cell r="Y57">
            <v>0</v>
          </cell>
          <cell r="Z57">
            <v>501563</v>
          </cell>
          <cell r="AA57">
            <v>6327</v>
          </cell>
          <cell r="AB57">
            <v>504646</v>
          </cell>
          <cell r="AC57">
            <v>3083</v>
          </cell>
          <cell r="AD57">
            <v>510639</v>
          </cell>
          <cell r="AE57">
            <v>5993</v>
          </cell>
          <cell r="AG57">
            <v>45259</v>
          </cell>
          <cell r="AH57">
            <v>45259</v>
          </cell>
        </row>
        <row r="58">
          <cell r="A58">
            <v>5103562</v>
          </cell>
          <cell r="B58" t="str">
            <v>עירוני</v>
          </cell>
          <cell r="C58" t="str">
            <v>גולדן דראגון</v>
          </cell>
          <cell r="D58">
            <v>2015</v>
          </cell>
          <cell r="E58" t="str">
            <v>מגדל העמק</v>
          </cell>
          <cell r="F58">
            <v>555596</v>
          </cell>
          <cell r="G58">
            <v>0</v>
          </cell>
          <cell r="H58">
            <v>562496</v>
          </cell>
          <cell r="I58">
            <v>6900</v>
          </cell>
          <cell r="J58">
            <v>562496</v>
          </cell>
          <cell r="K58">
            <v>0</v>
          </cell>
          <cell r="L58">
            <v>565164</v>
          </cell>
          <cell r="M58">
            <v>2668</v>
          </cell>
          <cell r="N58">
            <v>569785</v>
          </cell>
          <cell r="O58">
            <v>4621</v>
          </cell>
          <cell r="P58">
            <v>575035</v>
          </cell>
          <cell r="Q58">
            <v>5250</v>
          </cell>
          <cell r="R58">
            <v>575035</v>
          </cell>
          <cell r="S58">
            <v>0</v>
          </cell>
          <cell r="T58">
            <v>575035</v>
          </cell>
          <cell r="U58">
            <v>0</v>
          </cell>
          <cell r="V58">
            <v>575035</v>
          </cell>
          <cell r="W58">
            <v>0</v>
          </cell>
          <cell r="X58">
            <v>575035</v>
          </cell>
          <cell r="Y58">
            <v>0</v>
          </cell>
          <cell r="Z58">
            <v>575035</v>
          </cell>
          <cell r="AA58">
            <v>0</v>
          </cell>
          <cell r="AB58">
            <v>575035</v>
          </cell>
          <cell r="AC58">
            <v>0</v>
          </cell>
          <cell r="AD58">
            <v>575035</v>
          </cell>
          <cell r="AE58">
            <v>0</v>
          </cell>
          <cell r="AF58" t="str">
            <v>גריטה 12/23</v>
          </cell>
          <cell r="AG58">
            <v>19439</v>
          </cell>
          <cell r="AH58">
            <v>19439</v>
          </cell>
        </row>
        <row r="59">
          <cell r="A59">
            <v>5103662</v>
          </cell>
          <cell r="B59" t="str">
            <v>עירוני</v>
          </cell>
          <cell r="C59" t="str">
            <v>גולדן דראגון</v>
          </cell>
          <cell r="D59">
            <v>2015</v>
          </cell>
          <cell r="E59" t="str">
            <v>מגדל העמק</v>
          </cell>
          <cell r="F59">
            <v>499783</v>
          </cell>
          <cell r="G59">
            <v>0</v>
          </cell>
          <cell r="H59">
            <v>500519</v>
          </cell>
          <cell r="I59">
            <v>736</v>
          </cell>
          <cell r="J59">
            <v>500519</v>
          </cell>
          <cell r="K59">
            <v>0</v>
          </cell>
          <cell r="L59">
            <v>500519</v>
          </cell>
          <cell r="M59">
            <v>0</v>
          </cell>
          <cell r="N59">
            <v>500519</v>
          </cell>
          <cell r="O59">
            <v>0</v>
          </cell>
          <cell r="P59">
            <v>500519</v>
          </cell>
          <cell r="Q59">
            <v>0</v>
          </cell>
          <cell r="R59">
            <v>500519</v>
          </cell>
          <cell r="S59">
            <v>0</v>
          </cell>
          <cell r="T59">
            <v>500519</v>
          </cell>
          <cell r="U59">
            <v>0</v>
          </cell>
          <cell r="V59">
            <v>500519</v>
          </cell>
          <cell r="W59">
            <v>0</v>
          </cell>
          <cell r="X59">
            <v>500519</v>
          </cell>
          <cell r="Y59">
            <v>0</v>
          </cell>
          <cell r="Z59">
            <v>500519</v>
          </cell>
          <cell r="AA59">
            <v>0</v>
          </cell>
          <cell r="AB59">
            <v>500519</v>
          </cell>
          <cell r="AC59">
            <v>0</v>
          </cell>
          <cell r="AD59">
            <v>500519</v>
          </cell>
          <cell r="AE59">
            <v>0</v>
          </cell>
          <cell r="AF59" t="str">
            <v>גריטה 12/23</v>
          </cell>
          <cell r="AG59">
            <v>736</v>
          </cell>
          <cell r="AH59">
            <v>736</v>
          </cell>
        </row>
        <row r="60">
          <cell r="A60">
            <v>5831955</v>
          </cell>
          <cell r="B60" t="str">
            <v>מיני בין עירוני</v>
          </cell>
          <cell r="C60" t="str">
            <v>מרצדס</v>
          </cell>
          <cell r="D60">
            <v>2018</v>
          </cell>
          <cell r="E60" t="str">
            <v>עפולה</v>
          </cell>
          <cell r="F60">
            <v>534566</v>
          </cell>
          <cell r="G60">
            <v>5323</v>
          </cell>
          <cell r="H60">
            <v>535965</v>
          </cell>
          <cell r="I60">
            <v>1399</v>
          </cell>
          <cell r="J60">
            <v>535965</v>
          </cell>
          <cell r="K60">
            <v>0</v>
          </cell>
          <cell r="L60">
            <v>541434</v>
          </cell>
          <cell r="M60">
            <v>5469</v>
          </cell>
          <cell r="N60">
            <v>546754</v>
          </cell>
          <cell r="O60">
            <v>5320</v>
          </cell>
          <cell r="P60">
            <v>555587</v>
          </cell>
          <cell r="Q60">
            <v>8833</v>
          </cell>
          <cell r="R60">
            <v>561852</v>
          </cell>
          <cell r="S60">
            <v>6265</v>
          </cell>
          <cell r="T60">
            <v>564823</v>
          </cell>
          <cell r="U60">
            <v>2971</v>
          </cell>
          <cell r="V60">
            <v>577760</v>
          </cell>
          <cell r="W60">
            <v>12937</v>
          </cell>
          <cell r="X60">
            <v>585268</v>
          </cell>
          <cell r="Y60">
            <v>7508</v>
          </cell>
          <cell r="Z60">
            <v>592511</v>
          </cell>
          <cell r="AA60">
            <v>7243</v>
          </cell>
          <cell r="AB60">
            <v>602050</v>
          </cell>
          <cell r="AC60">
            <v>9539</v>
          </cell>
          <cell r="AD60">
            <v>602050</v>
          </cell>
          <cell r="AE60">
            <v>0</v>
          </cell>
          <cell r="AG60">
            <v>67484</v>
          </cell>
          <cell r="AH60">
            <v>67484</v>
          </cell>
        </row>
        <row r="61">
          <cell r="A61">
            <v>5832055</v>
          </cell>
          <cell r="B61" t="str">
            <v>מיני בין עירוני</v>
          </cell>
          <cell r="C61" t="str">
            <v>מרצדס</v>
          </cell>
          <cell r="D61">
            <v>2018</v>
          </cell>
          <cell r="E61" t="str">
            <v>עפולה</v>
          </cell>
          <cell r="F61">
            <v>562487</v>
          </cell>
          <cell r="G61">
            <v>2697</v>
          </cell>
          <cell r="H61">
            <v>567217</v>
          </cell>
          <cell r="I61">
            <v>4730</v>
          </cell>
          <cell r="J61">
            <v>567217</v>
          </cell>
          <cell r="K61">
            <v>0</v>
          </cell>
          <cell r="L61">
            <v>567217</v>
          </cell>
          <cell r="M61">
            <v>0</v>
          </cell>
          <cell r="N61" t="e">
            <v>#REF!</v>
          </cell>
          <cell r="O61" t="e">
            <v>#REF!</v>
          </cell>
          <cell r="P61">
            <v>567217</v>
          </cell>
          <cell r="Q61" t="e">
            <v>#REF!</v>
          </cell>
          <cell r="R61">
            <v>567217</v>
          </cell>
          <cell r="S61">
            <v>0</v>
          </cell>
          <cell r="T61">
            <v>567217</v>
          </cell>
          <cell r="U61">
            <v>0</v>
          </cell>
          <cell r="V61">
            <v>567217</v>
          </cell>
          <cell r="W61">
            <v>0</v>
          </cell>
          <cell r="X61">
            <v>567217</v>
          </cell>
          <cell r="Y61">
            <v>0</v>
          </cell>
          <cell r="Z61">
            <v>567217</v>
          </cell>
          <cell r="AA61">
            <v>0</v>
          </cell>
          <cell r="AB61">
            <v>567217</v>
          </cell>
          <cell r="AC61">
            <v>0</v>
          </cell>
          <cell r="AD61">
            <v>567217</v>
          </cell>
          <cell r="AE61">
            <v>0</v>
          </cell>
          <cell r="AF61" t="str">
            <v xml:space="preserve">נמכר לחלאיקה לא פעיל </v>
          </cell>
          <cell r="AG61">
            <v>4730</v>
          </cell>
          <cell r="AH61" t="e">
            <v>#REF!</v>
          </cell>
        </row>
        <row r="62">
          <cell r="A62">
            <v>5832155</v>
          </cell>
          <cell r="B62" t="str">
            <v>מיני בין עירוני</v>
          </cell>
          <cell r="C62" t="str">
            <v>מרצדס</v>
          </cell>
          <cell r="D62">
            <v>2018</v>
          </cell>
          <cell r="E62" t="str">
            <v>עפולה</v>
          </cell>
          <cell r="F62">
            <v>469894</v>
          </cell>
          <cell r="G62">
            <v>8194</v>
          </cell>
          <cell r="H62">
            <v>480465</v>
          </cell>
          <cell r="I62">
            <v>10571</v>
          </cell>
          <cell r="J62">
            <v>480465</v>
          </cell>
          <cell r="K62">
            <v>0</v>
          </cell>
          <cell r="L62">
            <v>480465</v>
          </cell>
          <cell r="M62">
            <v>0</v>
          </cell>
          <cell r="N62">
            <v>487800</v>
          </cell>
          <cell r="O62">
            <v>7335</v>
          </cell>
          <cell r="P62">
            <v>495113</v>
          </cell>
          <cell r="Q62">
            <v>7313</v>
          </cell>
          <cell r="R62">
            <v>498197</v>
          </cell>
          <cell r="S62">
            <v>3084</v>
          </cell>
          <cell r="T62">
            <v>505951</v>
          </cell>
          <cell r="U62">
            <v>7754</v>
          </cell>
          <cell r="V62">
            <v>513368</v>
          </cell>
          <cell r="W62">
            <v>7417</v>
          </cell>
          <cell r="X62">
            <v>518276</v>
          </cell>
          <cell r="Y62">
            <v>4908</v>
          </cell>
          <cell r="Z62">
            <v>527512</v>
          </cell>
          <cell r="AA62">
            <v>9236</v>
          </cell>
          <cell r="AB62">
            <v>535669</v>
          </cell>
          <cell r="AC62">
            <v>8157</v>
          </cell>
          <cell r="AD62">
            <v>544494</v>
          </cell>
          <cell r="AE62">
            <v>8825</v>
          </cell>
          <cell r="AG62">
            <v>74600</v>
          </cell>
          <cell r="AH62">
            <v>74600</v>
          </cell>
        </row>
        <row r="63">
          <cell r="A63">
            <v>5832255</v>
          </cell>
          <cell r="B63" t="str">
            <v>מיני בין עירוני</v>
          </cell>
          <cell r="C63" t="str">
            <v>מרצדס</v>
          </cell>
          <cell r="D63">
            <v>2018</v>
          </cell>
          <cell r="E63" t="str">
            <v>עפולה</v>
          </cell>
          <cell r="F63">
            <v>541337</v>
          </cell>
          <cell r="G63">
            <v>5822</v>
          </cell>
          <cell r="H63">
            <v>544774</v>
          </cell>
          <cell r="I63">
            <v>3437</v>
          </cell>
          <cell r="J63">
            <v>544774</v>
          </cell>
          <cell r="K63">
            <v>0</v>
          </cell>
          <cell r="L63">
            <v>544774</v>
          </cell>
          <cell r="M63">
            <v>0</v>
          </cell>
          <cell r="N63">
            <v>544774</v>
          </cell>
          <cell r="O63">
            <v>0</v>
          </cell>
          <cell r="P63">
            <v>544774</v>
          </cell>
          <cell r="Q63">
            <v>0</v>
          </cell>
          <cell r="R63">
            <v>544774</v>
          </cell>
          <cell r="S63">
            <v>0</v>
          </cell>
          <cell r="T63">
            <v>544774</v>
          </cell>
          <cell r="U63">
            <v>0</v>
          </cell>
          <cell r="V63">
            <v>544774</v>
          </cell>
          <cell r="W63">
            <v>0</v>
          </cell>
          <cell r="X63">
            <v>557633</v>
          </cell>
          <cell r="Y63">
            <v>12859</v>
          </cell>
          <cell r="Z63">
            <v>564061</v>
          </cell>
          <cell r="AA63">
            <v>6428</v>
          </cell>
          <cell r="AB63">
            <v>571746</v>
          </cell>
          <cell r="AC63">
            <v>7685</v>
          </cell>
          <cell r="AD63">
            <v>571746</v>
          </cell>
          <cell r="AE63">
            <v>0</v>
          </cell>
          <cell r="AG63">
            <v>30409</v>
          </cell>
          <cell r="AH63">
            <v>30409</v>
          </cell>
        </row>
        <row r="64">
          <cell r="A64">
            <v>5832355</v>
          </cell>
          <cell r="B64" t="str">
            <v>מיני בין עירוני</v>
          </cell>
          <cell r="C64" t="str">
            <v>מרצדס</v>
          </cell>
          <cell r="D64">
            <v>2018</v>
          </cell>
          <cell r="E64" t="str">
            <v>עפולה</v>
          </cell>
          <cell r="F64">
            <v>487001</v>
          </cell>
          <cell r="G64">
            <v>3438</v>
          </cell>
          <cell r="H64">
            <v>494483</v>
          </cell>
          <cell r="I64">
            <v>7482</v>
          </cell>
          <cell r="J64">
            <v>501757</v>
          </cell>
          <cell r="K64">
            <v>7274</v>
          </cell>
          <cell r="L64">
            <v>507750</v>
          </cell>
          <cell r="M64">
            <v>5993</v>
          </cell>
          <cell r="N64">
            <v>512164</v>
          </cell>
          <cell r="O64">
            <v>4414</v>
          </cell>
          <cell r="P64">
            <v>524764</v>
          </cell>
          <cell r="Q64">
            <v>12600</v>
          </cell>
          <cell r="R64">
            <v>533169</v>
          </cell>
          <cell r="S64">
            <v>8405</v>
          </cell>
          <cell r="T64">
            <v>543072</v>
          </cell>
          <cell r="U64">
            <v>9903</v>
          </cell>
          <cell r="V64">
            <v>547831</v>
          </cell>
          <cell r="W64">
            <v>4759</v>
          </cell>
          <cell r="X64">
            <v>549320</v>
          </cell>
          <cell r="Y64">
            <v>1489</v>
          </cell>
          <cell r="Z64">
            <v>549320</v>
          </cell>
          <cell r="AA64">
            <v>0</v>
          </cell>
          <cell r="AB64">
            <v>549320</v>
          </cell>
          <cell r="AC64">
            <v>0</v>
          </cell>
          <cell r="AD64">
            <v>549320</v>
          </cell>
          <cell r="AE64">
            <v>0</v>
          </cell>
          <cell r="AF64" t="str">
            <v xml:space="preserve">לא נסע </v>
          </cell>
          <cell r="AG64">
            <v>62319</v>
          </cell>
          <cell r="AH64">
            <v>62319</v>
          </cell>
        </row>
        <row r="65">
          <cell r="A65">
            <v>5839155</v>
          </cell>
          <cell r="B65" t="str">
            <v>מיני בין עירוני</v>
          </cell>
          <cell r="C65" t="str">
            <v>מרצדס</v>
          </cell>
          <cell r="D65">
            <v>2018</v>
          </cell>
          <cell r="E65" t="str">
            <v>עפולה</v>
          </cell>
          <cell r="F65">
            <v>645043</v>
          </cell>
          <cell r="G65">
            <v>9016</v>
          </cell>
          <cell r="H65">
            <v>653512</v>
          </cell>
          <cell r="I65">
            <v>8469</v>
          </cell>
          <cell r="J65">
            <v>664101</v>
          </cell>
          <cell r="K65">
            <v>10589</v>
          </cell>
          <cell r="L65">
            <v>670866</v>
          </cell>
          <cell r="M65">
            <v>6765</v>
          </cell>
          <cell r="N65">
            <v>677296</v>
          </cell>
          <cell r="O65">
            <v>6430</v>
          </cell>
          <cell r="P65">
            <v>675841</v>
          </cell>
          <cell r="Q65">
            <v>-1455</v>
          </cell>
          <cell r="R65">
            <v>686191</v>
          </cell>
          <cell r="S65">
            <v>10350</v>
          </cell>
          <cell r="T65">
            <v>696328</v>
          </cell>
          <cell r="U65">
            <v>10137</v>
          </cell>
          <cell r="V65">
            <v>705520</v>
          </cell>
          <cell r="W65">
            <v>9192</v>
          </cell>
          <cell r="X65">
            <v>711035</v>
          </cell>
          <cell r="Y65">
            <v>5515</v>
          </cell>
          <cell r="Z65">
            <v>719628</v>
          </cell>
          <cell r="AA65">
            <v>8593</v>
          </cell>
          <cell r="AB65">
            <v>728975</v>
          </cell>
          <cell r="AC65">
            <v>9347</v>
          </cell>
          <cell r="AD65">
            <v>728975</v>
          </cell>
          <cell r="AE65">
            <v>0</v>
          </cell>
          <cell r="AG65">
            <v>83932</v>
          </cell>
          <cell r="AH65">
            <v>83932</v>
          </cell>
        </row>
        <row r="66">
          <cell r="A66">
            <v>5839255</v>
          </cell>
          <cell r="B66" t="str">
            <v>מיני בין עירוני</v>
          </cell>
          <cell r="C66" t="str">
            <v>מרצדס</v>
          </cell>
          <cell r="D66">
            <v>2018</v>
          </cell>
          <cell r="E66" t="str">
            <v>יקנעם</v>
          </cell>
          <cell r="F66">
            <v>609831</v>
          </cell>
          <cell r="G66">
            <v>9831</v>
          </cell>
          <cell r="H66">
            <v>618819</v>
          </cell>
          <cell r="I66">
            <v>8988</v>
          </cell>
          <cell r="J66">
            <v>625465</v>
          </cell>
          <cell r="K66">
            <v>6646</v>
          </cell>
          <cell r="L66">
            <v>631840</v>
          </cell>
          <cell r="M66">
            <v>6375</v>
          </cell>
          <cell r="N66">
            <v>637872</v>
          </cell>
          <cell r="O66">
            <v>6032</v>
          </cell>
          <cell r="P66">
            <v>645628</v>
          </cell>
          <cell r="Q66">
            <v>7756</v>
          </cell>
          <cell r="R66">
            <v>653240</v>
          </cell>
          <cell r="S66">
            <v>7612</v>
          </cell>
          <cell r="T66">
            <v>662266</v>
          </cell>
          <cell r="U66">
            <v>9026</v>
          </cell>
          <cell r="V66">
            <v>669445</v>
          </cell>
          <cell r="W66">
            <v>7179</v>
          </cell>
          <cell r="X66">
            <v>675949</v>
          </cell>
          <cell r="Y66">
            <v>6504</v>
          </cell>
          <cell r="Z66">
            <v>681491</v>
          </cell>
          <cell r="AA66">
            <v>5542</v>
          </cell>
          <cell r="AB66">
            <v>688398</v>
          </cell>
          <cell r="AC66">
            <v>6907</v>
          </cell>
          <cell r="AD66">
            <v>692897</v>
          </cell>
          <cell r="AE66">
            <v>4499</v>
          </cell>
          <cell r="AG66">
            <v>83066</v>
          </cell>
          <cell r="AH66">
            <v>83066</v>
          </cell>
        </row>
        <row r="67">
          <cell r="A67">
            <v>5939062</v>
          </cell>
          <cell r="B67" t="str">
            <v>בין עירוני</v>
          </cell>
          <cell r="C67" t="str">
            <v>גולדן</v>
          </cell>
          <cell r="D67">
            <v>2015</v>
          </cell>
          <cell r="E67" t="str">
            <v>טבריה</v>
          </cell>
          <cell r="F67">
            <v>450804</v>
          </cell>
          <cell r="G67">
            <v>5376</v>
          </cell>
          <cell r="H67">
            <v>457420</v>
          </cell>
          <cell r="I67">
            <v>6616</v>
          </cell>
          <cell r="J67">
            <v>459480</v>
          </cell>
          <cell r="K67">
            <v>2060</v>
          </cell>
          <cell r="L67">
            <v>463142</v>
          </cell>
          <cell r="M67">
            <v>3662</v>
          </cell>
          <cell r="N67">
            <v>466022</v>
          </cell>
          <cell r="O67">
            <v>2880</v>
          </cell>
          <cell r="P67">
            <v>470327</v>
          </cell>
          <cell r="Q67">
            <v>4305</v>
          </cell>
          <cell r="R67">
            <v>479739</v>
          </cell>
          <cell r="S67">
            <v>9412</v>
          </cell>
          <cell r="T67">
            <v>479739</v>
          </cell>
          <cell r="U67">
            <v>0</v>
          </cell>
          <cell r="V67">
            <v>479739</v>
          </cell>
          <cell r="W67">
            <v>0</v>
          </cell>
          <cell r="X67">
            <v>479739</v>
          </cell>
          <cell r="Y67">
            <v>0</v>
          </cell>
          <cell r="Z67">
            <v>479739</v>
          </cell>
          <cell r="AA67">
            <v>0</v>
          </cell>
          <cell r="AB67">
            <v>479739</v>
          </cell>
          <cell r="AC67">
            <v>0</v>
          </cell>
          <cell r="AD67">
            <v>479739</v>
          </cell>
          <cell r="AE67">
            <v>0</v>
          </cell>
          <cell r="AF67" t="str">
            <v>מוסך מטרונית</v>
          </cell>
          <cell r="AG67">
            <v>28935</v>
          </cell>
          <cell r="AH67">
            <v>28935</v>
          </cell>
        </row>
        <row r="68">
          <cell r="A68">
            <v>5939162</v>
          </cell>
          <cell r="B68" t="str">
            <v>בין עירוני</v>
          </cell>
          <cell r="C68" t="str">
            <v>גולדן</v>
          </cell>
          <cell r="D68">
            <v>2015</v>
          </cell>
          <cell r="E68" t="str">
            <v>טבריה</v>
          </cell>
          <cell r="F68">
            <v>458863</v>
          </cell>
          <cell r="G68">
            <v>5148</v>
          </cell>
          <cell r="H68">
            <v>463788</v>
          </cell>
          <cell r="I68">
            <v>4925</v>
          </cell>
          <cell r="J68">
            <v>466329</v>
          </cell>
          <cell r="K68">
            <v>2541</v>
          </cell>
          <cell r="L68">
            <v>468286</v>
          </cell>
          <cell r="M68">
            <v>1957</v>
          </cell>
          <cell r="N68">
            <v>473722</v>
          </cell>
          <cell r="O68">
            <v>5436</v>
          </cell>
          <cell r="P68">
            <v>476639</v>
          </cell>
          <cell r="Q68">
            <v>2917</v>
          </cell>
          <cell r="R68">
            <v>479765</v>
          </cell>
          <cell r="S68">
            <v>3126</v>
          </cell>
          <cell r="T68">
            <v>484143</v>
          </cell>
          <cell r="U68">
            <v>4378</v>
          </cell>
          <cell r="V68">
            <v>487155</v>
          </cell>
          <cell r="W68">
            <v>3012</v>
          </cell>
          <cell r="X68">
            <v>490155</v>
          </cell>
          <cell r="Y68">
            <v>3000</v>
          </cell>
          <cell r="Z68">
            <v>492947</v>
          </cell>
          <cell r="AA68">
            <v>2792</v>
          </cell>
          <cell r="AB68">
            <v>496862</v>
          </cell>
          <cell r="AC68">
            <v>3915</v>
          </cell>
          <cell r="AD68">
            <v>501582</v>
          </cell>
          <cell r="AE68">
            <v>4720</v>
          </cell>
          <cell r="AG68">
            <v>42719</v>
          </cell>
          <cell r="AH68">
            <v>42719</v>
          </cell>
        </row>
        <row r="69">
          <cell r="A69">
            <v>5939262</v>
          </cell>
          <cell r="B69" t="str">
            <v>עירוני</v>
          </cell>
          <cell r="C69" t="str">
            <v>גולדן דראגון</v>
          </cell>
          <cell r="D69">
            <v>2015</v>
          </cell>
          <cell r="E69" t="str">
            <v>מגדל העמק</v>
          </cell>
          <cell r="F69">
            <v>497499</v>
          </cell>
          <cell r="G69">
            <v>4079</v>
          </cell>
          <cell r="H69">
            <v>505204</v>
          </cell>
          <cell r="I69">
            <v>7705</v>
          </cell>
          <cell r="J69">
            <v>508035</v>
          </cell>
          <cell r="K69">
            <v>2831</v>
          </cell>
          <cell r="L69">
            <v>512667</v>
          </cell>
          <cell r="M69">
            <v>4632</v>
          </cell>
          <cell r="N69">
            <v>517143</v>
          </cell>
          <cell r="O69">
            <v>4476</v>
          </cell>
          <cell r="P69">
            <v>521516</v>
          </cell>
          <cell r="Q69">
            <v>4373</v>
          </cell>
          <cell r="R69">
            <v>526074</v>
          </cell>
          <cell r="S69">
            <v>4558</v>
          </cell>
          <cell r="T69">
            <v>529830</v>
          </cell>
          <cell r="U69">
            <v>3756</v>
          </cell>
          <cell r="V69">
            <v>537566</v>
          </cell>
          <cell r="W69">
            <v>7736</v>
          </cell>
          <cell r="X69">
            <v>539846</v>
          </cell>
          <cell r="Y69">
            <v>2280</v>
          </cell>
          <cell r="Z69">
            <v>548988</v>
          </cell>
          <cell r="AA69">
            <v>9142</v>
          </cell>
          <cell r="AB69">
            <v>552893</v>
          </cell>
          <cell r="AC69">
            <v>3905</v>
          </cell>
          <cell r="AD69">
            <v>553841</v>
          </cell>
          <cell r="AE69">
            <v>948</v>
          </cell>
          <cell r="AG69">
            <v>56342</v>
          </cell>
          <cell r="AH69">
            <v>56342</v>
          </cell>
        </row>
        <row r="70">
          <cell r="A70">
            <v>5939362</v>
          </cell>
          <cell r="B70" t="str">
            <v>בין עירוני</v>
          </cell>
          <cell r="C70" t="str">
            <v>גולדן</v>
          </cell>
          <cell r="D70">
            <v>2015</v>
          </cell>
          <cell r="E70" t="str">
            <v>טבריה</v>
          </cell>
          <cell r="F70">
            <v>417987</v>
          </cell>
          <cell r="G70">
            <v>0</v>
          </cell>
          <cell r="H70">
            <v>485166</v>
          </cell>
          <cell r="I70">
            <v>67179</v>
          </cell>
          <cell r="J70">
            <v>488281</v>
          </cell>
          <cell r="K70">
            <v>3115</v>
          </cell>
          <cell r="L70">
            <v>492813</v>
          </cell>
          <cell r="M70">
            <v>4532</v>
          </cell>
          <cell r="N70">
            <v>495532</v>
          </cell>
          <cell r="O70">
            <v>2719</v>
          </cell>
          <cell r="P70">
            <v>499966</v>
          </cell>
          <cell r="Q70">
            <v>4434</v>
          </cell>
          <cell r="R70">
            <v>499966</v>
          </cell>
          <cell r="S70">
            <v>0</v>
          </cell>
          <cell r="T70">
            <v>499966</v>
          </cell>
          <cell r="U70">
            <v>0</v>
          </cell>
          <cell r="V70">
            <v>499966</v>
          </cell>
          <cell r="W70">
            <v>0</v>
          </cell>
          <cell r="X70">
            <v>507978</v>
          </cell>
          <cell r="Y70">
            <v>8012</v>
          </cell>
          <cell r="Z70">
            <v>510859</v>
          </cell>
          <cell r="AA70">
            <v>2881</v>
          </cell>
          <cell r="AB70">
            <v>513781</v>
          </cell>
          <cell r="AC70">
            <v>2922</v>
          </cell>
          <cell r="AD70">
            <v>518391</v>
          </cell>
          <cell r="AE70">
            <v>4610</v>
          </cell>
          <cell r="AG70">
            <v>100404</v>
          </cell>
          <cell r="AH70">
            <v>100404</v>
          </cell>
        </row>
        <row r="71">
          <cell r="A71">
            <v>5939462</v>
          </cell>
          <cell r="B71" t="str">
            <v>עירוני</v>
          </cell>
          <cell r="C71" t="str">
            <v>גולדן דראגון</v>
          </cell>
          <cell r="D71">
            <v>2015</v>
          </cell>
          <cell r="E71" t="str">
            <v>יקנעם</v>
          </cell>
          <cell r="M71">
            <v>0</v>
          </cell>
          <cell r="S71">
            <v>0</v>
          </cell>
          <cell r="T71">
            <v>511000</v>
          </cell>
          <cell r="V71">
            <v>514331</v>
          </cell>
          <cell r="W71">
            <v>3331</v>
          </cell>
          <cell r="X71">
            <v>517646</v>
          </cell>
          <cell r="Y71">
            <v>3315</v>
          </cell>
          <cell r="Z71">
            <v>520052</v>
          </cell>
          <cell r="AA71">
            <v>2406</v>
          </cell>
          <cell r="AB71">
            <v>523758</v>
          </cell>
          <cell r="AC71">
            <v>3706</v>
          </cell>
          <cell r="AD71">
            <v>539958</v>
          </cell>
          <cell r="AE71">
            <v>16200</v>
          </cell>
          <cell r="AG71">
            <v>539958</v>
          </cell>
          <cell r="AH71">
            <v>28958</v>
          </cell>
        </row>
        <row r="72">
          <cell r="A72">
            <v>5939562</v>
          </cell>
          <cell r="B72" t="str">
            <v>בין עירוני</v>
          </cell>
          <cell r="C72" t="str">
            <v>גולדן</v>
          </cell>
          <cell r="D72">
            <v>2015</v>
          </cell>
          <cell r="E72" t="str">
            <v>טבריה</v>
          </cell>
          <cell r="F72">
            <v>453173</v>
          </cell>
          <cell r="G72">
            <v>2683</v>
          </cell>
          <cell r="H72">
            <v>497244</v>
          </cell>
          <cell r="I72">
            <v>44071</v>
          </cell>
          <cell r="J72">
            <v>501207</v>
          </cell>
          <cell r="K72">
            <v>3963</v>
          </cell>
          <cell r="L72">
            <v>505340</v>
          </cell>
          <cell r="M72">
            <v>4133</v>
          </cell>
          <cell r="N72">
            <v>507954</v>
          </cell>
          <cell r="O72">
            <v>2614</v>
          </cell>
          <cell r="P72">
            <v>511304</v>
          </cell>
          <cell r="Q72">
            <v>3350</v>
          </cell>
          <cell r="R72">
            <v>513082</v>
          </cell>
          <cell r="S72">
            <v>1778</v>
          </cell>
          <cell r="T72">
            <v>516520</v>
          </cell>
          <cell r="U72">
            <v>3438</v>
          </cell>
          <cell r="V72">
            <v>520371</v>
          </cell>
          <cell r="W72">
            <v>3851</v>
          </cell>
          <cell r="X72">
            <v>525387</v>
          </cell>
          <cell r="Y72">
            <v>5016</v>
          </cell>
          <cell r="Z72">
            <v>530199</v>
          </cell>
          <cell r="AA72">
            <v>4812</v>
          </cell>
          <cell r="AB72">
            <v>533242</v>
          </cell>
          <cell r="AC72">
            <v>3043</v>
          </cell>
          <cell r="AD72">
            <v>538997</v>
          </cell>
          <cell r="AE72">
            <v>5755</v>
          </cell>
          <cell r="AG72">
            <v>85824</v>
          </cell>
          <cell r="AH72">
            <v>85824</v>
          </cell>
        </row>
        <row r="73">
          <cell r="A73">
            <v>5939662</v>
          </cell>
          <cell r="B73" t="str">
            <v>עירוני</v>
          </cell>
          <cell r="C73" t="str">
            <v>גולדן דראגון</v>
          </cell>
          <cell r="D73">
            <v>2015</v>
          </cell>
          <cell r="E73" t="str">
            <v>עפולה</v>
          </cell>
          <cell r="F73">
            <v>474553</v>
          </cell>
          <cell r="G73">
            <v>2453</v>
          </cell>
          <cell r="H73">
            <v>479386</v>
          </cell>
          <cell r="I73">
            <v>4833</v>
          </cell>
          <cell r="J73">
            <v>479386</v>
          </cell>
          <cell r="K73">
            <v>0</v>
          </cell>
          <cell r="L73">
            <v>487049</v>
          </cell>
          <cell r="M73">
            <v>7663</v>
          </cell>
          <cell r="N73">
            <v>493340</v>
          </cell>
          <cell r="O73">
            <v>6291</v>
          </cell>
          <cell r="P73">
            <v>496411</v>
          </cell>
          <cell r="Q73">
            <v>3071</v>
          </cell>
          <cell r="R73">
            <v>500377</v>
          </cell>
          <cell r="S73">
            <v>3966</v>
          </cell>
          <cell r="T73">
            <v>506061</v>
          </cell>
          <cell r="U73">
            <v>5684</v>
          </cell>
          <cell r="V73">
            <v>509444</v>
          </cell>
          <cell r="W73">
            <v>3383</v>
          </cell>
          <cell r="X73">
            <v>510929</v>
          </cell>
          <cell r="Y73">
            <v>1485</v>
          </cell>
          <cell r="Z73">
            <v>518915</v>
          </cell>
          <cell r="AA73">
            <v>7986</v>
          </cell>
          <cell r="AB73">
            <v>523645</v>
          </cell>
          <cell r="AC73">
            <v>4730</v>
          </cell>
          <cell r="AD73">
            <v>525292</v>
          </cell>
          <cell r="AE73">
            <v>1647</v>
          </cell>
          <cell r="AG73">
            <v>50739</v>
          </cell>
          <cell r="AH73">
            <v>50739</v>
          </cell>
        </row>
        <row r="74">
          <cell r="A74">
            <v>5939762</v>
          </cell>
          <cell r="B74" t="str">
            <v>בין עירוני</v>
          </cell>
          <cell r="C74" t="str">
            <v>גולדן</v>
          </cell>
          <cell r="D74">
            <v>2015</v>
          </cell>
          <cell r="E74" t="str">
            <v>טבריה</v>
          </cell>
          <cell r="F74">
            <v>461088</v>
          </cell>
          <cell r="G74">
            <v>3383</v>
          </cell>
          <cell r="H74">
            <v>504962</v>
          </cell>
          <cell r="I74">
            <v>43874</v>
          </cell>
          <cell r="J74">
            <v>507533</v>
          </cell>
          <cell r="K74">
            <v>2571</v>
          </cell>
          <cell r="L74">
            <v>511927</v>
          </cell>
          <cell r="M74">
            <v>4394</v>
          </cell>
          <cell r="N74">
            <v>515569</v>
          </cell>
          <cell r="O74">
            <v>3642</v>
          </cell>
          <cell r="P74">
            <v>520064</v>
          </cell>
          <cell r="Q74">
            <v>4495</v>
          </cell>
          <cell r="R74">
            <v>523110</v>
          </cell>
          <cell r="S74">
            <v>3046</v>
          </cell>
          <cell r="T74">
            <v>525463</v>
          </cell>
          <cell r="U74">
            <v>2353</v>
          </cell>
          <cell r="V74">
            <v>527691</v>
          </cell>
          <cell r="W74">
            <v>2228</v>
          </cell>
          <cell r="X74">
            <v>532131</v>
          </cell>
          <cell r="Y74">
            <v>4440</v>
          </cell>
          <cell r="Z74">
            <v>534087</v>
          </cell>
          <cell r="AA74">
            <v>1956</v>
          </cell>
          <cell r="AB74">
            <v>538153</v>
          </cell>
          <cell r="AC74">
            <v>4066</v>
          </cell>
          <cell r="AD74">
            <v>539958</v>
          </cell>
          <cell r="AE74">
            <v>1805</v>
          </cell>
          <cell r="AG74">
            <v>78870</v>
          </cell>
          <cell r="AH74">
            <v>78870</v>
          </cell>
        </row>
        <row r="75">
          <cell r="A75">
            <v>5939862</v>
          </cell>
          <cell r="B75" t="str">
            <v>בין עירוני</v>
          </cell>
          <cell r="C75" t="str">
            <v>גולדן</v>
          </cell>
          <cell r="D75">
            <v>2015</v>
          </cell>
          <cell r="E75" t="str">
            <v>טבריה</v>
          </cell>
          <cell r="F75">
            <v>480434</v>
          </cell>
          <cell r="G75">
            <v>2134</v>
          </cell>
          <cell r="H75">
            <v>497912</v>
          </cell>
          <cell r="I75">
            <v>17478</v>
          </cell>
          <cell r="J75">
            <v>502660</v>
          </cell>
          <cell r="K75">
            <v>4748</v>
          </cell>
          <cell r="L75">
            <v>506850</v>
          </cell>
          <cell r="M75">
            <v>4190</v>
          </cell>
          <cell r="N75">
            <v>510454</v>
          </cell>
          <cell r="O75">
            <v>3604</v>
          </cell>
          <cell r="P75">
            <v>512473</v>
          </cell>
          <cell r="Q75">
            <v>2019</v>
          </cell>
          <cell r="R75">
            <v>515110</v>
          </cell>
          <cell r="S75">
            <v>2637</v>
          </cell>
          <cell r="T75">
            <v>517029</v>
          </cell>
          <cell r="U75">
            <v>1919</v>
          </cell>
          <cell r="V75">
            <v>520211</v>
          </cell>
          <cell r="W75">
            <v>3182</v>
          </cell>
          <cell r="X75">
            <v>525819</v>
          </cell>
          <cell r="Y75">
            <v>5608</v>
          </cell>
          <cell r="Z75">
            <v>529497</v>
          </cell>
          <cell r="AA75">
            <v>3678</v>
          </cell>
          <cell r="AB75">
            <v>532638</v>
          </cell>
          <cell r="AC75">
            <v>3141</v>
          </cell>
          <cell r="AD75">
            <v>536987</v>
          </cell>
          <cell r="AE75">
            <v>4349</v>
          </cell>
          <cell r="AG75">
            <v>56553</v>
          </cell>
          <cell r="AH75">
            <v>56553</v>
          </cell>
        </row>
        <row r="76">
          <cell r="A76">
            <v>5940062</v>
          </cell>
          <cell r="B76" t="str">
            <v>בין עירוני</v>
          </cell>
          <cell r="C76" t="str">
            <v>גולדן</v>
          </cell>
          <cell r="D76">
            <v>2015</v>
          </cell>
          <cell r="E76" t="str">
            <v>טבריה</v>
          </cell>
          <cell r="F76">
            <v>492969</v>
          </cell>
          <cell r="G76">
            <v>4735</v>
          </cell>
          <cell r="H76">
            <v>501902</v>
          </cell>
          <cell r="I76">
            <v>8933</v>
          </cell>
          <cell r="J76">
            <v>502845</v>
          </cell>
          <cell r="K76">
            <v>943</v>
          </cell>
          <cell r="L76">
            <v>506078</v>
          </cell>
          <cell r="M76">
            <v>3233</v>
          </cell>
          <cell r="N76">
            <v>506514</v>
          </cell>
          <cell r="O76">
            <v>436</v>
          </cell>
          <cell r="P76">
            <v>506514</v>
          </cell>
          <cell r="Q76">
            <v>0</v>
          </cell>
          <cell r="R76">
            <v>506514</v>
          </cell>
          <cell r="S76">
            <v>0</v>
          </cell>
          <cell r="T76">
            <v>506514</v>
          </cell>
          <cell r="U76">
            <v>0</v>
          </cell>
          <cell r="V76">
            <v>506514</v>
          </cell>
          <cell r="W76">
            <v>0</v>
          </cell>
          <cell r="X76">
            <v>507926</v>
          </cell>
          <cell r="Y76">
            <v>1412</v>
          </cell>
          <cell r="Z76">
            <v>512744</v>
          </cell>
          <cell r="AA76">
            <v>4818</v>
          </cell>
          <cell r="AB76">
            <v>517407</v>
          </cell>
          <cell r="AC76">
            <v>4663</v>
          </cell>
          <cell r="AD76">
            <v>521719</v>
          </cell>
          <cell r="AE76">
            <v>4312</v>
          </cell>
          <cell r="AG76">
            <v>28750</v>
          </cell>
          <cell r="AH76">
            <v>28750</v>
          </cell>
        </row>
        <row r="77">
          <cell r="A77">
            <v>5940162</v>
          </cell>
          <cell r="B77" t="str">
            <v>בין עירוני</v>
          </cell>
          <cell r="C77" t="str">
            <v>גולדן</v>
          </cell>
          <cell r="D77">
            <v>2015</v>
          </cell>
          <cell r="E77" t="str">
            <v>טבריה</v>
          </cell>
          <cell r="F77">
            <v>453671</v>
          </cell>
          <cell r="G77">
            <v>5101</v>
          </cell>
          <cell r="H77">
            <v>458386</v>
          </cell>
          <cell r="I77">
            <v>4715</v>
          </cell>
          <cell r="J77">
            <v>462075</v>
          </cell>
          <cell r="K77">
            <v>3689</v>
          </cell>
          <cell r="L77">
            <v>467006</v>
          </cell>
          <cell r="M77">
            <v>4931</v>
          </cell>
          <cell r="N77">
            <v>470720</v>
          </cell>
          <cell r="O77">
            <v>3714</v>
          </cell>
          <cell r="P77">
            <v>475424</v>
          </cell>
          <cell r="Q77">
            <v>4704</v>
          </cell>
          <cell r="R77">
            <v>479383</v>
          </cell>
          <cell r="S77">
            <v>3959</v>
          </cell>
          <cell r="T77">
            <v>483670</v>
          </cell>
          <cell r="U77">
            <v>4287</v>
          </cell>
          <cell r="V77">
            <v>486057</v>
          </cell>
          <cell r="W77">
            <v>2387</v>
          </cell>
          <cell r="X77">
            <v>491495</v>
          </cell>
          <cell r="Y77">
            <v>5438</v>
          </cell>
          <cell r="Z77">
            <v>496367</v>
          </cell>
          <cell r="AA77">
            <v>4872</v>
          </cell>
          <cell r="AB77">
            <v>500797</v>
          </cell>
          <cell r="AC77">
            <v>4430</v>
          </cell>
          <cell r="AD77">
            <v>505691</v>
          </cell>
          <cell r="AE77">
            <v>4894</v>
          </cell>
          <cell r="AG77">
            <v>52020</v>
          </cell>
          <cell r="AH77">
            <v>52020</v>
          </cell>
        </row>
        <row r="78">
          <cell r="A78">
            <v>5940262</v>
          </cell>
          <cell r="B78" t="str">
            <v>בין עירוני</v>
          </cell>
          <cell r="C78" t="str">
            <v>גולדן</v>
          </cell>
          <cell r="D78">
            <v>2015</v>
          </cell>
          <cell r="E78" t="str">
            <v>טבריה</v>
          </cell>
          <cell r="F78">
            <v>491223</v>
          </cell>
          <cell r="G78">
            <v>3552</v>
          </cell>
          <cell r="H78">
            <v>492400</v>
          </cell>
          <cell r="I78">
            <v>1177</v>
          </cell>
          <cell r="J78">
            <v>495839</v>
          </cell>
          <cell r="K78">
            <v>3439</v>
          </cell>
          <cell r="L78">
            <v>499392</v>
          </cell>
          <cell r="M78">
            <v>3553</v>
          </cell>
          <cell r="N78">
            <v>501915</v>
          </cell>
          <cell r="O78">
            <v>2523</v>
          </cell>
          <cell r="P78">
            <v>508049</v>
          </cell>
          <cell r="Q78">
            <v>6134</v>
          </cell>
          <cell r="R78">
            <v>510764</v>
          </cell>
          <cell r="S78">
            <v>2715</v>
          </cell>
          <cell r="T78">
            <v>514568</v>
          </cell>
          <cell r="U78">
            <v>3804</v>
          </cell>
          <cell r="V78">
            <v>517943</v>
          </cell>
          <cell r="W78">
            <v>3375</v>
          </cell>
          <cell r="X78">
            <v>521769</v>
          </cell>
          <cell r="Y78">
            <v>3826</v>
          </cell>
          <cell r="Z78">
            <v>524079</v>
          </cell>
          <cell r="AA78">
            <v>2310</v>
          </cell>
          <cell r="AB78">
            <v>526559</v>
          </cell>
          <cell r="AC78">
            <v>2480</v>
          </cell>
          <cell r="AD78">
            <v>530484</v>
          </cell>
          <cell r="AE78">
            <v>3925</v>
          </cell>
          <cell r="AG78">
            <v>39261</v>
          </cell>
          <cell r="AH78">
            <v>39261</v>
          </cell>
        </row>
        <row r="79">
          <cell r="A79">
            <v>5940362</v>
          </cell>
          <cell r="B79" t="str">
            <v>בין עירוני</v>
          </cell>
          <cell r="C79" t="str">
            <v>גולדן</v>
          </cell>
          <cell r="D79">
            <v>2015</v>
          </cell>
          <cell r="E79" t="str">
            <v>טבריה</v>
          </cell>
          <cell r="F79">
            <v>457471</v>
          </cell>
          <cell r="G79">
            <v>60164</v>
          </cell>
          <cell r="H79">
            <v>463175</v>
          </cell>
          <cell r="I79">
            <v>5704</v>
          </cell>
          <cell r="J79">
            <v>466082</v>
          </cell>
          <cell r="K79">
            <v>2907</v>
          </cell>
          <cell r="L79">
            <v>466082</v>
          </cell>
          <cell r="M79">
            <v>0</v>
          </cell>
          <cell r="N79">
            <v>466082</v>
          </cell>
          <cell r="O79">
            <v>0</v>
          </cell>
          <cell r="P79">
            <v>466082</v>
          </cell>
          <cell r="Q79">
            <v>0</v>
          </cell>
          <cell r="R79">
            <v>466082</v>
          </cell>
          <cell r="S79">
            <v>0</v>
          </cell>
          <cell r="T79">
            <v>466082</v>
          </cell>
          <cell r="U79">
            <v>0</v>
          </cell>
          <cell r="V79">
            <v>466082</v>
          </cell>
          <cell r="W79">
            <v>0</v>
          </cell>
          <cell r="X79">
            <v>466082</v>
          </cell>
          <cell r="Y79">
            <v>0</v>
          </cell>
          <cell r="Z79">
            <v>466082</v>
          </cell>
          <cell r="AA79">
            <v>0</v>
          </cell>
          <cell r="AB79">
            <v>466082</v>
          </cell>
          <cell r="AC79">
            <v>0</v>
          </cell>
          <cell r="AD79">
            <v>466082</v>
          </cell>
          <cell r="AE79">
            <v>0</v>
          </cell>
          <cell r="AF79" t="str">
            <v>מושבת בגלל מנוע</v>
          </cell>
          <cell r="AG79">
            <v>8611</v>
          </cell>
          <cell r="AH79">
            <v>8611</v>
          </cell>
        </row>
        <row r="80">
          <cell r="A80">
            <v>5940462</v>
          </cell>
          <cell r="B80" t="str">
            <v>בין עירוני</v>
          </cell>
          <cell r="C80" t="str">
            <v>גולדן</v>
          </cell>
          <cell r="D80">
            <v>2015</v>
          </cell>
          <cell r="E80" t="str">
            <v>טבריה</v>
          </cell>
          <cell r="F80">
            <v>453954</v>
          </cell>
          <cell r="G80">
            <v>2204</v>
          </cell>
          <cell r="H80">
            <v>490566</v>
          </cell>
          <cell r="I80">
            <v>36612</v>
          </cell>
          <cell r="J80">
            <v>491171</v>
          </cell>
          <cell r="K80">
            <v>605</v>
          </cell>
          <cell r="L80">
            <v>491171</v>
          </cell>
          <cell r="M80">
            <v>0</v>
          </cell>
          <cell r="N80">
            <v>491171</v>
          </cell>
          <cell r="O80">
            <v>0</v>
          </cell>
          <cell r="P80">
            <v>491171</v>
          </cell>
          <cell r="Q80">
            <v>0</v>
          </cell>
          <cell r="R80">
            <v>491171</v>
          </cell>
          <cell r="S80">
            <v>0</v>
          </cell>
          <cell r="T80">
            <v>491171</v>
          </cell>
          <cell r="U80">
            <v>0</v>
          </cell>
          <cell r="V80">
            <v>491171</v>
          </cell>
          <cell r="W80">
            <v>0</v>
          </cell>
          <cell r="X80">
            <v>491171</v>
          </cell>
          <cell r="Y80">
            <v>0</v>
          </cell>
          <cell r="Z80">
            <v>491171</v>
          </cell>
          <cell r="AA80">
            <v>0</v>
          </cell>
          <cell r="AB80">
            <v>491171</v>
          </cell>
          <cell r="AC80">
            <v>0</v>
          </cell>
          <cell r="AD80">
            <v>491171</v>
          </cell>
          <cell r="AE80">
            <v>0</v>
          </cell>
          <cell r="AF80" t="str">
            <v xml:space="preserve">מושבת </v>
          </cell>
          <cell r="AG80">
            <v>37217</v>
          </cell>
          <cell r="AH80">
            <v>37217</v>
          </cell>
        </row>
        <row r="81">
          <cell r="A81">
            <v>5940562</v>
          </cell>
          <cell r="B81" t="str">
            <v>בין עירוני</v>
          </cell>
          <cell r="C81" t="str">
            <v>גולדן</v>
          </cell>
          <cell r="D81">
            <v>2015</v>
          </cell>
          <cell r="E81" t="str">
            <v>טבריה</v>
          </cell>
          <cell r="F81">
            <v>486589</v>
          </cell>
          <cell r="G81">
            <v>3368</v>
          </cell>
          <cell r="H81">
            <v>486589</v>
          </cell>
          <cell r="I81">
            <v>0</v>
          </cell>
          <cell r="J81">
            <v>486589</v>
          </cell>
          <cell r="K81">
            <v>0</v>
          </cell>
          <cell r="L81">
            <v>486589</v>
          </cell>
          <cell r="M81">
            <v>0</v>
          </cell>
          <cell r="N81">
            <v>486589</v>
          </cell>
          <cell r="O81">
            <v>0</v>
          </cell>
          <cell r="P81">
            <v>486589</v>
          </cell>
          <cell r="Q81">
            <v>0</v>
          </cell>
          <cell r="R81">
            <v>486589</v>
          </cell>
          <cell r="S81">
            <v>0</v>
          </cell>
          <cell r="T81">
            <v>486589</v>
          </cell>
          <cell r="U81">
            <v>0</v>
          </cell>
          <cell r="V81">
            <v>486589</v>
          </cell>
          <cell r="W81">
            <v>0</v>
          </cell>
          <cell r="X81">
            <v>486589</v>
          </cell>
          <cell r="Y81">
            <v>0</v>
          </cell>
          <cell r="Z81">
            <v>486589</v>
          </cell>
          <cell r="AA81">
            <v>0</v>
          </cell>
          <cell r="AB81">
            <v>486589</v>
          </cell>
          <cell r="AC81">
            <v>0</v>
          </cell>
          <cell r="AD81">
            <v>486589</v>
          </cell>
          <cell r="AE81">
            <v>0</v>
          </cell>
          <cell r="AF81" t="str">
            <v xml:space="preserve">מושבת </v>
          </cell>
          <cell r="AG81">
            <v>0</v>
          </cell>
          <cell r="AH81">
            <v>0</v>
          </cell>
        </row>
        <row r="82">
          <cell r="A82">
            <v>5941762</v>
          </cell>
          <cell r="B82" t="str">
            <v>עירוני</v>
          </cell>
          <cell r="C82" t="str">
            <v>גולדן דראגון</v>
          </cell>
          <cell r="D82">
            <v>2015</v>
          </cell>
          <cell r="E82" t="str">
            <v>מגדל העמק</v>
          </cell>
          <cell r="F82">
            <v>544479</v>
          </cell>
          <cell r="G82">
            <v>6659</v>
          </cell>
          <cell r="H82">
            <v>549559</v>
          </cell>
          <cell r="I82">
            <v>5080</v>
          </cell>
          <cell r="J82">
            <v>557367</v>
          </cell>
          <cell r="K82">
            <v>7808</v>
          </cell>
          <cell r="L82">
            <v>562670</v>
          </cell>
          <cell r="M82">
            <v>5303</v>
          </cell>
          <cell r="N82">
            <v>568804</v>
          </cell>
          <cell r="O82">
            <v>6134</v>
          </cell>
          <cell r="P82">
            <v>574584</v>
          </cell>
          <cell r="Q82">
            <v>5780</v>
          </cell>
          <cell r="R82">
            <v>580192</v>
          </cell>
          <cell r="S82">
            <v>5608</v>
          </cell>
          <cell r="T82">
            <v>587078</v>
          </cell>
          <cell r="U82">
            <v>6886</v>
          </cell>
          <cell r="V82">
            <v>591949</v>
          </cell>
          <cell r="W82">
            <v>4871</v>
          </cell>
          <cell r="X82">
            <v>594294</v>
          </cell>
          <cell r="Y82">
            <v>2345</v>
          </cell>
          <cell r="Z82">
            <v>603531</v>
          </cell>
          <cell r="AA82">
            <v>9237</v>
          </cell>
          <cell r="AB82">
            <v>609142</v>
          </cell>
          <cell r="AC82">
            <v>5611</v>
          </cell>
          <cell r="AG82">
            <v>-544479</v>
          </cell>
          <cell r="AH82">
            <v>64663</v>
          </cell>
        </row>
        <row r="83">
          <cell r="A83">
            <v>5941962</v>
          </cell>
          <cell r="B83" t="str">
            <v>בין עירוני</v>
          </cell>
          <cell r="C83" t="str">
            <v>גולדן</v>
          </cell>
          <cell r="D83">
            <v>2015</v>
          </cell>
          <cell r="E83" t="str">
            <v>טבריה</v>
          </cell>
          <cell r="F83">
            <v>459478</v>
          </cell>
          <cell r="G83">
            <v>4334</v>
          </cell>
          <cell r="H83">
            <v>485094</v>
          </cell>
          <cell r="I83">
            <v>25616</v>
          </cell>
          <cell r="J83">
            <v>489228</v>
          </cell>
          <cell r="K83">
            <v>4134</v>
          </cell>
          <cell r="L83">
            <v>493903</v>
          </cell>
          <cell r="M83">
            <v>4675</v>
          </cell>
          <cell r="N83">
            <v>498653</v>
          </cell>
          <cell r="O83">
            <v>4750</v>
          </cell>
          <cell r="P83">
            <v>503331</v>
          </cell>
          <cell r="Q83">
            <v>4678</v>
          </cell>
          <cell r="R83">
            <v>503877</v>
          </cell>
          <cell r="S83">
            <v>546</v>
          </cell>
          <cell r="T83">
            <v>506459</v>
          </cell>
          <cell r="U83">
            <v>2582</v>
          </cell>
          <cell r="V83">
            <v>508674</v>
          </cell>
          <cell r="W83">
            <v>2215</v>
          </cell>
          <cell r="X83">
            <v>513462</v>
          </cell>
          <cell r="Y83">
            <v>4788</v>
          </cell>
          <cell r="Z83">
            <v>513462</v>
          </cell>
          <cell r="AA83">
            <v>0</v>
          </cell>
          <cell r="AB83">
            <v>513589</v>
          </cell>
          <cell r="AC83">
            <v>127</v>
          </cell>
          <cell r="AD83">
            <v>513589</v>
          </cell>
          <cell r="AE83">
            <v>0</v>
          </cell>
          <cell r="AF83" t="str">
            <v xml:space="preserve">נשרף </v>
          </cell>
          <cell r="AG83">
            <v>54111</v>
          </cell>
          <cell r="AH83">
            <v>54111</v>
          </cell>
        </row>
        <row r="84">
          <cell r="A84">
            <v>5942062</v>
          </cell>
          <cell r="B84" t="str">
            <v>בין עירוני</v>
          </cell>
          <cell r="C84" t="str">
            <v>גולדן</v>
          </cell>
          <cell r="D84">
            <v>2015</v>
          </cell>
          <cell r="E84" t="str">
            <v>טבריה</v>
          </cell>
          <cell r="F84">
            <v>465273</v>
          </cell>
          <cell r="G84">
            <v>3009</v>
          </cell>
          <cell r="H84">
            <v>467927</v>
          </cell>
          <cell r="I84">
            <v>2654</v>
          </cell>
          <cell r="J84">
            <v>469138</v>
          </cell>
          <cell r="K84">
            <v>1211</v>
          </cell>
          <cell r="L84">
            <v>472198</v>
          </cell>
          <cell r="M84">
            <v>3060</v>
          </cell>
          <cell r="N84">
            <v>476475</v>
          </cell>
          <cell r="O84">
            <v>4277</v>
          </cell>
          <cell r="P84">
            <v>479726</v>
          </cell>
          <cell r="Q84">
            <v>3251</v>
          </cell>
          <cell r="R84">
            <v>481428</v>
          </cell>
          <cell r="S84">
            <v>1702</v>
          </cell>
          <cell r="T84">
            <v>485634</v>
          </cell>
          <cell r="U84">
            <v>4206</v>
          </cell>
          <cell r="V84">
            <v>486842</v>
          </cell>
          <cell r="W84">
            <v>1208</v>
          </cell>
          <cell r="X84">
            <v>486842</v>
          </cell>
          <cell r="Y84">
            <v>0</v>
          </cell>
          <cell r="Z84">
            <v>486842</v>
          </cell>
          <cell r="AA84">
            <v>0</v>
          </cell>
          <cell r="AB84">
            <v>486842</v>
          </cell>
          <cell r="AC84">
            <v>0</v>
          </cell>
          <cell r="AD84">
            <v>486842</v>
          </cell>
          <cell r="AE84">
            <v>0</v>
          </cell>
          <cell r="AF84" t="str">
            <v xml:space="preserve">מושבת </v>
          </cell>
          <cell r="AG84">
            <v>21569</v>
          </cell>
          <cell r="AH84">
            <v>21569</v>
          </cell>
        </row>
        <row r="85">
          <cell r="A85">
            <v>5943862</v>
          </cell>
          <cell r="B85" t="str">
            <v>בין עירוני</v>
          </cell>
          <cell r="C85" t="str">
            <v>גולדן</v>
          </cell>
          <cell r="D85">
            <v>2015</v>
          </cell>
          <cell r="E85" t="str">
            <v>טבריה</v>
          </cell>
          <cell r="F85">
            <v>529409</v>
          </cell>
          <cell r="G85">
            <v>0</v>
          </cell>
          <cell r="H85">
            <v>534698</v>
          </cell>
          <cell r="I85">
            <v>5289</v>
          </cell>
          <cell r="J85">
            <v>540061</v>
          </cell>
          <cell r="K85">
            <v>5363</v>
          </cell>
          <cell r="L85">
            <v>540840</v>
          </cell>
          <cell r="M85">
            <v>779</v>
          </cell>
          <cell r="N85">
            <v>546905</v>
          </cell>
          <cell r="O85">
            <v>6065</v>
          </cell>
          <cell r="P85">
            <v>552413</v>
          </cell>
          <cell r="Q85">
            <v>5508</v>
          </cell>
          <cell r="R85">
            <v>552413</v>
          </cell>
          <cell r="S85">
            <v>0</v>
          </cell>
          <cell r="T85">
            <v>560878</v>
          </cell>
          <cell r="U85">
            <v>8465</v>
          </cell>
          <cell r="V85">
            <v>563601</v>
          </cell>
          <cell r="W85">
            <v>2723</v>
          </cell>
          <cell r="X85">
            <v>569063</v>
          </cell>
          <cell r="Y85">
            <v>5462</v>
          </cell>
          <cell r="Z85">
            <v>573117</v>
          </cell>
          <cell r="AA85">
            <v>4054</v>
          </cell>
          <cell r="AB85">
            <v>577092</v>
          </cell>
          <cell r="AC85">
            <v>3975</v>
          </cell>
          <cell r="AD85">
            <v>581560</v>
          </cell>
          <cell r="AE85">
            <v>4468</v>
          </cell>
          <cell r="AG85">
            <v>52151</v>
          </cell>
          <cell r="AH85">
            <v>52151</v>
          </cell>
        </row>
        <row r="86">
          <cell r="A86">
            <v>5944362</v>
          </cell>
          <cell r="B86" t="str">
            <v>עירוני</v>
          </cell>
          <cell r="C86" t="str">
            <v>גולדן דראגון</v>
          </cell>
          <cell r="D86">
            <v>2015</v>
          </cell>
          <cell r="E86" t="str">
            <v>יקנעם</v>
          </cell>
          <cell r="F86">
            <v>505032</v>
          </cell>
          <cell r="G86">
            <v>4174</v>
          </cell>
          <cell r="H86">
            <v>508760</v>
          </cell>
          <cell r="I86">
            <v>3728</v>
          </cell>
          <cell r="J86">
            <v>512573</v>
          </cell>
          <cell r="K86">
            <v>3813</v>
          </cell>
          <cell r="L86">
            <v>515212</v>
          </cell>
          <cell r="M86">
            <v>2639</v>
          </cell>
          <cell r="N86">
            <v>516337</v>
          </cell>
          <cell r="O86">
            <v>1125</v>
          </cell>
          <cell r="P86">
            <v>518037</v>
          </cell>
          <cell r="Q86">
            <v>1700</v>
          </cell>
          <cell r="R86">
            <v>519826</v>
          </cell>
          <cell r="S86">
            <v>1789</v>
          </cell>
          <cell r="T86">
            <v>520000</v>
          </cell>
          <cell r="U86">
            <v>174</v>
          </cell>
          <cell r="V86">
            <v>522857</v>
          </cell>
          <cell r="W86">
            <v>2857</v>
          </cell>
          <cell r="X86">
            <v>523795</v>
          </cell>
          <cell r="Y86">
            <v>938</v>
          </cell>
          <cell r="Z86">
            <v>525022</v>
          </cell>
          <cell r="AA86">
            <v>1227</v>
          </cell>
          <cell r="AB86">
            <v>526191</v>
          </cell>
          <cell r="AC86">
            <v>526191</v>
          </cell>
          <cell r="AD86">
            <v>526191</v>
          </cell>
          <cell r="AE86">
            <v>0</v>
          </cell>
          <cell r="AF86" t="str">
            <v xml:space="preserve">מושבת </v>
          </cell>
          <cell r="AG86">
            <v>21159</v>
          </cell>
          <cell r="AH86">
            <v>546181</v>
          </cell>
        </row>
        <row r="87">
          <cell r="A87">
            <v>5944462</v>
          </cell>
          <cell r="B87" t="str">
            <v>עירוני</v>
          </cell>
          <cell r="C87" t="str">
            <v>גולדן דראגון</v>
          </cell>
          <cell r="D87">
            <v>2015</v>
          </cell>
          <cell r="E87" t="str">
            <v>מגדל העמק</v>
          </cell>
          <cell r="F87">
            <v>531868</v>
          </cell>
          <cell r="G87">
            <v>0</v>
          </cell>
          <cell r="H87">
            <v>535260</v>
          </cell>
          <cell r="I87">
            <v>3392</v>
          </cell>
          <cell r="J87">
            <v>540123</v>
          </cell>
          <cell r="K87">
            <v>4863</v>
          </cell>
          <cell r="L87">
            <v>543990</v>
          </cell>
          <cell r="M87">
            <v>3867</v>
          </cell>
          <cell r="N87">
            <v>546664</v>
          </cell>
          <cell r="O87">
            <v>2674</v>
          </cell>
          <cell r="P87">
            <v>549362</v>
          </cell>
          <cell r="Q87">
            <v>2698</v>
          </cell>
          <cell r="R87">
            <v>549362</v>
          </cell>
          <cell r="S87">
            <v>0</v>
          </cell>
          <cell r="T87">
            <v>554554</v>
          </cell>
          <cell r="U87">
            <v>5192</v>
          </cell>
          <cell r="V87">
            <v>558774</v>
          </cell>
          <cell r="W87">
            <v>4220</v>
          </cell>
          <cell r="X87">
            <v>564069</v>
          </cell>
          <cell r="Y87">
            <v>5295</v>
          </cell>
          <cell r="Z87">
            <v>564069</v>
          </cell>
          <cell r="AA87">
            <v>0</v>
          </cell>
          <cell r="AB87">
            <v>569399</v>
          </cell>
          <cell r="AC87">
            <v>5330</v>
          </cell>
          <cell r="AD87">
            <v>571370</v>
          </cell>
          <cell r="AE87">
            <v>1971</v>
          </cell>
          <cell r="AG87">
            <v>39502</v>
          </cell>
          <cell r="AH87">
            <v>39502</v>
          </cell>
        </row>
        <row r="88">
          <cell r="A88">
            <v>5944562</v>
          </cell>
          <cell r="B88" t="str">
            <v>עירוני</v>
          </cell>
          <cell r="C88" t="str">
            <v>גולדן דראגון</v>
          </cell>
          <cell r="D88">
            <v>2015</v>
          </cell>
          <cell r="E88" t="str">
            <v>מגדל העמק</v>
          </cell>
          <cell r="F88">
            <v>479778</v>
          </cell>
          <cell r="G88">
            <v>3859</v>
          </cell>
          <cell r="H88">
            <v>483630</v>
          </cell>
          <cell r="I88">
            <v>3852</v>
          </cell>
          <cell r="J88">
            <v>490083</v>
          </cell>
          <cell r="K88">
            <v>6453</v>
          </cell>
          <cell r="L88">
            <v>496597</v>
          </cell>
          <cell r="M88">
            <v>6514</v>
          </cell>
          <cell r="N88">
            <v>499114</v>
          </cell>
          <cell r="O88">
            <v>2517</v>
          </cell>
          <cell r="P88">
            <v>503666</v>
          </cell>
          <cell r="Q88">
            <v>4552</v>
          </cell>
          <cell r="R88">
            <v>507121</v>
          </cell>
          <cell r="S88">
            <v>3455</v>
          </cell>
          <cell r="T88">
            <v>513006</v>
          </cell>
          <cell r="U88">
            <v>5885</v>
          </cell>
          <cell r="V88">
            <v>520596</v>
          </cell>
          <cell r="W88">
            <v>7590</v>
          </cell>
          <cell r="X88">
            <v>520961</v>
          </cell>
          <cell r="Y88">
            <v>365</v>
          </cell>
          <cell r="Z88">
            <v>520961</v>
          </cell>
          <cell r="AA88">
            <v>0</v>
          </cell>
          <cell r="AB88">
            <v>533450</v>
          </cell>
          <cell r="AC88">
            <v>12489</v>
          </cell>
          <cell r="AD88">
            <v>537851</v>
          </cell>
          <cell r="AE88">
            <v>4401</v>
          </cell>
          <cell r="AG88">
            <v>58073</v>
          </cell>
          <cell r="AH88">
            <v>58073</v>
          </cell>
        </row>
        <row r="89">
          <cell r="A89">
            <v>5944662</v>
          </cell>
          <cell r="B89" t="str">
            <v>עירוני</v>
          </cell>
          <cell r="C89" t="str">
            <v>גולדן דראגון</v>
          </cell>
          <cell r="D89">
            <v>2015</v>
          </cell>
          <cell r="E89" t="str">
            <v>יקנעם</v>
          </cell>
          <cell r="F89">
            <v>504557</v>
          </cell>
          <cell r="G89">
            <v>2772</v>
          </cell>
          <cell r="H89">
            <v>508771</v>
          </cell>
          <cell r="I89">
            <v>4214</v>
          </cell>
          <cell r="J89">
            <v>513135</v>
          </cell>
          <cell r="K89">
            <v>4364</v>
          </cell>
          <cell r="L89">
            <v>517039</v>
          </cell>
          <cell r="M89">
            <v>3904</v>
          </cell>
          <cell r="N89">
            <v>519415</v>
          </cell>
          <cell r="O89">
            <v>2376</v>
          </cell>
          <cell r="P89">
            <v>521536</v>
          </cell>
          <cell r="Q89">
            <v>2121</v>
          </cell>
          <cell r="R89">
            <v>524417</v>
          </cell>
          <cell r="S89">
            <v>2881</v>
          </cell>
          <cell r="T89">
            <v>526585</v>
          </cell>
          <cell r="U89">
            <v>2168</v>
          </cell>
          <cell r="V89">
            <v>531753</v>
          </cell>
          <cell r="W89">
            <v>5168</v>
          </cell>
          <cell r="X89">
            <v>531753</v>
          </cell>
          <cell r="Y89">
            <v>0</v>
          </cell>
          <cell r="Z89">
            <v>535980</v>
          </cell>
          <cell r="AA89">
            <v>4227</v>
          </cell>
          <cell r="AB89">
            <v>539009</v>
          </cell>
          <cell r="AC89">
            <v>3029</v>
          </cell>
          <cell r="AD89">
            <v>539518</v>
          </cell>
          <cell r="AE89">
            <v>509</v>
          </cell>
          <cell r="AG89">
            <v>34961</v>
          </cell>
          <cell r="AH89">
            <v>34961</v>
          </cell>
        </row>
        <row r="90">
          <cell r="A90">
            <v>5945062</v>
          </cell>
          <cell r="B90" t="str">
            <v>עירוני</v>
          </cell>
          <cell r="C90" t="str">
            <v>גולדן דראגון</v>
          </cell>
          <cell r="D90">
            <v>2015</v>
          </cell>
          <cell r="E90" t="str">
            <v>מגדל העמק</v>
          </cell>
          <cell r="F90">
            <v>545125</v>
          </cell>
          <cell r="G90">
            <v>6453</v>
          </cell>
          <cell r="H90">
            <v>554339</v>
          </cell>
          <cell r="I90">
            <v>9214</v>
          </cell>
          <cell r="J90">
            <v>557579</v>
          </cell>
          <cell r="K90">
            <v>3240</v>
          </cell>
          <cell r="L90">
            <v>559383</v>
          </cell>
          <cell r="M90">
            <v>1804</v>
          </cell>
          <cell r="N90">
            <v>559383</v>
          </cell>
          <cell r="O90">
            <v>0</v>
          </cell>
          <cell r="P90">
            <v>567028</v>
          </cell>
          <cell r="Q90">
            <v>7645</v>
          </cell>
          <cell r="R90">
            <v>567831</v>
          </cell>
          <cell r="S90">
            <v>803</v>
          </cell>
          <cell r="T90">
            <v>571777</v>
          </cell>
          <cell r="U90">
            <v>3946</v>
          </cell>
          <cell r="V90">
            <v>576005</v>
          </cell>
          <cell r="W90">
            <v>4228</v>
          </cell>
          <cell r="X90">
            <v>578659</v>
          </cell>
          <cell r="Y90">
            <v>2654</v>
          </cell>
          <cell r="Z90">
            <v>582815</v>
          </cell>
          <cell r="AA90">
            <v>4156</v>
          </cell>
          <cell r="AB90">
            <v>582815</v>
          </cell>
          <cell r="AC90">
            <v>0</v>
          </cell>
          <cell r="AD90">
            <v>591271</v>
          </cell>
          <cell r="AE90">
            <v>8456</v>
          </cell>
          <cell r="AG90">
            <v>46146</v>
          </cell>
          <cell r="AH90">
            <v>46146</v>
          </cell>
        </row>
        <row r="91">
          <cell r="A91">
            <v>5945162</v>
          </cell>
          <cell r="B91" t="str">
            <v>עירוני</v>
          </cell>
          <cell r="C91" t="str">
            <v>גולדן דראגון</v>
          </cell>
          <cell r="D91">
            <v>2015</v>
          </cell>
          <cell r="E91" t="str">
            <v>מגדל העמק</v>
          </cell>
          <cell r="F91">
            <v>461766</v>
          </cell>
          <cell r="G91">
            <v>4646</v>
          </cell>
          <cell r="H91">
            <v>462562</v>
          </cell>
          <cell r="I91">
            <v>796</v>
          </cell>
          <cell r="J91">
            <v>467991</v>
          </cell>
          <cell r="K91">
            <v>5429</v>
          </cell>
          <cell r="L91">
            <v>471985</v>
          </cell>
          <cell r="M91">
            <v>3994</v>
          </cell>
          <cell r="N91">
            <v>479333</v>
          </cell>
          <cell r="O91">
            <v>7348</v>
          </cell>
          <cell r="P91">
            <v>482468</v>
          </cell>
          <cell r="Q91">
            <v>3135</v>
          </cell>
          <cell r="R91">
            <v>486415</v>
          </cell>
          <cell r="S91">
            <v>3947</v>
          </cell>
          <cell r="T91">
            <v>490959</v>
          </cell>
          <cell r="U91">
            <v>4544</v>
          </cell>
          <cell r="V91">
            <v>496393</v>
          </cell>
          <cell r="W91">
            <v>5434</v>
          </cell>
          <cell r="X91">
            <v>498010</v>
          </cell>
          <cell r="Y91">
            <v>1617</v>
          </cell>
          <cell r="Z91">
            <v>498010</v>
          </cell>
          <cell r="AA91">
            <v>0</v>
          </cell>
          <cell r="AB91">
            <v>515855</v>
          </cell>
          <cell r="AC91">
            <v>17845</v>
          </cell>
          <cell r="AD91">
            <v>521640</v>
          </cell>
          <cell r="AE91">
            <v>5785</v>
          </cell>
          <cell r="AG91">
            <v>59874</v>
          </cell>
          <cell r="AH91">
            <v>59874</v>
          </cell>
        </row>
        <row r="92">
          <cell r="A92">
            <v>5945262</v>
          </cell>
          <cell r="B92" t="str">
            <v>עירוני</v>
          </cell>
          <cell r="C92" t="str">
            <v>גולדן דראגון</v>
          </cell>
          <cell r="D92">
            <v>2015</v>
          </cell>
          <cell r="E92" t="str">
            <v>מגדל העמק</v>
          </cell>
          <cell r="F92">
            <v>477232</v>
          </cell>
          <cell r="G92">
            <v>4133</v>
          </cell>
          <cell r="H92">
            <v>484479</v>
          </cell>
          <cell r="I92">
            <v>7247</v>
          </cell>
          <cell r="J92">
            <v>487479</v>
          </cell>
          <cell r="K92">
            <v>3000</v>
          </cell>
          <cell r="L92">
            <v>490009</v>
          </cell>
          <cell r="M92">
            <v>2530</v>
          </cell>
          <cell r="N92">
            <v>493162</v>
          </cell>
          <cell r="O92">
            <v>3153</v>
          </cell>
          <cell r="P92">
            <v>497989</v>
          </cell>
          <cell r="Q92">
            <v>4827</v>
          </cell>
          <cell r="R92">
            <v>500878</v>
          </cell>
          <cell r="S92">
            <v>2889</v>
          </cell>
          <cell r="T92">
            <v>503525</v>
          </cell>
          <cell r="U92">
            <v>2647</v>
          </cell>
          <cell r="V92">
            <v>506381</v>
          </cell>
          <cell r="W92">
            <v>2856</v>
          </cell>
          <cell r="X92">
            <v>509452</v>
          </cell>
          <cell r="Y92">
            <v>3071</v>
          </cell>
          <cell r="Z92">
            <v>509452</v>
          </cell>
          <cell r="AA92">
            <v>0</v>
          </cell>
          <cell r="AB92">
            <v>519329</v>
          </cell>
          <cell r="AC92">
            <v>9877</v>
          </cell>
          <cell r="AD92">
            <v>523210</v>
          </cell>
          <cell r="AE92">
            <v>3881</v>
          </cell>
          <cell r="AG92">
            <v>45978</v>
          </cell>
          <cell r="AH92">
            <v>45978</v>
          </cell>
        </row>
        <row r="93">
          <cell r="A93">
            <v>5945462</v>
          </cell>
          <cell r="B93" t="str">
            <v>עירוני</v>
          </cell>
          <cell r="C93" t="str">
            <v>גולדן דראגון</v>
          </cell>
          <cell r="D93">
            <v>2015</v>
          </cell>
          <cell r="E93" t="str">
            <v>מגדל העמק</v>
          </cell>
          <cell r="F93">
            <v>434449</v>
          </cell>
          <cell r="G93">
            <v>0</v>
          </cell>
          <cell r="H93">
            <v>434629</v>
          </cell>
          <cell r="I93">
            <v>180</v>
          </cell>
          <cell r="J93">
            <v>437629</v>
          </cell>
          <cell r="K93">
            <v>3000</v>
          </cell>
          <cell r="L93">
            <v>437629</v>
          </cell>
          <cell r="M93">
            <v>0</v>
          </cell>
          <cell r="N93">
            <v>437629</v>
          </cell>
          <cell r="O93">
            <v>0</v>
          </cell>
          <cell r="P93">
            <v>437629</v>
          </cell>
          <cell r="Q93">
            <v>0</v>
          </cell>
          <cell r="R93">
            <v>438449</v>
          </cell>
          <cell r="S93">
            <v>820</v>
          </cell>
          <cell r="T93">
            <v>438449</v>
          </cell>
          <cell r="U93">
            <v>0</v>
          </cell>
          <cell r="V93">
            <v>438449</v>
          </cell>
          <cell r="W93">
            <v>0</v>
          </cell>
          <cell r="X93">
            <v>438449</v>
          </cell>
          <cell r="Y93">
            <v>0</v>
          </cell>
          <cell r="Z93">
            <v>438449</v>
          </cell>
          <cell r="AA93">
            <v>0</v>
          </cell>
          <cell r="AB93">
            <v>438449</v>
          </cell>
          <cell r="AC93">
            <v>0</v>
          </cell>
          <cell r="AD93">
            <v>438449</v>
          </cell>
          <cell r="AE93">
            <v>0</v>
          </cell>
          <cell r="AF93" t="str">
            <v>מושבת לגריטה</v>
          </cell>
          <cell r="AG93">
            <v>4000</v>
          </cell>
          <cell r="AH93">
            <v>4000</v>
          </cell>
        </row>
        <row r="94">
          <cell r="A94">
            <v>5945562</v>
          </cell>
          <cell r="B94" t="str">
            <v>עירוני</v>
          </cell>
          <cell r="C94" t="str">
            <v>גולדן דראגון</v>
          </cell>
          <cell r="D94">
            <v>2015</v>
          </cell>
          <cell r="E94" t="str">
            <v>עפולה</v>
          </cell>
          <cell r="M94">
            <v>0</v>
          </cell>
          <cell r="S94">
            <v>0</v>
          </cell>
          <cell r="T94">
            <v>502233</v>
          </cell>
          <cell r="U94">
            <v>0</v>
          </cell>
          <cell r="V94">
            <v>509210</v>
          </cell>
          <cell r="W94">
            <v>6977</v>
          </cell>
          <cell r="X94">
            <v>515881</v>
          </cell>
          <cell r="Y94">
            <v>6671</v>
          </cell>
          <cell r="Z94">
            <v>515881</v>
          </cell>
          <cell r="AA94">
            <v>0</v>
          </cell>
          <cell r="AB94">
            <v>526215</v>
          </cell>
          <cell r="AC94">
            <v>10334</v>
          </cell>
          <cell r="AD94">
            <v>534342</v>
          </cell>
          <cell r="AE94">
            <v>8127</v>
          </cell>
          <cell r="AG94">
            <v>534342</v>
          </cell>
          <cell r="AH94">
            <v>32109</v>
          </cell>
        </row>
        <row r="95">
          <cell r="A95">
            <v>5945662</v>
          </cell>
          <cell r="B95" t="str">
            <v>בין עירוני</v>
          </cell>
          <cell r="C95" t="str">
            <v>גולדן</v>
          </cell>
          <cell r="D95">
            <v>2015</v>
          </cell>
          <cell r="E95" t="str">
            <v>טבריה</v>
          </cell>
          <cell r="F95">
            <v>457244</v>
          </cell>
          <cell r="G95">
            <v>5228</v>
          </cell>
          <cell r="H95">
            <v>460863</v>
          </cell>
          <cell r="I95">
            <v>3619</v>
          </cell>
          <cell r="J95">
            <v>464318</v>
          </cell>
          <cell r="K95">
            <v>3455</v>
          </cell>
          <cell r="L95">
            <v>468536</v>
          </cell>
          <cell r="M95">
            <v>4218</v>
          </cell>
          <cell r="N95">
            <v>472211</v>
          </cell>
          <cell r="O95">
            <v>3675</v>
          </cell>
          <cell r="P95">
            <v>475278</v>
          </cell>
          <cell r="Q95">
            <v>3067</v>
          </cell>
          <cell r="R95">
            <v>477376</v>
          </cell>
          <cell r="S95">
            <v>2098</v>
          </cell>
          <cell r="T95">
            <v>487452</v>
          </cell>
          <cell r="U95">
            <v>10076</v>
          </cell>
          <cell r="V95">
            <v>491045</v>
          </cell>
          <cell r="W95">
            <v>3593</v>
          </cell>
          <cell r="X95">
            <v>494153</v>
          </cell>
          <cell r="Y95">
            <v>3108</v>
          </cell>
          <cell r="Z95">
            <v>494901</v>
          </cell>
          <cell r="AA95">
            <v>748</v>
          </cell>
          <cell r="AB95">
            <v>496372</v>
          </cell>
          <cell r="AC95">
            <v>1471</v>
          </cell>
          <cell r="AD95">
            <v>501091</v>
          </cell>
          <cell r="AE95">
            <v>4719</v>
          </cell>
          <cell r="AG95">
            <v>43847</v>
          </cell>
          <cell r="AH95">
            <v>43847</v>
          </cell>
        </row>
        <row r="96">
          <cell r="A96">
            <v>5945762</v>
          </cell>
          <cell r="B96" t="str">
            <v>בין עירוני</v>
          </cell>
          <cell r="C96" t="str">
            <v>גולדן</v>
          </cell>
          <cell r="D96">
            <v>2015</v>
          </cell>
          <cell r="E96" t="str">
            <v>טבריה</v>
          </cell>
          <cell r="F96">
            <v>462656</v>
          </cell>
          <cell r="G96">
            <v>3964</v>
          </cell>
          <cell r="H96">
            <v>467548</v>
          </cell>
          <cell r="I96">
            <v>4892</v>
          </cell>
          <cell r="J96">
            <v>471558</v>
          </cell>
          <cell r="K96">
            <v>4010</v>
          </cell>
          <cell r="L96">
            <v>476055</v>
          </cell>
          <cell r="M96">
            <v>4497</v>
          </cell>
          <cell r="N96">
            <v>480609</v>
          </cell>
          <cell r="O96">
            <v>4554</v>
          </cell>
          <cell r="P96">
            <v>486641</v>
          </cell>
          <cell r="Q96">
            <v>6032</v>
          </cell>
          <cell r="R96">
            <v>489370</v>
          </cell>
          <cell r="S96">
            <v>2729</v>
          </cell>
          <cell r="T96">
            <v>492520</v>
          </cell>
          <cell r="U96">
            <v>3150</v>
          </cell>
          <cell r="V96">
            <v>498184</v>
          </cell>
          <cell r="W96">
            <v>5664</v>
          </cell>
          <cell r="X96">
            <v>502732</v>
          </cell>
          <cell r="Y96">
            <v>4548</v>
          </cell>
          <cell r="Z96">
            <v>504648</v>
          </cell>
          <cell r="AA96">
            <v>1916</v>
          </cell>
          <cell r="AB96">
            <v>509933</v>
          </cell>
          <cell r="AC96">
            <v>5285</v>
          </cell>
          <cell r="AD96">
            <v>514880</v>
          </cell>
          <cell r="AE96">
            <v>4947</v>
          </cell>
          <cell r="AG96">
            <v>52224</v>
          </cell>
          <cell r="AH96">
            <v>52224</v>
          </cell>
        </row>
        <row r="97">
          <cell r="A97">
            <v>5945862</v>
          </cell>
          <cell r="B97" t="str">
            <v>בין עירוני</v>
          </cell>
          <cell r="C97" t="str">
            <v>גולדן</v>
          </cell>
          <cell r="D97">
            <v>2015</v>
          </cell>
          <cell r="E97" t="str">
            <v>טבריה</v>
          </cell>
          <cell r="F97">
            <v>457953</v>
          </cell>
          <cell r="G97">
            <v>4354</v>
          </cell>
          <cell r="H97">
            <v>466367</v>
          </cell>
          <cell r="I97">
            <v>8414</v>
          </cell>
          <cell r="J97">
            <v>470234</v>
          </cell>
          <cell r="K97">
            <v>3867</v>
          </cell>
          <cell r="L97">
            <v>474516</v>
          </cell>
          <cell r="M97">
            <v>4282</v>
          </cell>
          <cell r="N97">
            <v>477350</v>
          </cell>
          <cell r="O97">
            <v>2834</v>
          </cell>
          <cell r="P97">
            <v>480866</v>
          </cell>
          <cell r="Q97">
            <v>3516</v>
          </cell>
          <cell r="R97">
            <v>484489</v>
          </cell>
          <cell r="S97">
            <v>3623</v>
          </cell>
          <cell r="T97">
            <v>488962</v>
          </cell>
          <cell r="U97">
            <v>4473</v>
          </cell>
          <cell r="V97">
            <v>490504</v>
          </cell>
          <cell r="W97">
            <v>1542</v>
          </cell>
          <cell r="X97">
            <v>494497</v>
          </cell>
          <cell r="Y97">
            <v>3993</v>
          </cell>
          <cell r="Z97">
            <v>498510</v>
          </cell>
          <cell r="AA97">
            <v>4013</v>
          </cell>
          <cell r="AB97">
            <v>503302</v>
          </cell>
          <cell r="AC97">
            <v>4792</v>
          </cell>
          <cell r="AD97">
            <v>506368</v>
          </cell>
          <cell r="AE97">
            <v>3066</v>
          </cell>
          <cell r="AG97">
            <v>48415</v>
          </cell>
          <cell r="AH97">
            <v>48415</v>
          </cell>
        </row>
        <row r="98">
          <cell r="A98">
            <v>5945962</v>
          </cell>
          <cell r="B98" t="str">
            <v>עירוני</v>
          </cell>
          <cell r="C98" t="str">
            <v>גולדן דראגון</v>
          </cell>
          <cell r="D98">
            <v>2015</v>
          </cell>
          <cell r="E98" t="str">
            <v>יקנעם</v>
          </cell>
          <cell r="F98">
            <v>490305</v>
          </cell>
          <cell r="G98">
            <v>3503</v>
          </cell>
          <cell r="H98">
            <v>497309</v>
          </cell>
          <cell r="I98">
            <v>7004</v>
          </cell>
          <cell r="J98">
            <v>500366</v>
          </cell>
          <cell r="K98">
            <v>3057</v>
          </cell>
          <cell r="L98">
            <v>504200</v>
          </cell>
          <cell r="M98">
            <v>3834</v>
          </cell>
          <cell r="N98">
            <v>510099</v>
          </cell>
          <cell r="O98">
            <v>5899</v>
          </cell>
          <cell r="P98">
            <v>515682</v>
          </cell>
          <cell r="Q98">
            <v>5583</v>
          </cell>
          <cell r="R98">
            <v>519220</v>
          </cell>
          <cell r="S98">
            <v>3538</v>
          </cell>
          <cell r="T98">
            <v>525230</v>
          </cell>
          <cell r="U98">
            <v>6010</v>
          </cell>
          <cell r="V98">
            <v>530860</v>
          </cell>
          <cell r="W98">
            <v>5630</v>
          </cell>
          <cell r="X98">
            <v>533677</v>
          </cell>
          <cell r="Y98">
            <v>2817</v>
          </cell>
          <cell r="Z98">
            <v>537127</v>
          </cell>
          <cell r="AA98">
            <v>3450</v>
          </cell>
          <cell r="AB98">
            <v>538589</v>
          </cell>
          <cell r="AC98">
            <v>1462</v>
          </cell>
          <cell r="AD98">
            <v>542512</v>
          </cell>
          <cell r="AE98">
            <v>3923</v>
          </cell>
          <cell r="AG98">
            <v>52207</v>
          </cell>
          <cell r="AH98">
            <v>52207</v>
          </cell>
        </row>
        <row r="99">
          <cell r="A99">
            <v>5946062</v>
          </cell>
          <cell r="B99" t="str">
            <v>בין עירוני</v>
          </cell>
          <cell r="C99" t="str">
            <v>גולדן</v>
          </cell>
          <cell r="D99">
            <v>2015</v>
          </cell>
          <cell r="E99" t="str">
            <v>טבריה</v>
          </cell>
          <cell r="F99">
            <v>430867</v>
          </cell>
          <cell r="G99">
            <v>4753</v>
          </cell>
          <cell r="H99">
            <v>436963</v>
          </cell>
          <cell r="I99">
            <v>6096</v>
          </cell>
          <cell r="J99">
            <v>442893</v>
          </cell>
          <cell r="K99">
            <v>5930</v>
          </cell>
          <cell r="L99">
            <v>447495</v>
          </cell>
          <cell r="M99">
            <v>4602</v>
          </cell>
          <cell r="N99">
            <v>452428</v>
          </cell>
          <cell r="O99">
            <v>4933</v>
          </cell>
          <cell r="P99">
            <v>457963</v>
          </cell>
          <cell r="Q99">
            <v>5535</v>
          </cell>
          <cell r="R99">
            <v>461337</v>
          </cell>
          <cell r="S99">
            <v>3374</v>
          </cell>
          <cell r="T99">
            <v>467175</v>
          </cell>
          <cell r="U99">
            <v>5838</v>
          </cell>
          <cell r="V99">
            <v>471057</v>
          </cell>
          <cell r="W99">
            <v>3882</v>
          </cell>
          <cell r="X99">
            <v>471358</v>
          </cell>
          <cell r="Y99">
            <v>301</v>
          </cell>
          <cell r="Z99">
            <v>471958</v>
          </cell>
          <cell r="AA99">
            <v>600</v>
          </cell>
          <cell r="AB99">
            <v>471958</v>
          </cell>
          <cell r="AC99">
            <v>0</v>
          </cell>
          <cell r="AD99">
            <v>471958</v>
          </cell>
          <cell r="AE99">
            <v>0</v>
          </cell>
          <cell r="AG99">
            <v>41091</v>
          </cell>
          <cell r="AH99">
            <v>41091</v>
          </cell>
        </row>
        <row r="100">
          <cell r="A100">
            <v>5946162</v>
          </cell>
          <cell r="B100" t="str">
            <v>בין עירוני</v>
          </cell>
          <cell r="C100" t="str">
            <v>גולדן</v>
          </cell>
          <cell r="D100">
            <v>2015</v>
          </cell>
          <cell r="E100" t="str">
            <v>טבריה</v>
          </cell>
          <cell r="F100">
            <v>461576</v>
          </cell>
          <cell r="G100">
            <v>5222</v>
          </cell>
          <cell r="H100">
            <v>479709</v>
          </cell>
          <cell r="I100">
            <v>18133</v>
          </cell>
          <cell r="J100">
            <v>480147</v>
          </cell>
          <cell r="K100">
            <v>438</v>
          </cell>
          <cell r="L100">
            <v>480147</v>
          </cell>
          <cell r="M100">
            <v>0</v>
          </cell>
          <cell r="N100">
            <v>480147</v>
          </cell>
          <cell r="O100">
            <v>0</v>
          </cell>
          <cell r="P100">
            <v>480147</v>
          </cell>
          <cell r="Q100">
            <v>0</v>
          </cell>
          <cell r="R100">
            <v>480147</v>
          </cell>
          <cell r="S100">
            <v>0</v>
          </cell>
          <cell r="T100">
            <v>480147</v>
          </cell>
          <cell r="U100">
            <v>0</v>
          </cell>
          <cell r="V100">
            <v>480147</v>
          </cell>
          <cell r="W100">
            <v>0</v>
          </cell>
          <cell r="X100">
            <v>480147</v>
          </cell>
          <cell r="Y100">
            <v>0</v>
          </cell>
          <cell r="Z100">
            <v>480147</v>
          </cell>
          <cell r="AA100">
            <v>0</v>
          </cell>
          <cell r="AB100">
            <v>480147</v>
          </cell>
          <cell r="AC100">
            <v>0</v>
          </cell>
          <cell r="AD100">
            <v>480147</v>
          </cell>
          <cell r="AE100">
            <v>0</v>
          </cell>
          <cell r="AF100" t="str">
            <v xml:space="preserve">מושבת </v>
          </cell>
          <cell r="AG100">
            <v>18571</v>
          </cell>
          <cell r="AH100">
            <v>18571</v>
          </cell>
        </row>
        <row r="101">
          <cell r="A101">
            <v>5946762</v>
          </cell>
          <cell r="B101" t="str">
            <v>עירוני</v>
          </cell>
          <cell r="C101" t="str">
            <v>גולדן דראגון</v>
          </cell>
          <cell r="D101">
            <v>2015</v>
          </cell>
          <cell r="E101" t="str">
            <v>מגדל העמק</v>
          </cell>
          <cell r="F101">
            <v>537139</v>
          </cell>
          <cell r="G101">
            <v>4258</v>
          </cell>
          <cell r="H101">
            <v>537139</v>
          </cell>
          <cell r="I101">
            <v>0</v>
          </cell>
          <cell r="J101">
            <v>537139</v>
          </cell>
          <cell r="K101">
            <v>0</v>
          </cell>
          <cell r="L101">
            <v>537139</v>
          </cell>
          <cell r="M101">
            <v>0</v>
          </cell>
          <cell r="N101">
            <v>537139</v>
          </cell>
          <cell r="O101">
            <v>0</v>
          </cell>
          <cell r="P101">
            <v>537139</v>
          </cell>
          <cell r="Q101">
            <v>0</v>
          </cell>
          <cell r="R101">
            <v>537139</v>
          </cell>
          <cell r="S101">
            <v>0</v>
          </cell>
          <cell r="T101">
            <v>537139</v>
          </cell>
          <cell r="U101">
            <v>0</v>
          </cell>
          <cell r="V101">
            <v>537139</v>
          </cell>
          <cell r="W101">
            <v>0</v>
          </cell>
          <cell r="X101">
            <v>537139</v>
          </cell>
          <cell r="Y101">
            <v>0</v>
          </cell>
          <cell r="Z101">
            <v>537139</v>
          </cell>
          <cell r="AA101">
            <v>0</v>
          </cell>
          <cell r="AB101">
            <v>537139</v>
          </cell>
          <cell r="AC101">
            <v>0</v>
          </cell>
          <cell r="AD101">
            <v>537139</v>
          </cell>
          <cell r="AE101">
            <v>0</v>
          </cell>
          <cell r="AF101" t="str">
            <v xml:space="preserve">מושבת לא פעיל </v>
          </cell>
          <cell r="AG101">
            <v>0</v>
          </cell>
          <cell r="AH101">
            <v>0</v>
          </cell>
        </row>
        <row r="102">
          <cell r="A102">
            <v>5946962</v>
          </cell>
          <cell r="B102" t="str">
            <v>עירוני</v>
          </cell>
          <cell r="C102" t="str">
            <v>גולדן דראגון</v>
          </cell>
          <cell r="D102">
            <v>2015</v>
          </cell>
          <cell r="E102" t="str">
            <v>יקנעם</v>
          </cell>
          <cell r="F102">
            <v>440325</v>
          </cell>
          <cell r="G102">
            <v>4459</v>
          </cell>
          <cell r="H102">
            <v>443832</v>
          </cell>
          <cell r="I102">
            <v>3507</v>
          </cell>
          <cell r="J102">
            <v>448171</v>
          </cell>
          <cell r="K102">
            <v>4339</v>
          </cell>
          <cell r="L102">
            <v>451112</v>
          </cell>
          <cell r="M102">
            <v>2941</v>
          </cell>
          <cell r="N102">
            <v>453205</v>
          </cell>
          <cell r="O102">
            <v>2093</v>
          </cell>
          <cell r="P102">
            <v>456787</v>
          </cell>
          <cell r="Q102">
            <v>3582</v>
          </cell>
          <cell r="R102">
            <v>459567</v>
          </cell>
          <cell r="S102">
            <v>2780</v>
          </cell>
          <cell r="T102">
            <v>463579</v>
          </cell>
          <cell r="U102">
            <v>4012</v>
          </cell>
          <cell r="V102">
            <v>468232</v>
          </cell>
          <cell r="W102">
            <v>4653</v>
          </cell>
          <cell r="X102">
            <v>472391</v>
          </cell>
          <cell r="Y102">
            <v>4159</v>
          </cell>
          <cell r="Z102">
            <v>472391</v>
          </cell>
          <cell r="AA102">
            <v>0</v>
          </cell>
          <cell r="AB102">
            <v>480150</v>
          </cell>
          <cell r="AC102">
            <v>7759</v>
          </cell>
          <cell r="AD102">
            <v>484884</v>
          </cell>
          <cell r="AE102">
            <v>4734</v>
          </cell>
          <cell r="AG102">
            <v>44559</v>
          </cell>
          <cell r="AH102">
            <v>44559</v>
          </cell>
        </row>
        <row r="103">
          <cell r="A103">
            <v>5947062</v>
          </cell>
          <cell r="B103" t="str">
            <v>בין עירוני</v>
          </cell>
          <cell r="C103" t="str">
            <v>גולדן</v>
          </cell>
          <cell r="D103">
            <v>2015</v>
          </cell>
          <cell r="E103" t="str">
            <v>טבריה</v>
          </cell>
          <cell r="F103">
            <v>462038</v>
          </cell>
          <cell r="G103">
            <v>4870</v>
          </cell>
          <cell r="H103">
            <v>472535</v>
          </cell>
          <cell r="I103">
            <v>10497</v>
          </cell>
          <cell r="J103">
            <v>476646</v>
          </cell>
          <cell r="K103">
            <v>4111</v>
          </cell>
          <cell r="L103">
            <v>479323</v>
          </cell>
          <cell r="M103">
            <v>2677</v>
          </cell>
          <cell r="N103">
            <v>483675</v>
          </cell>
          <cell r="O103">
            <v>4352</v>
          </cell>
          <cell r="P103">
            <v>487677</v>
          </cell>
          <cell r="Q103">
            <v>4002</v>
          </cell>
          <cell r="R103">
            <v>487916</v>
          </cell>
          <cell r="S103">
            <v>239</v>
          </cell>
          <cell r="T103">
            <v>488273</v>
          </cell>
          <cell r="U103">
            <v>357</v>
          </cell>
          <cell r="V103">
            <v>490249</v>
          </cell>
          <cell r="W103">
            <v>1976</v>
          </cell>
          <cell r="X103">
            <v>492726</v>
          </cell>
          <cell r="Y103">
            <v>2477</v>
          </cell>
          <cell r="Z103">
            <v>494856</v>
          </cell>
          <cell r="AA103">
            <v>2130</v>
          </cell>
          <cell r="AB103">
            <v>495059</v>
          </cell>
          <cell r="AC103">
            <v>203</v>
          </cell>
          <cell r="AD103">
            <v>495059</v>
          </cell>
          <cell r="AE103">
            <v>0</v>
          </cell>
          <cell r="AG103">
            <v>33021</v>
          </cell>
          <cell r="AH103">
            <v>33021</v>
          </cell>
        </row>
        <row r="104">
          <cell r="A104">
            <v>5947462</v>
          </cell>
          <cell r="B104" t="str">
            <v>עירוני</v>
          </cell>
          <cell r="C104" t="str">
            <v>גולדן דראגון</v>
          </cell>
          <cell r="D104">
            <v>2015</v>
          </cell>
          <cell r="E104" t="str">
            <v>עפולה</v>
          </cell>
          <cell r="F104">
            <v>482229</v>
          </cell>
          <cell r="G104">
            <v>3190</v>
          </cell>
          <cell r="H104">
            <v>482934</v>
          </cell>
          <cell r="I104">
            <v>705</v>
          </cell>
          <cell r="J104">
            <v>482934</v>
          </cell>
          <cell r="K104">
            <v>0</v>
          </cell>
          <cell r="L104">
            <v>491362</v>
          </cell>
          <cell r="M104">
            <v>8428</v>
          </cell>
          <cell r="N104">
            <v>497672</v>
          </cell>
          <cell r="O104">
            <v>6310</v>
          </cell>
          <cell r="P104">
            <v>501202</v>
          </cell>
          <cell r="Q104">
            <v>3530</v>
          </cell>
          <cell r="R104">
            <v>508150</v>
          </cell>
          <cell r="S104">
            <v>6948</v>
          </cell>
          <cell r="T104">
            <v>514973</v>
          </cell>
          <cell r="U104">
            <v>6823</v>
          </cell>
          <cell r="V104">
            <v>520816</v>
          </cell>
          <cell r="W104">
            <v>5843</v>
          </cell>
          <cell r="X104">
            <v>527527</v>
          </cell>
          <cell r="Y104">
            <v>6711</v>
          </cell>
          <cell r="Z104">
            <v>531986</v>
          </cell>
          <cell r="AA104">
            <v>4459</v>
          </cell>
          <cell r="AB104">
            <v>538105</v>
          </cell>
          <cell r="AC104">
            <v>6119</v>
          </cell>
          <cell r="AD104">
            <v>538105</v>
          </cell>
          <cell r="AE104">
            <v>0</v>
          </cell>
          <cell r="AG104">
            <v>55876</v>
          </cell>
          <cell r="AH104">
            <v>55876</v>
          </cell>
        </row>
        <row r="105">
          <cell r="A105">
            <v>5947562</v>
          </cell>
          <cell r="B105" t="str">
            <v>עירוני</v>
          </cell>
          <cell r="C105" t="str">
            <v>גולדן דראגון</v>
          </cell>
          <cell r="D105">
            <v>2015</v>
          </cell>
          <cell r="E105" t="str">
            <v>מגדל העמק</v>
          </cell>
          <cell r="F105">
            <v>440820</v>
          </cell>
          <cell r="G105">
            <v>0</v>
          </cell>
          <cell r="H105">
            <v>440820</v>
          </cell>
          <cell r="I105">
            <v>0</v>
          </cell>
          <cell r="J105">
            <v>440820</v>
          </cell>
          <cell r="K105">
            <v>0</v>
          </cell>
          <cell r="L105">
            <v>440820</v>
          </cell>
          <cell r="M105">
            <v>0</v>
          </cell>
          <cell r="N105">
            <v>440820</v>
          </cell>
          <cell r="O105">
            <v>0</v>
          </cell>
          <cell r="P105">
            <v>440820</v>
          </cell>
          <cell r="Q105">
            <v>0</v>
          </cell>
          <cell r="R105">
            <v>440820</v>
          </cell>
          <cell r="S105">
            <v>0</v>
          </cell>
          <cell r="T105">
            <v>440820</v>
          </cell>
          <cell r="U105">
            <v>0</v>
          </cell>
          <cell r="V105">
            <v>440820</v>
          </cell>
          <cell r="W105">
            <v>0</v>
          </cell>
          <cell r="X105">
            <v>440820</v>
          </cell>
          <cell r="Y105">
            <v>0</v>
          </cell>
          <cell r="Z105">
            <v>440820</v>
          </cell>
          <cell r="AA105">
            <v>0</v>
          </cell>
          <cell r="AB105">
            <v>440820</v>
          </cell>
          <cell r="AC105">
            <v>0</v>
          </cell>
          <cell r="AD105">
            <v>440820</v>
          </cell>
          <cell r="AE105">
            <v>0</v>
          </cell>
          <cell r="AF105" t="str">
            <v xml:space="preserve">מושבת לא פעיל </v>
          </cell>
          <cell r="AG105">
            <v>0</v>
          </cell>
          <cell r="AH105">
            <v>0</v>
          </cell>
        </row>
        <row r="106">
          <cell r="A106">
            <v>5947762</v>
          </cell>
          <cell r="B106" t="str">
            <v>עירוני</v>
          </cell>
          <cell r="C106" t="str">
            <v>גולדן דראגון</v>
          </cell>
          <cell r="D106">
            <v>2015</v>
          </cell>
          <cell r="E106" t="str">
            <v>מגדל העמק</v>
          </cell>
          <cell r="F106">
            <v>465191</v>
          </cell>
          <cell r="G106">
            <v>0</v>
          </cell>
          <cell r="H106">
            <v>472095</v>
          </cell>
          <cell r="I106">
            <v>6904</v>
          </cell>
          <cell r="J106">
            <v>474850</v>
          </cell>
          <cell r="K106">
            <v>2755</v>
          </cell>
          <cell r="L106">
            <v>478350</v>
          </cell>
          <cell r="M106">
            <v>3500</v>
          </cell>
          <cell r="N106">
            <v>483201</v>
          </cell>
          <cell r="O106">
            <v>4851</v>
          </cell>
          <cell r="P106">
            <v>487155</v>
          </cell>
          <cell r="Q106">
            <v>3954</v>
          </cell>
          <cell r="R106">
            <v>489911</v>
          </cell>
          <cell r="S106">
            <v>2756</v>
          </cell>
          <cell r="T106">
            <v>491961</v>
          </cell>
          <cell r="U106">
            <v>2050</v>
          </cell>
          <cell r="V106">
            <v>500954</v>
          </cell>
          <cell r="W106">
            <v>8993</v>
          </cell>
          <cell r="X106">
            <v>504058</v>
          </cell>
          <cell r="Y106">
            <v>3104</v>
          </cell>
          <cell r="Z106">
            <v>508202</v>
          </cell>
          <cell r="AA106">
            <v>4144</v>
          </cell>
          <cell r="AB106">
            <v>508202</v>
          </cell>
          <cell r="AC106">
            <v>0</v>
          </cell>
          <cell r="AD106">
            <v>513871</v>
          </cell>
          <cell r="AE106">
            <v>5669</v>
          </cell>
          <cell r="AG106">
            <v>48680</v>
          </cell>
          <cell r="AH106">
            <v>48680</v>
          </cell>
        </row>
        <row r="107">
          <cell r="A107">
            <v>5947862</v>
          </cell>
          <cell r="B107" t="str">
            <v>עירוני</v>
          </cell>
          <cell r="C107" t="str">
            <v>גולדן דראגון</v>
          </cell>
          <cell r="D107">
            <v>2015</v>
          </cell>
          <cell r="E107" t="str">
            <v>מגדל העמק</v>
          </cell>
          <cell r="F107">
            <v>482548</v>
          </cell>
          <cell r="G107">
            <v>3517</v>
          </cell>
          <cell r="H107">
            <v>484115</v>
          </cell>
          <cell r="I107">
            <v>1567</v>
          </cell>
          <cell r="J107">
            <v>489151</v>
          </cell>
          <cell r="K107">
            <v>5036</v>
          </cell>
          <cell r="L107">
            <v>492586</v>
          </cell>
          <cell r="M107">
            <v>3435</v>
          </cell>
          <cell r="N107">
            <v>496064</v>
          </cell>
          <cell r="O107">
            <v>3478</v>
          </cell>
          <cell r="P107">
            <v>500332</v>
          </cell>
          <cell r="Q107">
            <v>4268</v>
          </cell>
          <cell r="R107">
            <v>506679</v>
          </cell>
          <cell r="S107">
            <v>6347</v>
          </cell>
          <cell r="T107">
            <v>512864</v>
          </cell>
          <cell r="U107">
            <v>6185</v>
          </cell>
          <cell r="V107">
            <v>518063</v>
          </cell>
          <cell r="W107">
            <v>5199</v>
          </cell>
          <cell r="X107">
            <v>523310</v>
          </cell>
          <cell r="Y107">
            <v>5247</v>
          </cell>
          <cell r="Z107">
            <v>528443</v>
          </cell>
          <cell r="AA107">
            <v>5133</v>
          </cell>
          <cell r="AB107">
            <v>534775</v>
          </cell>
          <cell r="AC107">
            <v>6332</v>
          </cell>
          <cell r="AD107">
            <v>538817</v>
          </cell>
          <cell r="AE107">
            <v>4042</v>
          </cell>
          <cell r="AG107">
            <v>56269</v>
          </cell>
          <cell r="AH107">
            <v>56269</v>
          </cell>
        </row>
        <row r="108">
          <cell r="A108">
            <v>5947962</v>
          </cell>
          <cell r="B108" t="str">
            <v>בין עירוני</v>
          </cell>
          <cell r="C108" t="str">
            <v>גולדן</v>
          </cell>
          <cell r="D108">
            <v>2015</v>
          </cell>
          <cell r="E108" t="str">
            <v>טבריה</v>
          </cell>
          <cell r="F108">
            <v>432130</v>
          </cell>
          <cell r="G108">
            <v>5082</v>
          </cell>
          <cell r="H108">
            <v>457142</v>
          </cell>
          <cell r="I108">
            <v>25012</v>
          </cell>
          <cell r="J108">
            <v>462021</v>
          </cell>
          <cell r="K108">
            <v>4879</v>
          </cell>
          <cell r="L108">
            <v>466434</v>
          </cell>
          <cell r="M108">
            <v>4413</v>
          </cell>
          <cell r="N108">
            <v>468517</v>
          </cell>
          <cell r="O108">
            <v>2083</v>
          </cell>
          <cell r="P108">
            <v>474985</v>
          </cell>
          <cell r="Q108">
            <v>6468</v>
          </cell>
          <cell r="R108">
            <v>478035</v>
          </cell>
          <cell r="S108">
            <v>3050</v>
          </cell>
          <cell r="T108">
            <v>481731</v>
          </cell>
          <cell r="U108">
            <v>3696</v>
          </cell>
          <cell r="V108">
            <v>484279</v>
          </cell>
          <cell r="W108">
            <v>2548</v>
          </cell>
          <cell r="X108">
            <v>487632</v>
          </cell>
          <cell r="Y108">
            <v>3353</v>
          </cell>
          <cell r="Z108">
            <v>490300</v>
          </cell>
          <cell r="AA108">
            <v>2668</v>
          </cell>
          <cell r="AB108">
            <v>494284</v>
          </cell>
          <cell r="AC108">
            <v>3984</v>
          </cell>
          <cell r="AD108">
            <v>499076</v>
          </cell>
          <cell r="AE108">
            <v>4792</v>
          </cell>
          <cell r="AG108">
            <v>66946</v>
          </cell>
          <cell r="AH108">
            <v>66946</v>
          </cell>
        </row>
        <row r="109">
          <cell r="A109">
            <v>5948062</v>
          </cell>
          <cell r="B109" t="str">
            <v>בין עירוני</v>
          </cell>
          <cell r="C109" t="str">
            <v>גולדן</v>
          </cell>
          <cell r="D109">
            <v>2015</v>
          </cell>
          <cell r="E109" t="str">
            <v>טבריה</v>
          </cell>
          <cell r="H109">
            <v>468833</v>
          </cell>
          <cell r="I109">
            <v>468833</v>
          </cell>
          <cell r="J109">
            <v>473431</v>
          </cell>
          <cell r="K109">
            <v>4598</v>
          </cell>
          <cell r="L109">
            <v>477239</v>
          </cell>
          <cell r="M109">
            <v>3808</v>
          </cell>
          <cell r="N109">
            <v>480924</v>
          </cell>
          <cell r="O109">
            <v>3685</v>
          </cell>
          <cell r="P109">
            <v>485551</v>
          </cell>
          <cell r="Q109">
            <v>4627</v>
          </cell>
          <cell r="R109">
            <v>489085</v>
          </cell>
          <cell r="S109">
            <v>3534</v>
          </cell>
          <cell r="T109">
            <v>492587</v>
          </cell>
          <cell r="U109">
            <v>3502</v>
          </cell>
          <cell r="V109">
            <v>494606</v>
          </cell>
          <cell r="W109">
            <v>2019</v>
          </cell>
          <cell r="X109">
            <v>494606</v>
          </cell>
          <cell r="Y109">
            <v>0</v>
          </cell>
          <cell r="Z109">
            <v>494606</v>
          </cell>
          <cell r="AA109">
            <v>0</v>
          </cell>
          <cell r="AB109">
            <v>494606</v>
          </cell>
          <cell r="AC109">
            <v>0</v>
          </cell>
          <cell r="AD109">
            <v>494606</v>
          </cell>
          <cell r="AE109">
            <v>0</v>
          </cell>
          <cell r="AF109" t="str">
            <v xml:space="preserve">מושבת </v>
          </cell>
          <cell r="AG109">
            <v>494606</v>
          </cell>
          <cell r="AH109">
            <v>494606</v>
          </cell>
        </row>
        <row r="110">
          <cell r="A110">
            <v>5948262</v>
          </cell>
          <cell r="B110" t="str">
            <v>עירוני</v>
          </cell>
          <cell r="C110" t="str">
            <v>גולדן דראגון</v>
          </cell>
          <cell r="D110">
            <v>2015</v>
          </cell>
          <cell r="E110" t="str">
            <v>מגדל העמק</v>
          </cell>
          <cell r="F110">
            <v>504127</v>
          </cell>
          <cell r="G110">
            <v>4852</v>
          </cell>
          <cell r="H110">
            <v>511575</v>
          </cell>
          <cell r="I110">
            <v>7448</v>
          </cell>
          <cell r="J110">
            <v>516513</v>
          </cell>
          <cell r="K110">
            <v>4938</v>
          </cell>
          <cell r="L110">
            <v>521863</v>
          </cell>
          <cell r="M110">
            <v>5350</v>
          </cell>
          <cell r="N110">
            <v>526032</v>
          </cell>
          <cell r="O110">
            <v>4169</v>
          </cell>
          <cell r="P110">
            <v>531560</v>
          </cell>
          <cell r="Q110">
            <v>5528</v>
          </cell>
          <cell r="R110">
            <v>537212</v>
          </cell>
          <cell r="S110">
            <v>5652</v>
          </cell>
          <cell r="T110">
            <v>542842</v>
          </cell>
          <cell r="U110">
            <v>5630</v>
          </cell>
          <cell r="V110">
            <v>547878</v>
          </cell>
          <cell r="W110">
            <v>5036</v>
          </cell>
          <cell r="X110">
            <v>549872</v>
          </cell>
          <cell r="Y110">
            <v>1994</v>
          </cell>
          <cell r="Z110">
            <v>554411</v>
          </cell>
          <cell r="AA110">
            <v>4539</v>
          </cell>
          <cell r="AB110">
            <v>560076</v>
          </cell>
          <cell r="AC110">
            <v>5665</v>
          </cell>
          <cell r="AD110">
            <v>565454</v>
          </cell>
          <cell r="AE110">
            <v>5378</v>
          </cell>
          <cell r="AG110">
            <v>61327</v>
          </cell>
          <cell r="AH110">
            <v>61327</v>
          </cell>
        </row>
        <row r="111">
          <cell r="A111">
            <v>5948362</v>
          </cell>
          <cell r="B111" t="str">
            <v>בין עירוני</v>
          </cell>
          <cell r="C111" t="str">
            <v>גולדן</v>
          </cell>
          <cell r="D111">
            <v>2015</v>
          </cell>
          <cell r="E111" t="str">
            <v>טבריה</v>
          </cell>
          <cell r="F111">
            <v>449237</v>
          </cell>
          <cell r="H111">
            <v>449743</v>
          </cell>
          <cell r="I111">
            <v>506</v>
          </cell>
          <cell r="J111">
            <v>454292</v>
          </cell>
          <cell r="K111">
            <v>4549</v>
          </cell>
          <cell r="L111">
            <v>459919</v>
          </cell>
          <cell r="M111">
            <v>5627</v>
          </cell>
          <cell r="N111">
            <v>463686</v>
          </cell>
          <cell r="O111">
            <v>3767</v>
          </cell>
          <cell r="P111">
            <v>522259</v>
          </cell>
          <cell r="Q111">
            <v>58573</v>
          </cell>
          <cell r="R111">
            <v>522259</v>
          </cell>
          <cell r="S111">
            <v>0</v>
          </cell>
          <cell r="T111">
            <v>522259</v>
          </cell>
          <cell r="U111">
            <v>0</v>
          </cell>
          <cell r="V111">
            <v>522259</v>
          </cell>
          <cell r="W111">
            <v>0</v>
          </cell>
          <cell r="X111">
            <v>522259</v>
          </cell>
          <cell r="Y111">
            <v>0</v>
          </cell>
          <cell r="Z111">
            <v>522259</v>
          </cell>
          <cell r="AA111">
            <v>0</v>
          </cell>
          <cell r="AB111">
            <v>522259</v>
          </cell>
          <cell r="AC111">
            <v>0</v>
          </cell>
          <cell r="AD111">
            <v>522259</v>
          </cell>
          <cell r="AE111">
            <v>0</v>
          </cell>
          <cell r="AF111" t="str">
            <v xml:space="preserve">מוסך מנוע </v>
          </cell>
          <cell r="AG111">
            <v>73022</v>
          </cell>
          <cell r="AH111">
            <v>73022</v>
          </cell>
        </row>
        <row r="112">
          <cell r="A112">
            <v>5950662</v>
          </cell>
          <cell r="B112" t="str">
            <v>עירוני</v>
          </cell>
          <cell r="C112" t="str">
            <v>גולדן דראגון</v>
          </cell>
          <cell r="D112">
            <v>2015</v>
          </cell>
          <cell r="E112" t="str">
            <v>יקנעם</v>
          </cell>
          <cell r="F112">
            <v>439850</v>
          </cell>
          <cell r="G112">
            <v>3298</v>
          </cell>
          <cell r="H112">
            <v>441439</v>
          </cell>
          <cell r="I112">
            <v>1589</v>
          </cell>
          <cell r="J112">
            <v>444490</v>
          </cell>
          <cell r="K112">
            <v>3051</v>
          </cell>
          <cell r="L112">
            <v>447304</v>
          </cell>
          <cell r="M112">
            <v>2814</v>
          </cell>
          <cell r="N112">
            <v>448891</v>
          </cell>
          <cell r="O112">
            <v>1587</v>
          </cell>
          <cell r="P112">
            <v>450848</v>
          </cell>
          <cell r="Q112">
            <v>1957</v>
          </cell>
          <cell r="R112">
            <v>453009</v>
          </cell>
          <cell r="S112">
            <v>2161</v>
          </cell>
          <cell r="T112">
            <v>455644</v>
          </cell>
          <cell r="U112">
            <v>2635</v>
          </cell>
          <cell r="V112">
            <v>457135</v>
          </cell>
          <cell r="W112">
            <v>1491</v>
          </cell>
          <cell r="X112">
            <v>459261</v>
          </cell>
          <cell r="Y112">
            <v>2126</v>
          </cell>
          <cell r="Z112">
            <v>459261</v>
          </cell>
          <cell r="AA112">
            <v>0</v>
          </cell>
          <cell r="AB112">
            <v>463622</v>
          </cell>
          <cell r="AC112">
            <v>4361</v>
          </cell>
          <cell r="AD112">
            <v>467586</v>
          </cell>
          <cell r="AE112">
            <v>3964</v>
          </cell>
          <cell r="AG112">
            <v>27736</v>
          </cell>
          <cell r="AH112">
            <v>27736</v>
          </cell>
        </row>
        <row r="113">
          <cell r="A113">
            <v>6083489</v>
          </cell>
          <cell r="B113" t="str">
            <v>בין עירוני</v>
          </cell>
          <cell r="C113" t="str">
            <v>גולדן</v>
          </cell>
          <cell r="D113">
            <v>2017</v>
          </cell>
          <cell r="E113" t="str">
            <v>טבריה</v>
          </cell>
          <cell r="F113">
            <v>588470</v>
          </cell>
          <cell r="G113">
            <v>8970</v>
          </cell>
          <cell r="H113">
            <v>594005</v>
          </cell>
          <cell r="I113">
            <v>5535</v>
          </cell>
          <cell r="J113">
            <v>594095</v>
          </cell>
          <cell r="K113">
            <v>90</v>
          </cell>
          <cell r="L113">
            <v>594136</v>
          </cell>
          <cell r="M113">
            <v>41</v>
          </cell>
          <cell r="N113">
            <v>595563</v>
          </cell>
          <cell r="O113">
            <v>1427</v>
          </cell>
          <cell r="P113">
            <v>601437</v>
          </cell>
          <cell r="Q113">
            <v>5874</v>
          </cell>
          <cell r="R113">
            <v>606346</v>
          </cell>
          <cell r="S113">
            <v>4909</v>
          </cell>
          <cell r="T113">
            <v>613378</v>
          </cell>
          <cell r="U113">
            <v>7032</v>
          </cell>
          <cell r="V113">
            <v>620968</v>
          </cell>
          <cell r="W113">
            <v>7590</v>
          </cell>
          <cell r="X113">
            <v>629830</v>
          </cell>
          <cell r="Y113">
            <v>8862</v>
          </cell>
          <cell r="Z113">
            <v>635620</v>
          </cell>
          <cell r="AA113">
            <v>5790</v>
          </cell>
          <cell r="AB113">
            <v>641446</v>
          </cell>
          <cell r="AC113">
            <v>5826</v>
          </cell>
          <cell r="AD113">
            <v>649713</v>
          </cell>
          <cell r="AE113">
            <v>8267</v>
          </cell>
          <cell r="AG113">
            <v>61243</v>
          </cell>
          <cell r="AH113">
            <v>61243</v>
          </cell>
        </row>
        <row r="114">
          <cell r="A114">
            <v>6083589</v>
          </cell>
          <cell r="B114" t="str">
            <v>בין עירוני</v>
          </cell>
          <cell r="C114" t="str">
            <v>גולדן</v>
          </cell>
          <cell r="D114">
            <v>2017</v>
          </cell>
          <cell r="E114" t="str">
            <v>טבריה</v>
          </cell>
          <cell r="F114">
            <v>490779</v>
          </cell>
          <cell r="G114">
            <v>0</v>
          </cell>
          <cell r="H114">
            <v>618162</v>
          </cell>
          <cell r="I114">
            <v>127383</v>
          </cell>
          <cell r="J114">
            <v>618162</v>
          </cell>
          <cell r="K114">
            <v>0</v>
          </cell>
          <cell r="L114">
            <v>618911</v>
          </cell>
          <cell r="M114">
            <v>749</v>
          </cell>
          <cell r="N114">
            <v>620663</v>
          </cell>
          <cell r="O114">
            <v>1752</v>
          </cell>
          <cell r="P114">
            <v>624245</v>
          </cell>
          <cell r="Q114">
            <v>3582</v>
          </cell>
          <cell r="R114">
            <v>629958</v>
          </cell>
          <cell r="S114">
            <v>5713</v>
          </cell>
          <cell r="T114">
            <v>637709</v>
          </cell>
          <cell r="U114">
            <v>7751</v>
          </cell>
          <cell r="V114">
            <v>647558</v>
          </cell>
          <cell r="W114">
            <v>9849</v>
          </cell>
          <cell r="X114">
            <v>652821</v>
          </cell>
          <cell r="Y114">
            <v>5263</v>
          </cell>
          <cell r="Z114">
            <v>657037</v>
          </cell>
          <cell r="AA114">
            <v>4216</v>
          </cell>
          <cell r="AB114">
            <v>663174</v>
          </cell>
          <cell r="AC114">
            <v>6137</v>
          </cell>
          <cell r="AD114">
            <v>671944</v>
          </cell>
          <cell r="AE114">
            <v>8770</v>
          </cell>
          <cell r="AG114">
            <v>181165</v>
          </cell>
          <cell r="AH114">
            <v>181165</v>
          </cell>
        </row>
        <row r="115">
          <cell r="A115">
            <v>7594334</v>
          </cell>
          <cell r="B115" t="str">
            <v>עירוני</v>
          </cell>
          <cell r="C115" t="str">
            <v>גולדן דראגון</v>
          </cell>
          <cell r="D115">
            <v>2016</v>
          </cell>
          <cell r="E115" t="str">
            <v>מגדל העמק</v>
          </cell>
          <cell r="F115">
            <v>358633</v>
          </cell>
          <cell r="G115">
            <v>0</v>
          </cell>
          <cell r="H115">
            <v>358633</v>
          </cell>
          <cell r="I115">
            <v>0</v>
          </cell>
          <cell r="J115">
            <v>358633</v>
          </cell>
          <cell r="K115">
            <v>0</v>
          </cell>
          <cell r="L115">
            <v>358633</v>
          </cell>
          <cell r="M115">
            <v>0</v>
          </cell>
          <cell r="N115">
            <v>358633</v>
          </cell>
          <cell r="O115">
            <v>0</v>
          </cell>
          <cell r="P115">
            <v>358633</v>
          </cell>
          <cell r="Q115">
            <v>0</v>
          </cell>
          <cell r="R115">
            <v>358633</v>
          </cell>
          <cell r="S115">
            <v>0</v>
          </cell>
          <cell r="T115">
            <v>358633</v>
          </cell>
          <cell r="U115">
            <v>0</v>
          </cell>
          <cell r="V115">
            <v>358633</v>
          </cell>
          <cell r="W115">
            <v>0</v>
          </cell>
          <cell r="X115">
            <v>358633</v>
          </cell>
          <cell r="Y115">
            <v>0</v>
          </cell>
          <cell r="Z115">
            <v>358633</v>
          </cell>
          <cell r="AA115">
            <v>0</v>
          </cell>
          <cell r="AB115">
            <v>358633</v>
          </cell>
          <cell r="AC115">
            <v>0</v>
          </cell>
          <cell r="AD115">
            <v>358633</v>
          </cell>
          <cell r="AE115">
            <v>0</v>
          </cell>
          <cell r="AF115" t="str">
            <v xml:space="preserve">מושבת לא פעיל </v>
          </cell>
          <cell r="AG115">
            <v>0</v>
          </cell>
          <cell r="AH115">
            <v>0</v>
          </cell>
        </row>
        <row r="116">
          <cell r="A116">
            <v>7594434</v>
          </cell>
          <cell r="B116" t="str">
            <v>עירוני</v>
          </cell>
          <cell r="C116" t="str">
            <v>גולדן דראגון</v>
          </cell>
          <cell r="D116">
            <v>2016</v>
          </cell>
          <cell r="E116" t="str">
            <v>יקנעם</v>
          </cell>
          <cell r="F116">
            <v>334905</v>
          </cell>
          <cell r="G116">
            <v>0</v>
          </cell>
          <cell r="H116">
            <v>334905</v>
          </cell>
          <cell r="I116">
            <v>0</v>
          </cell>
          <cell r="J116">
            <v>334905</v>
          </cell>
          <cell r="K116">
            <v>0</v>
          </cell>
          <cell r="L116">
            <v>334905</v>
          </cell>
          <cell r="M116">
            <v>0</v>
          </cell>
          <cell r="N116">
            <v>334905</v>
          </cell>
          <cell r="O116">
            <v>0</v>
          </cell>
          <cell r="P116">
            <v>334905</v>
          </cell>
          <cell r="Q116">
            <v>0</v>
          </cell>
          <cell r="R116">
            <v>334905</v>
          </cell>
          <cell r="S116">
            <v>0</v>
          </cell>
          <cell r="T116">
            <v>334905</v>
          </cell>
          <cell r="U116">
            <v>0</v>
          </cell>
          <cell r="V116">
            <v>334905</v>
          </cell>
          <cell r="W116">
            <v>0</v>
          </cell>
          <cell r="X116">
            <v>334905</v>
          </cell>
          <cell r="Y116">
            <v>0</v>
          </cell>
          <cell r="Z116">
            <v>334905</v>
          </cell>
          <cell r="AA116">
            <v>0</v>
          </cell>
          <cell r="AB116">
            <v>334905</v>
          </cell>
          <cell r="AC116">
            <v>0</v>
          </cell>
          <cell r="AD116">
            <v>334905</v>
          </cell>
          <cell r="AE116">
            <v>0</v>
          </cell>
          <cell r="AF116" t="str">
            <v>ירד מהמצבה</v>
          </cell>
          <cell r="AG116">
            <v>0</v>
          </cell>
          <cell r="AH116">
            <v>0</v>
          </cell>
        </row>
        <row r="117">
          <cell r="A117">
            <v>7594534</v>
          </cell>
          <cell r="B117" t="str">
            <v>עירוני</v>
          </cell>
          <cell r="C117" t="str">
            <v>גולדן דראגון</v>
          </cell>
          <cell r="D117">
            <v>2016</v>
          </cell>
          <cell r="E117" t="str">
            <v>יקנעם</v>
          </cell>
          <cell r="F117">
            <v>304200</v>
          </cell>
          <cell r="G117">
            <v>0</v>
          </cell>
          <cell r="H117">
            <v>304200</v>
          </cell>
          <cell r="I117">
            <v>0</v>
          </cell>
          <cell r="J117">
            <v>304200</v>
          </cell>
          <cell r="K117">
            <v>0</v>
          </cell>
          <cell r="L117">
            <v>304200</v>
          </cell>
          <cell r="M117">
            <v>0</v>
          </cell>
          <cell r="N117">
            <v>304200</v>
          </cell>
          <cell r="O117">
            <v>0</v>
          </cell>
          <cell r="P117">
            <v>304200</v>
          </cell>
          <cell r="Q117">
            <v>0</v>
          </cell>
          <cell r="R117">
            <v>304200</v>
          </cell>
          <cell r="S117">
            <v>0</v>
          </cell>
          <cell r="T117">
            <v>304200</v>
          </cell>
          <cell r="U117">
            <v>0</v>
          </cell>
          <cell r="V117">
            <v>304200</v>
          </cell>
          <cell r="W117">
            <v>0</v>
          </cell>
          <cell r="X117">
            <v>304200</v>
          </cell>
          <cell r="Y117">
            <v>0</v>
          </cell>
          <cell r="Z117">
            <v>304200</v>
          </cell>
          <cell r="AA117">
            <v>0</v>
          </cell>
          <cell r="AB117">
            <v>304200</v>
          </cell>
          <cell r="AC117">
            <v>0</v>
          </cell>
          <cell r="AD117">
            <v>304200</v>
          </cell>
          <cell r="AE117">
            <v>0</v>
          </cell>
          <cell r="AF117" t="str">
            <v>ירד מהמצבה</v>
          </cell>
          <cell r="AG117">
            <v>0</v>
          </cell>
          <cell r="AH117">
            <v>0</v>
          </cell>
        </row>
        <row r="118">
          <cell r="A118">
            <v>7594634</v>
          </cell>
          <cell r="B118" t="str">
            <v>עירוני</v>
          </cell>
          <cell r="C118" t="str">
            <v>גולדן דראגון</v>
          </cell>
          <cell r="D118">
            <v>2016</v>
          </cell>
          <cell r="E118" t="str">
            <v>מגדל העמק</v>
          </cell>
          <cell r="F118">
            <v>377395</v>
          </cell>
          <cell r="G118">
            <v>0</v>
          </cell>
          <cell r="H118">
            <v>377395</v>
          </cell>
          <cell r="I118">
            <v>0</v>
          </cell>
          <cell r="J118">
            <v>377395</v>
          </cell>
          <cell r="K118">
            <v>0</v>
          </cell>
          <cell r="L118">
            <v>377395</v>
          </cell>
          <cell r="M118">
            <v>0</v>
          </cell>
          <cell r="N118">
            <v>377395</v>
          </cell>
          <cell r="O118">
            <v>0</v>
          </cell>
          <cell r="P118">
            <v>377395</v>
          </cell>
          <cell r="Q118">
            <v>0</v>
          </cell>
          <cell r="R118">
            <v>377395</v>
          </cell>
          <cell r="S118">
            <v>0</v>
          </cell>
          <cell r="T118">
            <v>377395</v>
          </cell>
          <cell r="U118">
            <v>0</v>
          </cell>
          <cell r="V118">
            <v>377395</v>
          </cell>
          <cell r="W118">
            <v>0</v>
          </cell>
          <cell r="X118">
            <v>377395</v>
          </cell>
          <cell r="Y118">
            <v>0</v>
          </cell>
          <cell r="Z118">
            <v>377395</v>
          </cell>
          <cell r="AA118">
            <v>0</v>
          </cell>
          <cell r="AB118">
            <v>377395</v>
          </cell>
          <cell r="AC118">
            <v>0</v>
          </cell>
          <cell r="AD118">
            <v>377395</v>
          </cell>
          <cell r="AE118">
            <v>0</v>
          </cell>
          <cell r="AF118" t="str">
            <v xml:space="preserve">מושבת לא פעיל </v>
          </cell>
          <cell r="AG118">
            <v>0</v>
          </cell>
          <cell r="AH118">
            <v>0</v>
          </cell>
        </row>
        <row r="119">
          <cell r="A119">
            <v>7594734</v>
          </cell>
          <cell r="B119" t="str">
            <v>בין עירוני</v>
          </cell>
          <cell r="C119" t="str">
            <v>גולדן דראגון</v>
          </cell>
          <cell r="D119">
            <v>2016</v>
          </cell>
          <cell r="E119" t="str">
            <v>עפולה</v>
          </cell>
          <cell r="F119">
            <v>533889</v>
          </cell>
          <cell r="G119">
            <v>4430</v>
          </cell>
          <cell r="H119">
            <v>541000</v>
          </cell>
          <cell r="I119">
            <v>7111</v>
          </cell>
          <cell r="J119">
            <v>541000</v>
          </cell>
          <cell r="K119">
            <v>0</v>
          </cell>
          <cell r="L119">
            <v>551511</v>
          </cell>
          <cell r="M119">
            <v>10511</v>
          </cell>
          <cell r="N119">
            <v>563325</v>
          </cell>
          <cell r="O119">
            <v>11814</v>
          </cell>
          <cell r="P119">
            <v>565046</v>
          </cell>
          <cell r="Q119">
            <v>1721</v>
          </cell>
          <cell r="R119">
            <v>570233</v>
          </cell>
          <cell r="S119">
            <v>5187</v>
          </cell>
          <cell r="T119">
            <v>575050</v>
          </cell>
          <cell r="U119">
            <v>4817</v>
          </cell>
          <cell r="V119">
            <v>578282</v>
          </cell>
          <cell r="W119">
            <v>3232</v>
          </cell>
          <cell r="X119">
            <v>579910</v>
          </cell>
          <cell r="Y119">
            <v>1628</v>
          </cell>
          <cell r="Z119">
            <v>588531</v>
          </cell>
          <cell r="AA119">
            <v>8621</v>
          </cell>
          <cell r="AB119">
            <v>588531</v>
          </cell>
          <cell r="AC119">
            <v>0</v>
          </cell>
          <cell r="AD119">
            <v>598982</v>
          </cell>
          <cell r="AE119">
            <v>10451</v>
          </cell>
          <cell r="AG119">
            <v>65093</v>
          </cell>
          <cell r="AH119">
            <v>65093</v>
          </cell>
        </row>
        <row r="120">
          <cell r="A120">
            <v>7594834</v>
          </cell>
          <cell r="B120" t="str">
            <v>בין עירוני</v>
          </cell>
          <cell r="C120" t="str">
            <v>גולדן דראגון</v>
          </cell>
          <cell r="D120">
            <v>2016</v>
          </cell>
          <cell r="E120" t="str">
            <v>יקנעם</v>
          </cell>
          <cell r="F120">
            <v>577908</v>
          </cell>
          <cell r="G120">
            <v>5672</v>
          </cell>
          <cell r="H120">
            <v>584158</v>
          </cell>
          <cell r="I120">
            <v>6250</v>
          </cell>
          <cell r="J120">
            <v>587566</v>
          </cell>
          <cell r="K120">
            <v>3408</v>
          </cell>
          <cell r="L120">
            <v>593432</v>
          </cell>
          <cell r="M120">
            <v>5866</v>
          </cell>
          <cell r="N120">
            <v>599663</v>
          </cell>
          <cell r="O120">
            <v>6231</v>
          </cell>
          <cell r="P120">
            <v>604585</v>
          </cell>
          <cell r="Q120">
            <v>4922</v>
          </cell>
          <cell r="R120">
            <v>610709</v>
          </cell>
          <cell r="S120">
            <v>6124</v>
          </cell>
          <cell r="T120">
            <v>617432</v>
          </cell>
          <cell r="U120">
            <v>6723</v>
          </cell>
          <cell r="V120">
            <v>627564</v>
          </cell>
          <cell r="W120">
            <v>10132</v>
          </cell>
          <cell r="X120">
            <v>637346</v>
          </cell>
          <cell r="Y120">
            <v>9782</v>
          </cell>
          <cell r="Z120">
            <v>639948</v>
          </cell>
          <cell r="AA120">
            <v>2602</v>
          </cell>
          <cell r="AB120">
            <v>642619</v>
          </cell>
          <cell r="AC120">
            <v>2671</v>
          </cell>
          <cell r="AD120">
            <v>647114</v>
          </cell>
          <cell r="AE120">
            <v>4495</v>
          </cell>
          <cell r="AG120">
            <v>69206</v>
          </cell>
          <cell r="AH120">
            <v>69206</v>
          </cell>
        </row>
        <row r="121">
          <cell r="A121">
            <v>7594934</v>
          </cell>
          <cell r="B121" t="str">
            <v>בין עירוני</v>
          </cell>
          <cell r="C121" t="str">
            <v>גולדן דראגון</v>
          </cell>
          <cell r="D121">
            <v>2016</v>
          </cell>
          <cell r="E121" t="str">
            <v>יקנעם</v>
          </cell>
          <cell r="F121">
            <v>514121</v>
          </cell>
          <cell r="G121">
            <v>7984</v>
          </cell>
          <cell r="H121">
            <v>518065</v>
          </cell>
          <cell r="I121">
            <v>3944</v>
          </cell>
          <cell r="J121">
            <v>522961</v>
          </cell>
          <cell r="K121">
            <v>4896</v>
          </cell>
          <cell r="L121">
            <v>525699</v>
          </cell>
          <cell r="M121">
            <v>2738</v>
          </cell>
          <cell r="N121">
            <v>525699</v>
          </cell>
          <cell r="O121">
            <v>0</v>
          </cell>
          <cell r="P121">
            <v>528307</v>
          </cell>
          <cell r="Q121">
            <v>2608</v>
          </cell>
          <cell r="R121">
            <v>532386</v>
          </cell>
          <cell r="S121">
            <v>4079</v>
          </cell>
          <cell r="T121">
            <v>533519</v>
          </cell>
          <cell r="U121">
            <v>1133</v>
          </cell>
          <cell r="V121">
            <v>533519</v>
          </cell>
          <cell r="W121">
            <v>0</v>
          </cell>
          <cell r="X121">
            <v>533519</v>
          </cell>
          <cell r="Y121">
            <v>0</v>
          </cell>
          <cell r="Z121">
            <v>533519</v>
          </cell>
          <cell r="AA121">
            <v>0</v>
          </cell>
          <cell r="AB121">
            <v>536920</v>
          </cell>
          <cell r="AC121">
            <v>3401</v>
          </cell>
          <cell r="AD121">
            <v>539349</v>
          </cell>
          <cell r="AE121">
            <v>2429</v>
          </cell>
          <cell r="AG121">
            <v>25228</v>
          </cell>
          <cell r="AH121">
            <v>25228</v>
          </cell>
        </row>
        <row r="122">
          <cell r="A122">
            <v>7595034</v>
          </cell>
          <cell r="B122" t="str">
            <v>בין עירוני</v>
          </cell>
          <cell r="C122" t="str">
            <v>גולדן דראגון</v>
          </cell>
          <cell r="D122">
            <v>2016</v>
          </cell>
          <cell r="E122" t="str">
            <v>יקנעם</v>
          </cell>
          <cell r="F122">
            <v>607997</v>
          </cell>
          <cell r="G122">
            <v>5788</v>
          </cell>
          <cell r="H122">
            <v>611992</v>
          </cell>
          <cell r="I122">
            <v>3995</v>
          </cell>
          <cell r="J122">
            <v>614000</v>
          </cell>
          <cell r="K122">
            <v>2008</v>
          </cell>
          <cell r="L122">
            <v>622066</v>
          </cell>
          <cell r="M122">
            <v>8066</v>
          </cell>
          <cell r="N122">
            <v>625296</v>
          </cell>
          <cell r="O122">
            <v>3230</v>
          </cell>
          <cell r="P122">
            <v>634253</v>
          </cell>
          <cell r="Q122">
            <v>8957</v>
          </cell>
          <cell r="R122">
            <v>639453</v>
          </cell>
          <cell r="S122">
            <v>5200</v>
          </cell>
          <cell r="T122">
            <v>646496</v>
          </cell>
          <cell r="U122">
            <v>7043</v>
          </cell>
          <cell r="V122">
            <v>649987</v>
          </cell>
          <cell r="W122">
            <v>3491</v>
          </cell>
          <cell r="X122">
            <v>658327</v>
          </cell>
          <cell r="Y122">
            <v>8340</v>
          </cell>
          <cell r="Z122">
            <v>659889</v>
          </cell>
          <cell r="AA122">
            <v>1562</v>
          </cell>
          <cell r="AB122">
            <v>667259</v>
          </cell>
          <cell r="AC122">
            <v>7370</v>
          </cell>
          <cell r="AD122">
            <v>675742</v>
          </cell>
          <cell r="AE122">
            <v>8483</v>
          </cell>
          <cell r="AG122">
            <v>67745</v>
          </cell>
          <cell r="AH122">
            <v>67745</v>
          </cell>
        </row>
        <row r="123">
          <cell r="A123">
            <v>7595134</v>
          </cell>
          <cell r="B123" t="str">
            <v>בין עירוני</v>
          </cell>
          <cell r="C123" t="str">
            <v>גולדן דראגון</v>
          </cell>
          <cell r="D123">
            <v>2016</v>
          </cell>
          <cell r="E123" t="str">
            <v>יקנעם</v>
          </cell>
          <cell r="F123">
            <v>635919</v>
          </cell>
          <cell r="G123">
            <v>5397</v>
          </cell>
          <cell r="H123">
            <v>643742</v>
          </cell>
          <cell r="I123">
            <v>7823</v>
          </cell>
          <cell r="J123">
            <v>647268</v>
          </cell>
          <cell r="K123">
            <v>3526</v>
          </cell>
          <cell r="L123">
            <v>650388</v>
          </cell>
          <cell r="M123">
            <v>3120</v>
          </cell>
          <cell r="N123">
            <v>657705</v>
          </cell>
          <cell r="O123">
            <v>7317</v>
          </cell>
          <cell r="P123">
            <v>665145</v>
          </cell>
          <cell r="Q123">
            <v>7440</v>
          </cell>
          <cell r="R123">
            <v>670811</v>
          </cell>
          <cell r="S123">
            <v>5666</v>
          </cell>
          <cell r="T123">
            <v>681066</v>
          </cell>
          <cell r="U123">
            <v>10255</v>
          </cell>
          <cell r="V123">
            <v>691534</v>
          </cell>
          <cell r="W123">
            <v>10468</v>
          </cell>
          <cell r="X123">
            <v>697704</v>
          </cell>
          <cell r="Y123">
            <v>6170</v>
          </cell>
          <cell r="Z123">
            <v>705893</v>
          </cell>
          <cell r="AA123">
            <v>8189</v>
          </cell>
          <cell r="AB123">
            <v>712246</v>
          </cell>
          <cell r="AC123">
            <v>6353</v>
          </cell>
          <cell r="AD123">
            <v>716711</v>
          </cell>
          <cell r="AE123">
            <v>4465</v>
          </cell>
          <cell r="AG123">
            <v>80792</v>
          </cell>
          <cell r="AH123">
            <v>80792</v>
          </cell>
        </row>
        <row r="124">
          <cell r="A124">
            <v>7595334</v>
          </cell>
          <cell r="B124" t="str">
            <v>בין עירוני</v>
          </cell>
          <cell r="C124" t="str">
            <v>גולדן דראגון</v>
          </cell>
          <cell r="D124">
            <v>2016</v>
          </cell>
          <cell r="E124" t="str">
            <v>עפולה</v>
          </cell>
          <cell r="F124">
            <v>570793</v>
          </cell>
          <cell r="G124">
            <v>0</v>
          </cell>
          <cell r="H124">
            <v>585183</v>
          </cell>
          <cell r="I124">
            <v>14390</v>
          </cell>
          <cell r="J124">
            <v>590158</v>
          </cell>
          <cell r="K124">
            <v>4975</v>
          </cell>
          <cell r="L124">
            <v>596085</v>
          </cell>
          <cell r="M124">
            <v>5927</v>
          </cell>
          <cell r="N124">
            <v>600915</v>
          </cell>
          <cell r="O124">
            <v>4830</v>
          </cell>
          <cell r="P124">
            <v>602915</v>
          </cell>
          <cell r="Q124">
            <v>2000</v>
          </cell>
          <cell r="R124">
            <v>610402</v>
          </cell>
          <cell r="S124">
            <v>7487</v>
          </cell>
          <cell r="T124">
            <v>617036</v>
          </cell>
          <cell r="U124">
            <v>6634</v>
          </cell>
          <cell r="V124">
            <v>620782</v>
          </cell>
          <cell r="W124">
            <v>3746</v>
          </cell>
          <cell r="X124">
            <v>626147</v>
          </cell>
          <cell r="Y124">
            <v>5365</v>
          </cell>
          <cell r="Z124">
            <v>631133</v>
          </cell>
          <cell r="AA124">
            <v>4986</v>
          </cell>
          <cell r="AB124">
            <v>637108</v>
          </cell>
          <cell r="AC124">
            <v>5975</v>
          </cell>
          <cell r="AD124">
            <v>637108</v>
          </cell>
          <cell r="AE124">
            <v>0</v>
          </cell>
          <cell r="AG124">
            <v>66315</v>
          </cell>
          <cell r="AH124">
            <v>66315</v>
          </cell>
        </row>
        <row r="125">
          <cell r="A125">
            <v>7595534</v>
          </cell>
          <cell r="B125" t="str">
            <v>בין עירוני</v>
          </cell>
          <cell r="C125" t="str">
            <v>גולדן דראגון</v>
          </cell>
          <cell r="D125">
            <v>2016</v>
          </cell>
          <cell r="E125" t="str">
            <v>עפולה</v>
          </cell>
          <cell r="F125">
            <v>547048</v>
          </cell>
          <cell r="G125">
            <v>6255</v>
          </cell>
          <cell r="H125">
            <v>552212</v>
          </cell>
          <cell r="I125">
            <v>5164</v>
          </cell>
          <cell r="J125">
            <v>558294</v>
          </cell>
          <cell r="K125">
            <v>6082</v>
          </cell>
          <cell r="L125">
            <v>564515</v>
          </cell>
          <cell r="M125">
            <v>6221</v>
          </cell>
          <cell r="N125">
            <v>568142</v>
          </cell>
          <cell r="O125">
            <v>3627</v>
          </cell>
          <cell r="P125">
            <v>574520</v>
          </cell>
          <cell r="Q125">
            <v>6378</v>
          </cell>
          <cell r="R125">
            <v>582619</v>
          </cell>
          <cell r="S125">
            <v>8099</v>
          </cell>
          <cell r="T125">
            <v>583922</v>
          </cell>
          <cell r="U125">
            <v>1303</v>
          </cell>
          <cell r="V125">
            <v>586311</v>
          </cell>
          <cell r="W125">
            <v>2389</v>
          </cell>
          <cell r="X125">
            <v>595127</v>
          </cell>
          <cell r="Y125">
            <v>8816</v>
          </cell>
          <cell r="Z125">
            <v>600786</v>
          </cell>
          <cell r="AA125">
            <v>5659</v>
          </cell>
          <cell r="AB125">
            <v>605551</v>
          </cell>
          <cell r="AC125">
            <v>4765</v>
          </cell>
          <cell r="AD125">
            <v>611455</v>
          </cell>
          <cell r="AE125">
            <v>5904</v>
          </cell>
          <cell r="AG125">
            <v>64407</v>
          </cell>
          <cell r="AH125">
            <v>64407</v>
          </cell>
        </row>
        <row r="126">
          <cell r="A126">
            <v>7595634</v>
          </cell>
          <cell r="B126" t="str">
            <v>בין עירוני</v>
          </cell>
          <cell r="C126" t="str">
            <v>גולדן דראגון</v>
          </cell>
          <cell r="D126">
            <v>2016</v>
          </cell>
          <cell r="E126" t="str">
            <v>עפולה</v>
          </cell>
          <cell r="F126">
            <v>591999</v>
          </cell>
          <cell r="G126">
            <v>8673</v>
          </cell>
          <cell r="H126">
            <v>600321</v>
          </cell>
          <cell r="I126">
            <v>8322</v>
          </cell>
          <cell r="J126">
            <v>607883</v>
          </cell>
          <cell r="K126">
            <v>7562</v>
          </cell>
          <cell r="L126">
            <v>612000</v>
          </cell>
          <cell r="M126">
            <v>4117</v>
          </cell>
          <cell r="N126">
            <v>612000</v>
          </cell>
          <cell r="O126">
            <v>0</v>
          </cell>
          <cell r="P126">
            <v>616446</v>
          </cell>
          <cell r="Q126">
            <v>4446</v>
          </cell>
          <cell r="R126">
            <v>623619</v>
          </cell>
          <cell r="S126">
            <v>7173</v>
          </cell>
          <cell r="T126">
            <v>631870</v>
          </cell>
          <cell r="U126">
            <v>8251</v>
          </cell>
          <cell r="V126">
            <v>638260</v>
          </cell>
          <cell r="W126">
            <v>6390</v>
          </cell>
          <cell r="X126">
            <v>641977</v>
          </cell>
          <cell r="Y126">
            <v>3717</v>
          </cell>
          <cell r="Z126">
            <v>651032</v>
          </cell>
          <cell r="AA126">
            <v>9055</v>
          </cell>
          <cell r="AB126">
            <v>656663</v>
          </cell>
          <cell r="AC126">
            <v>5631</v>
          </cell>
          <cell r="AD126">
            <v>661668</v>
          </cell>
          <cell r="AE126">
            <v>5005</v>
          </cell>
          <cell r="AG126">
            <v>69669</v>
          </cell>
          <cell r="AH126">
            <v>69669</v>
          </cell>
        </row>
        <row r="127">
          <cell r="A127">
            <v>7595734</v>
          </cell>
          <cell r="B127" t="str">
            <v>בין עירוני</v>
          </cell>
          <cell r="C127" t="str">
            <v>גולדן דראגון</v>
          </cell>
          <cell r="D127">
            <v>2016</v>
          </cell>
          <cell r="E127" t="str">
            <v>עפולה</v>
          </cell>
          <cell r="F127">
            <v>495309</v>
          </cell>
          <cell r="G127">
            <v>3738</v>
          </cell>
          <cell r="H127">
            <v>504482</v>
          </cell>
          <cell r="I127">
            <v>9173</v>
          </cell>
          <cell r="J127">
            <v>504482</v>
          </cell>
          <cell r="K127">
            <v>0</v>
          </cell>
          <cell r="L127">
            <v>514931</v>
          </cell>
          <cell r="M127">
            <v>10449</v>
          </cell>
          <cell r="N127">
            <v>521666</v>
          </cell>
          <cell r="O127">
            <v>6735</v>
          </cell>
          <cell r="P127">
            <v>527729</v>
          </cell>
          <cell r="Q127">
            <v>6063</v>
          </cell>
          <cell r="R127">
            <v>531342</v>
          </cell>
          <cell r="S127">
            <v>3613</v>
          </cell>
          <cell r="T127">
            <v>541802</v>
          </cell>
          <cell r="U127">
            <v>10460</v>
          </cell>
          <cell r="V127">
            <v>549047</v>
          </cell>
          <cell r="W127">
            <v>7245</v>
          </cell>
          <cell r="X127">
            <v>555992</v>
          </cell>
          <cell r="Y127">
            <v>6945</v>
          </cell>
          <cell r="Z127">
            <v>560320</v>
          </cell>
          <cell r="AA127">
            <v>4328</v>
          </cell>
          <cell r="AB127">
            <v>567564</v>
          </cell>
          <cell r="AC127">
            <v>7244</v>
          </cell>
          <cell r="AD127">
            <v>573559</v>
          </cell>
          <cell r="AE127">
            <v>5995</v>
          </cell>
          <cell r="AG127">
            <v>78250</v>
          </cell>
          <cell r="AH127">
            <v>78250</v>
          </cell>
        </row>
        <row r="128">
          <cell r="A128">
            <v>7596534</v>
          </cell>
          <cell r="B128" t="str">
            <v>עירוני</v>
          </cell>
          <cell r="C128" t="str">
            <v>גולדן דראגון</v>
          </cell>
          <cell r="D128">
            <v>2016</v>
          </cell>
          <cell r="E128" t="str">
            <v>יקנעם</v>
          </cell>
          <cell r="F128">
            <v>461329</v>
          </cell>
          <cell r="G128">
            <v>3946</v>
          </cell>
          <cell r="H128">
            <v>466412</v>
          </cell>
          <cell r="I128">
            <v>5083</v>
          </cell>
          <cell r="J128">
            <v>469620</v>
          </cell>
          <cell r="K128">
            <v>3208</v>
          </cell>
          <cell r="L128">
            <v>473768</v>
          </cell>
          <cell r="M128">
            <v>4148</v>
          </cell>
          <cell r="N128">
            <v>475953</v>
          </cell>
          <cell r="O128">
            <v>2185</v>
          </cell>
          <cell r="P128">
            <v>479534</v>
          </cell>
          <cell r="Q128">
            <v>3581</v>
          </cell>
          <cell r="R128">
            <v>483637</v>
          </cell>
          <cell r="S128">
            <v>4103</v>
          </cell>
          <cell r="T128">
            <v>487081</v>
          </cell>
          <cell r="U128">
            <v>3444</v>
          </cell>
          <cell r="V128">
            <v>491479</v>
          </cell>
          <cell r="W128">
            <v>4398</v>
          </cell>
          <cell r="X128">
            <v>496160</v>
          </cell>
          <cell r="Y128">
            <v>4681</v>
          </cell>
          <cell r="Z128">
            <v>498156</v>
          </cell>
          <cell r="AA128">
            <v>1996</v>
          </cell>
          <cell r="AB128">
            <v>499775</v>
          </cell>
          <cell r="AC128">
            <v>1619</v>
          </cell>
          <cell r="AD128">
            <v>505296</v>
          </cell>
          <cell r="AE128">
            <v>5521</v>
          </cell>
          <cell r="AG128">
            <v>43967</v>
          </cell>
          <cell r="AH128">
            <v>43967</v>
          </cell>
        </row>
        <row r="129">
          <cell r="A129">
            <v>7596634</v>
          </cell>
          <cell r="B129" t="str">
            <v>עירוני</v>
          </cell>
          <cell r="C129" t="str">
            <v>גולדן דראגון</v>
          </cell>
          <cell r="D129">
            <v>2016</v>
          </cell>
          <cell r="E129" t="str">
            <v>מגדל העמק</v>
          </cell>
          <cell r="F129">
            <v>426537</v>
          </cell>
          <cell r="G129">
            <v>2414</v>
          </cell>
          <cell r="H129">
            <v>432036</v>
          </cell>
          <cell r="I129">
            <v>5499</v>
          </cell>
          <cell r="J129">
            <v>434438</v>
          </cell>
          <cell r="K129">
            <v>2402</v>
          </cell>
          <cell r="L129">
            <v>440359</v>
          </cell>
          <cell r="M129">
            <v>5921</v>
          </cell>
          <cell r="N129">
            <v>444731</v>
          </cell>
          <cell r="O129">
            <v>4372</v>
          </cell>
          <cell r="P129">
            <v>447953</v>
          </cell>
          <cell r="Q129">
            <v>3222</v>
          </cell>
          <cell r="R129">
            <v>448476</v>
          </cell>
          <cell r="S129">
            <v>523</v>
          </cell>
          <cell r="T129">
            <v>453058</v>
          </cell>
          <cell r="U129">
            <v>4582</v>
          </cell>
          <cell r="V129">
            <v>456580</v>
          </cell>
          <cell r="W129">
            <v>3522</v>
          </cell>
          <cell r="X129">
            <v>458241</v>
          </cell>
          <cell r="Y129">
            <v>1661</v>
          </cell>
          <cell r="Z129">
            <v>464205</v>
          </cell>
          <cell r="AA129">
            <v>5964</v>
          </cell>
          <cell r="AB129">
            <v>468329</v>
          </cell>
          <cell r="AC129">
            <v>4124</v>
          </cell>
          <cell r="AD129">
            <v>475092</v>
          </cell>
          <cell r="AE129">
            <v>6763</v>
          </cell>
          <cell r="AG129">
            <v>48555</v>
          </cell>
          <cell r="AH129">
            <v>48555</v>
          </cell>
        </row>
        <row r="130">
          <cell r="A130">
            <v>7596834</v>
          </cell>
          <cell r="B130" t="str">
            <v>עירוני</v>
          </cell>
          <cell r="C130" t="str">
            <v>גולדן דראגון</v>
          </cell>
          <cell r="D130">
            <v>2016</v>
          </cell>
          <cell r="E130" t="str">
            <v>יקנעם</v>
          </cell>
          <cell r="F130">
            <v>357582</v>
          </cell>
          <cell r="G130">
            <v>5233</v>
          </cell>
          <cell r="H130">
            <v>361122</v>
          </cell>
          <cell r="I130">
            <v>3540</v>
          </cell>
          <cell r="J130">
            <v>364321</v>
          </cell>
          <cell r="K130">
            <v>3199</v>
          </cell>
          <cell r="L130">
            <v>367705</v>
          </cell>
          <cell r="M130">
            <v>3384</v>
          </cell>
          <cell r="N130">
            <v>370999</v>
          </cell>
          <cell r="O130">
            <v>3294</v>
          </cell>
          <cell r="P130">
            <v>375525</v>
          </cell>
          <cell r="Q130">
            <v>4526</v>
          </cell>
          <cell r="R130">
            <v>380609</v>
          </cell>
          <cell r="S130">
            <v>5084</v>
          </cell>
          <cell r="T130">
            <v>384169</v>
          </cell>
          <cell r="U130">
            <v>3560</v>
          </cell>
          <cell r="V130">
            <v>385656</v>
          </cell>
          <cell r="W130">
            <v>1487</v>
          </cell>
          <cell r="X130">
            <v>390862</v>
          </cell>
          <cell r="Y130">
            <v>5206</v>
          </cell>
          <cell r="Z130">
            <v>394712</v>
          </cell>
          <cell r="AA130">
            <v>3850</v>
          </cell>
          <cell r="AB130">
            <v>398451</v>
          </cell>
          <cell r="AC130">
            <v>3739</v>
          </cell>
          <cell r="AD130">
            <v>402165</v>
          </cell>
          <cell r="AE130">
            <v>3714</v>
          </cell>
          <cell r="AG130">
            <v>44583</v>
          </cell>
          <cell r="AH130">
            <v>44583</v>
          </cell>
        </row>
        <row r="131">
          <cell r="A131">
            <v>7596934</v>
          </cell>
          <cell r="B131" t="str">
            <v>עירוני</v>
          </cell>
          <cell r="C131" t="str">
            <v>גולדן דראגון</v>
          </cell>
          <cell r="D131">
            <v>2016</v>
          </cell>
          <cell r="E131" t="str">
            <v>יקנעם</v>
          </cell>
          <cell r="G131">
            <v>0</v>
          </cell>
          <cell r="I131">
            <v>0</v>
          </cell>
          <cell r="K131">
            <v>0</v>
          </cell>
          <cell r="M131">
            <v>0</v>
          </cell>
          <cell r="O131">
            <v>0</v>
          </cell>
          <cell r="Q131">
            <v>0</v>
          </cell>
          <cell r="S131">
            <v>0</v>
          </cell>
          <cell r="T131">
            <v>452207</v>
          </cell>
          <cell r="U131">
            <v>452207</v>
          </cell>
          <cell r="V131">
            <v>456998</v>
          </cell>
          <cell r="W131">
            <v>4791</v>
          </cell>
          <cell r="X131">
            <v>459183</v>
          </cell>
          <cell r="Y131">
            <v>2185</v>
          </cell>
          <cell r="Z131">
            <v>461645</v>
          </cell>
          <cell r="AA131">
            <v>2462</v>
          </cell>
          <cell r="AB131">
            <v>463572</v>
          </cell>
          <cell r="AC131">
            <v>1927</v>
          </cell>
          <cell r="AD131">
            <v>466822</v>
          </cell>
          <cell r="AE131">
            <v>3250</v>
          </cell>
          <cell r="AG131">
            <v>466822</v>
          </cell>
          <cell r="AH131">
            <v>466822</v>
          </cell>
        </row>
        <row r="132">
          <cell r="A132">
            <v>7597134</v>
          </cell>
          <cell r="B132" t="str">
            <v>בין עירוני</v>
          </cell>
          <cell r="C132" t="str">
            <v>גולדן דראגון</v>
          </cell>
          <cell r="D132">
            <v>2016</v>
          </cell>
          <cell r="E132" t="str">
            <v>מגדל העמק</v>
          </cell>
          <cell r="F132">
            <v>590718</v>
          </cell>
          <cell r="G132">
            <v>5514</v>
          </cell>
          <cell r="H132">
            <v>600412</v>
          </cell>
          <cell r="I132">
            <v>9694</v>
          </cell>
          <cell r="J132">
            <v>606389</v>
          </cell>
          <cell r="K132">
            <v>5977</v>
          </cell>
          <cell r="L132">
            <v>612898</v>
          </cell>
          <cell r="M132">
            <v>6509</v>
          </cell>
          <cell r="N132">
            <v>615473</v>
          </cell>
          <cell r="O132">
            <v>2575</v>
          </cell>
          <cell r="P132">
            <v>622329</v>
          </cell>
          <cell r="Q132">
            <v>6856</v>
          </cell>
          <cell r="R132">
            <v>627780</v>
          </cell>
          <cell r="S132">
            <v>5451</v>
          </cell>
          <cell r="T132">
            <v>634306</v>
          </cell>
          <cell r="U132">
            <v>6526</v>
          </cell>
          <cell r="V132">
            <v>637703</v>
          </cell>
          <cell r="W132">
            <v>3397</v>
          </cell>
          <cell r="X132">
            <v>594350</v>
          </cell>
          <cell r="Y132">
            <v>-43353</v>
          </cell>
          <cell r="Z132">
            <v>597291</v>
          </cell>
          <cell r="AA132">
            <v>2941</v>
          </cell>
          <cell r="AB132">
            <v>606658</v>
          </cell>
          <cell r="AC132">
            <v>9367</v>
          </cell>
          <cell r="AD132">
            <v>668034</v>
          </cell>
          <cell r="AE132">
            <v>61376</v>
          </cell>
          <cell r="AF132" t="str">
            <v xml:space="preserve">קריאה לא נכונה הועבר כמה פעמים לסניפים ללא תיקון </v>
          </cell>
          <cell r="AG132">
            <v>77316</v>
          </cell>
          <cell r="AH132">
            <v>77316</v>
          </cell>
        </row>
        <row r="133">
          <cell r="A133">
            <v>7597334</v>
          </cell>
          <cell r="B133" t="str">
            <v>עירוני</v>
          </cell>
          <cell r="C133" t="str">
            <v>גולדן דראגון</v>
          </cell>
          <cell r="D133">
            <v>2016</v>
          </cell>
          <cell r="E133" t="str">
            <v>מגדל העמק</v>
          </cell>
          <cell r="F133">
            <v>432487</v>
          </cell>
          <cell r="G133">
            <v>180</v>
          </cell>
          <cell r="H133">
            <v>432520</v>
          </cell>
          <cell r="I133">
            <v>33</v>
          </cell>
          <cell r="J133">
            <v>432815</v>
          </cell>
          <cell r="K133">
            <v>295</v>
          </cell>
          <cell r="L133">
            <v>440700</v>
          </cell>
          <cell r="M133">
            <v>7885</v>
          </cell>
          <cell r="N133">
            <v>444433</v>
          </cell>
          <cell r="O133">
            <v>3733</v>
          </cell>
          <cell r="P133">
            <v>447217</v>
          </cell>
          <cell r="Q133">
            <v>2784</v>
          </cell>
          <cell r="R133">
            <v>448796</v>
          </cell>
          <cell r="S133">
            <v>1579</v>
          </cell>
          <cell r="T133">
            <v>448914</v>
          </cell>
          <cell r="U133">
            <v>118</v>
          </cell>
          <cell r="V133">
            <v>449100</v>
          </cell>
          <cell r="W133">
            <v>186</v>
          </cell>
          <cell r="X133">
            <v>449100</v>
          </cell>
          <cell r="Y133">
            <v>0</v>
          </cell>
          <cell r="Z133">
            <v>449100</v>
          </cell>
          <cell r="AA133">
            <v>0</v>
          </cell>
          <cell r="AB133">
            <v>449100</v>
          </cell>
          <cell r="AC133">
            <v>0</v>
          </cell>
          <cell r="AD133">
            <v>449100</v>
          </cell>
          <cell r="AE133">
            <v>0</v>
          </cell>
          <cell r="AG133">
            <v>16613</v>
          </cell>
          <cell r="AH133">
            <v>16613</v>
          </cell>
        </row>
        <row r="134">
          <cell r="A134">
            <v>7597434</v>
          </cell>
          <cell r="B134" t="str">
            <v>עירוני</v>
          </cell>
          <cell r="C134" t="str">
            <v>גולדן דראגון</v>
          </cell>
          <cell r="D134">
            <v>2016</v>
          </cell>
          <cell r="E134" t="str">
            <v>עפולה</v>
          </cell>
          <cell r="F134">
            <v>439981</v>
          </cell>
          <cell r="G134">
            <v>5877</v>
          </cell>
          <cell r="H134">
            <v>445792</v>
          </cell>
          <cell r="I134">
            <v>5811</v>
          </cell>
          <cell r="J134">
            <v>449708</v>
          </cell>
          <cell r="K134">
            <v>3916</v>
          </cell>
          <cell r="L134">
            <v>454111</v>
          </cell>
          <cell r="M134">
            <v>4403</v>
          </cell>
          <cell r="N134">
            <v>459402</v>
          </cell>
          <cell r="O134">
            <v>5291</v>
          </cell>
          <cell r="P134">
            <v>464450</v>
          </cell>
          <cell r="Q134">
            <v>5048</v>
          </cell>
          <cell r="R134">
            <v>470000</v>
          </cell>
          <cell r="S134">
            <v>5550</v>
          </cell>
          <cell r="T134">
            <v>476185</v>
          </cell>
          <cell r="U134">
            <v>6185</v>
          </cell>
          <cell r="V134">
            <v>481649</v>
          </cell>
          <cell r="W134">
            <v>5464</v>
          </cell>
          <cell r="X134">
            <v>485903</v>
          </cell>
          <cell r="Y134">
            <v>4254</v>
          </cell>
          <cell r="Z134">
            <v>491704</v>
          </cell>
          <cell r="AA134">
            <v>5801</v>
          </cell>
          <cell r="AB134">
            <v>496116</v>
          </cell>
          <cell r="AC134">
            <v>4412</v>
          </cell>
          <cell r="AD134">
            <v>498726</v>
          </cell>
          <cell r="AE134">
            <v>2610</v>
          </cell>
          <cell r="AG134">
            <v>58745</v>
          </cell>
          <cell r="AH134">
            <v>58745</v>
          </cell>
        </row>
        <row r="135">
          <cell r="A135">
            <v>7597634</v>
          </cell>
          <cell r="B135" t="str">
            <v>בין עירוני</v>
          </cell>
          <cell r="C135" t="str">
            <v>גולדן דראגון</v>
          </cell>
          <cell r="D135">
            <v>2016</v>
          </cell>
          <cell r="E135" t="str">
            <v>עפולה</v>
          </cell>
          <cell r="F135">
            <v>662837</v>
          </cell>
          <cell r="G135">
            <v>5952</v>
          </cell>
          <cell r="H135">
            <v>672032</v>
          </cell>
          <cell r="I135">
            <v>9195</v>
          </cell>
          <cell r="J135">
            <v>673525</v>
          </cell>
          <cell r="K135">
            <v>1493</v>
          </cell>
          <cell r="L135">
            <v>683000</v>
          </cell>
          <cell r="M135">
            <v>9475</v>
          </cell>
          <cell r="N135">
            <v>689845</v>
          </cell>
          <cell r="O135">
            <v>6845</v>
          </cell>
          <cell r="P135">
            <v>692540</v>
          </cell>
          <cell r="Q135">
            <v>2695</v>
          </cell>
          <cell r="R135">
            <v>696152</v>
          </cell>
          <cell r="S135">
            <v>3612</v>
          </cell>
          <cell r="T135">
            <v>703218</v>
          </cell>
          <cell r="U135">
            <v>7066</v>
          </cell>
          <cell r="V135">
            <v>713009</v>
          </cell>
          <cell r="W135">
            <v>9791</v>
          </cell>
          <cell r="X135">
            <v>720660</v>
          </cell>
          <cell r="Y135">
            <v>7651</v>
          </cell>
          <cell r="Z135">
            <v>727224</v>
          </cell>
          <cell r="AA135">
            <v>6564</v>
          </cell>
          <cell r="AB135">
            <v>733896</v>
          </cell>
          <cell r="AC135">
            <v>6672</v>
          </cell>
          <cell r="AD135">
            <v>742108</v>
          </cell>
          <cell r="AE135">
            <v>8212</v>
          </cell>
          <cell r="AG135">
            <v>79271</v>
          </cell>
          <cell r="AH135">
            <v>79271</v>
          </cell>
        </row>
        <row r="136">
          <cell r="A136">
            <v>7599234</v>
          </cell>
          <cell r="B136" t="str">
            <v>בין עירוני</v>
          </cell>
          <cell r="C136" t="str">
            <v>גולדן דראגון</v>
          </cell>
          <cell r="D136">
            <v>2016</v>
          </cell>
          <cell r="E136" t="str">
            <v>עפולה</v>
          </cell>
          <cell r="F136">
            <v>459332</v>
          </cell>
          <cell r="G136">
            <v>6346</v>
          </cell>
          <cell r="H136">
            <v>462201</v>
          </cell>
          <cell r="I136">
            <v>2869</v>
          </cell>
          <cell r="J136">
            <v>466956</v>
          </cell>
          <cell r="K136">
            <v>4755</v>
          </cell>
          <cell r="L136">
            <v>471887</v>
          </cell>
          <cell r="M136">
            <v>4931</v>
          </cell>
          <cell r="N136">
            <v>477622</v>
          </cell>
          <cell r="O136">
            <v>5735</v>
          </cell>
          <cell r="P136">
            <v>483708</v>
          </cell>
          <cell r="Q136">
            <v>6086</v>
          </cell>
          <cell r="R136">
            <v>487493</v>
          </cell>
          <cell r="S136">
            <v>3785</v>
          </cell>
          <cell r="T136">
            <v>493310</v>
          </cell>
          <cell r="U136">
            <v>5817</v>
          </cell>
          <cell r="V136">
            <v>499968</v>
          </cell>
          <cell r="W136">
            <v>6658</v>
          </cell>
          <cell r="X136">
            <v>503504</v>
          </cell>
          <cell r="Y136">
            <v>3536</v>
          </cell>
          <cell r="Z136">
            <v>506404</v>
          </cell>
          <cell r="AA136">
            <v>2900</v>
          </cell>
          <cell r="AB136">
            <v>507667</v>
          </cell>
          <cell r="AC136">
            <v>1263</v>
          </cell>
          <cell r="AD136">
            <v>511117</v>
          </cell>
          <cell r="AE136">
            <v>3450</v>
          </cell>
          <cell r="AG136">
            <v>51785</v>
          </cell>
          <cell r="AH136">
            <v>51785</v>
          </cell>
        </row>
        <row r="137">
          <cell r="A137">
            <v>7601434</v>
          </cell>
          <cell r="B137" t="str">
            <v>בין עירוני</v>
          </cell>
          <cell r="C137" t="str">
            <v>גולדן</v>
          </cell>
          <cell r="D137">
            <v>2016</v>
          </cell>
          <cell r="E137" t="str">
            <v>טבריה</v>
          </cell>
          <cell r="F137">
            <v>507308</v>
          </cell>
          <cell r="G137">
            <v>0</v>
          </cell>
          <cell r="H137">
            <v>512795</v>
          </cell>
          <cell r="I137">
            <v>5487</v>
          </cell>
          <cell r="J137">
            <v>519589</v>
          </cell>
          <cell r="K137">
            <v>6794</v>
          </cell>
          <cell r="L137">
            <v>525612</v>
          </cell>
          <cell r="M137">
            <v>6023</v>
          </cell>
          <cell r="N137">
            <v>530778</v>
          </cell>
          <cell r="O137">
            <v>5166</v>
          </cell>
          <cell r="P137">
            <v>536729</v>
          </cell>
          <cell r="Q137">
            <v>5951</v>
          </cell>
          <cell r="R137">
            <v>540360</v>
          </cell>
          <cell r="S137">
            <v>3631</v>
          </cell>
          <cell r="T137">
            <v>542199</v>
          </cell>
          <cell r="U137">
            <v>1839</v>
          </cell>
          <cell r="V137">
            <v>545710</v>
          </cell>
          <cell r="W137">
            <v>3511</v>
          </cell>
          <cell r="X137">
            <v>545710</v>
          </cell>
          <cell r="Y137">
            <v>0</v>
          </cell>
          <cell r="Z137">
            <v>549823</v>
          </cell>
          <cell r="AA137">
            <v>4113</v>
          </cell>
          <cell r="AB137">
            <v>549883</v>
          </cell>
          <cell r="AC137">
            <v>60</v>
          </cell>
          <cell r="AD137">
            <v>551282</v>
          </cell>
          <cell r="AE137">
            <v>1399</v>
          </cell>
          <cell r="AG137">
            <v>43974</v>
          </cell>
          <cell r="AH137">
            <v>43974</v>
          </cell>
        </row>
        <row r="138">
          <cell r="A138">
            <v>7601634</v>
          </cell>
          <cell r="B138" t="str">
            <v>בין עירוני</v>
          </cell>
          <cell r="C138" t="str">
            <v>גולדן</v>
          </cell>
          <cell r="D138">
            <v>2016</v>
          </cell>
          <cell r="E138" t="str">
            <v>טבריה</v>
          </cell>
          <cell r="F138">
            <v>452495</v>
          </cell>
          <cell r="G138">
            <v>5015</v>
          </cell>
          <cell r="H138">
            <v>465544</v>
          </cell>
          <cell r="I138">
            <v>13049</v>
          </cell>
          <cell r="J138">
            <v>469251</v>
          </cell>
          <cell r="K138">
            <v>3707</v>
          </cell>
          <cell r="L138">
            <v>473365</v>
          </cell>
          <cell r="M138">
            <v>4114</v>
          </cell>
          <cell r="N138">
            <v>475938</v>
          </cell>
          <cell r="O138">
            <v>2573</v>
          </cell>
          <cell r="P138">
            <v>481211</v>
          </cell>
          <cell r="Q138">
            <v>5273</v>
          </cell>
          <cell r="R138">
            <v>481211</v>
          </cell>
          <cell r="S138">
            <v>0</v>
          </cell>
          <cell r="T138">
            <v>481566</v>
          </cell>
          <cell r="U138">
            <v>355</v>
          </cell>
          <cell r="V138">
            <v>483449</v>
          </cell>
          <cell r="W138">
            <v>1883</v>
          </cell>
          <cell r="X138">
            <v>488686</v>
          </cell>
          <cell r="Y138">
            <v>5237</v>
          </cell>
          <cell r="Z138">
            <v>490001</v>
          </cell>
          <cell r="AA138">
            <v>1315</v>
          </cell>
          <cell r="AB138">
            <v>494152</v>
          </cell>
          <cell r="AC138">
            <v>4151</v>
          </cell>
          <cell r="AD138">
            <v>498976</v>
          </cell>
          <cell r="AE138">
            <v>4824</v>
          </cell>
          <cell r="AG138">
            <v>46481</v>
          </cell>
          <cell r="AH138">
            <v>46481</v>
          </cell>
        </row>
        <row r="139">
          <cell r="A139">
            <v>7601934</v>
          </cell>
          <cell r="B139" t="str">
            <v>בין עירוני</v>
          </cell>
          <cell r="C139" t="str">
            <v>גולדן דראגון</v>
          </cell>
          <cell r="D139">
            <v>2016</v>
          </cell>
          <cell r="E139" t="str">
            <v>יקנעם</v>
          </cell>
          <cell r="F139">
            <v>666954</v>
          </cell>
          <cell r="G139">
            <v>3659</v>
          </cell>
          <cell r="H139">
            <v>676163</v>
          </cell>
          <cell r="I139">
            <v>9209</v>
          </cell>
          <cell r="J139">
            <v>682472</v>
          </cell>
          <cell r="K139">
            <v>6309</v>
          </cell>
          <cell r="L139">
            <v>690492</v>
          </cell>
          <cell r="M139">
            <v>8020</v>
          </cell>
          <cell r="N139">
            <v>697735</v>
          </cell>
          <cell r="O139">
            <v>7243</v>
          </cell>
          <cell r="P139">
            <v>706353</v>
          </cell>
          <cell r="Q139">
            <v>8618</v>
          </cell>
          <cell r="R139">
            <v>712602</v>
          </cell>
          <cell r="S139">
            <v>6249</v>
          </cell>
          <cell r="T139">
            <v>716290</v>
          </cell>
          <cell r="U139">
            <v>3688</v>
          </cell>
          <cell r="V139">
            <v>722596</v>
          </cell>
          <cell r="W139">
            <v>6306</v>
          </cell>
          <cell r="X139">
            <v>728996</v>
          </cell>
          <cell r="Y139">
            <v>6400</v>
          </cell>
          <cell r="Z139">
            <v>734512</v>
          </cell>
          <cell r="AA139">
            <v>5516</v>
          </cell>
          <cell r="AB139">
            <v>737003</v>
          </cell>
          <cell r="AC139">
            <v>2491</v>
          </cell>
          <cell r="AD139">
            <v>741206</v>
          </cell>
          <cell r="AE139">
            <v>4203</v>
          </cell>
          <cell r="AG139">
            <v>74252</v>
          </cell>
          <cell r="AH139">
            <v>74252</v>
          </cell>
        </row>
        <row r="140">
          <cell r="A140">
            <v>7602034</v>
          </cell>
          <cell r="B140" t="str">
            <v>בין עירוני</v>
          </cell>
          <cell r="C140" t="str">
            <v>גולדן דראגון</v>
          </cell>
          <cell r="D140">
            <v>2016</v>
          </cell>
          <cell r="E140" t="str">
            <v>יקנעם</v>
          </cell>
          <cell r="F140">
            <v>591729</v>
          </cell>
          <cell r="G140">
            <v>7420</v>
          </cell>
          <cell r="H140">
            <v>600462</v>
          </cell>
          <cell r="I140">
            <v>8733</v>
          </cell>
          <cell r="J140">
            <v>607930</v>
          </cell>
          <cell r="K140">
            <v>7468</v>
          </cell>
          <cell r="L140">
            <v>609753</v>
          </cell>
          <cell r="M140">
            <v>1823</v>
          </cell>
          <cell r="N140">
            <v>615224</v>
          </cell>
          <cell r="O140">
            <v>5471</v>
          </cell>
          <cell r="P140">
            <v>621843</v>
          </cell>
          <cell r="Q140">
            <v>6619</v>
          </cell>
          <cell r="R140">
            <v>629570</v>
          </cell>
          <cell r="S140">
            <v>7727</v>
          </cell>
          <cell r="T140">
            <v>639118</v>
          </cell>
          <cell r="U140">
            <v>9548</v>
          </cell>
          <cell r="V140">
            <v>646654</v>
          </cell>
          <cell r="W140">
            <v>7536</v>
          </cell>
          <cell r="X140">
            <v>651891</v>
          </cell>
          <cell r="Y140">
            <v>5237</v>
          </cell>
          <cell r="Z140">
            <v>658885</v>
          </cell>
          <cell r="AA140">
            <v>6994</v>
          </cell>
          <cell r="AB140">
            <v>658885</v>
          </cell>
          <cell r="AC140">
            <v>0</v>
          </cell>
          <cell r="AD140">
            <v>667232</v>
          </cell>
          <cell r="AE140">
            <v>8347</v>
          </cell>
          <cell r="AG140">
            <v>75503</v>
          </cell>
          <cell r="AH140">
            <v>75503</v>
          </cell>
        </row>
        <row r="141">
          <cell r="A141">
            <v>7602134</v>
          </cell>
          <cell r="B141" t="str">
            <v>בין עירוני</v>
          </cell>
          <cell r="C141" t="str">
            <v>גולדן דראגון</v>
          </cell>
          <cell r="D141">
            <v>2016</v>
          </cell>
          <cell r="E141" t="str">
            <v>יקנעם</v>
          </cell>
          <cell r="F141">
            <v>654530</v>
          </cell>
          <cell r="G141">
            <v>5822</v>
          </cell>
          <cell r="H141">
            <v>661525</v>
          </cell>
          <cell r="I141">
            <v>6995</v>
          </cell>
          <cell r="J141">
            <v>669600</v>
          </cell>
          <cell r="K141">
            <v>8075</v>
          </cell>
          <cell r="L141">
            <v>678061</v>
          </cell>
          <cell r="M141">
            <v>8461</v>
          </cell>
          <cell r="N141">
            <v>681208</v>
          </cell>
          <cell r="O141">
            <v>3147</v>
          </cell>
          <cell r="P141">
            <v>687138</v>
          </cell>
          <cell r="Q141">
            <v>5930</v>
          </cell>
          <cell r="R141">
            <v>691020</v>
          </cell>
          <cell r="S141">
            <v>3882</v>
          </cell>
          <cell r="T141">
            <v>696438</v>
          </cell>
          <cell r="U141">
            <v>5418</v>
          </cell>
          <cell r="V141">
            <v>698808</v>
          </cell>
          <cell r="W141">
            <v>2370</v>
          </cell>
          <cell r="X141">
            <v>707112</v>
          </cell>
          <cell r="Y141">
            <v>8304</v>
          </cell>
          <cell r="Z141">
            <v>714219</v>
          </cell>
          <cell r="AA141">
            <v>7107</v>
          </cell>
          <cell r="AB141">
            <v>718207</v>
          </cell>
          <cell r="AC141">
            <v>3988</v>
          </cell>
          <cell r="AD141">
            <v>724442</v>
          </cell>
          <cell r="AE141">
            <v>6235</v>
          </cell>
          <cell r="AG141">
            <v>69912</v>
          </cell>
          <cell r="AH141">
            <v>69912</v>
          </cell>
        </row>
        <row r="142">
          <cell r="A142">
            <v>7602234</v>
          </cell>
          <cell r="B142" t="str">
            <v>בין עירוני</v>
          </cell>
          <cell r="C142" t="str">
            <v>גולדן דראגון</v>
          </cell>
          <cell r="D142">
            <v>2016</v>
          </cell>
          <cell r="E142" t="str">
            <v>יקנעם</v>
          </cell>
          <cell r="F142">
            <v>650179</v>
          </cell>
          <cell r="G142">
            <v>3981</v>
          </cell>
          <cell r="H142">
            <v>657276</v>
          </cell>
          <cell r="I142">
            <v>7097</v>
          </cell>
          <cell r="J142">
            <v>662519</v>
          </cell>
          <cell r="K142">
            <v>5243</v>
          </cell>
          <cell r="L142">
            <v>669605</v>
          </cell>
          <cell r="M142">
            <v>7086</v>
          </cell>
          <cell r="N142">
            <v>676919</v>
          </cell>
          <cell r="O142">
            <v>7314</v>
          </cell>
          <cell r="P142">
            <v>682897</v>
          </cell>
          <cell r="Q142">
            <v>5978</v>
          </cell>
          <cell r="R142">
            <v>688087</v>
          </cell>
          <cell r="S142">
            <v>5190</v>
          </cell>
          <cell r="T142">
            <v>692000</v>
          </cell>
          <cell r="U142">
            <v>3913</v>
          </cell>
          <cell r="V142">
            <v>696249</v>
          </cell>
          <cell r="W142">
            <v>4249</v>
          </cell>
          <cell r="X142">
            <v>696249</v>
          </cell>
          <cell r="Y142">
            <v>0</v>
          </cell>
          <cell r="Z142">
            <v>696818</v>
          </cell>
          <cell r="AA142">
            <v>569</v>
          </cell>
          <cell r="AB142">
            <v>701150</v>
          </cell>
          <cell r="AC142">
            <v>4332</v>
          </cell>
          <cell r="AD142">
            <v>705000</v>
          </cell>
          <cell r="AE142">
            <v>3850</v>
          </cell>
          <cell r="AG142">
            <v>54821</v>
          </cell>
          <cell r="AH142">
            <v>54821</v>
          </cell>
        </row>
        <row r="143">
          <cell r="A143">
            <v>7602334</v>
          </cell>
          <cell r="B143" t="str">
            <v>בין עירוני</v>
          </cell>
          <cell r="C143" t="str">
            <v>גולדן דראגון</v>
          </cell>
          <cell r="D143">
            <v>2016</v>
          </cell>
          <cell r="E143" t="str">
            <v>עפולה</v>
          </cell>
          <cell r="F143">
            <v>580268</v>
          </cell>
          <cell r="G143">
            <v>4060</v>
          </cell>
          <cell r="H143">
            <v>588431</v>
          </cell>
          <cell r="I143">
            <v>8163</v>
          </cell>
          <cell r="J143">
            <v>592064</v>
          </cell>
          <cell r="K143">
            <v>3633</v>
          </cell>
          <cell r="L143">
            <v>598479</v>
          </cell>
          <cell r="M143">
            <v>6415</v>
          </cell>
          <cell r="N143">
            <v>602847</v>
          </cell>
          <cell r="O143">
            <v>4368</v>
          </cell>
          <cell r="P143">
            <v>608735</v>
          </cell>
          <cell r="Q143">
            <v>5888</v>
          </cell>
          <cell r="R143">
            <v>611895</v>
          </cell>
          <cell r="S143">
            <v>3160</v>
          </cell>
          <cell r="T143">
            <v>615649</v>
          </cell>
          <cell r="U143">
            <v>3754</v>
          </cell>
          <cell r="V143">
            <v>624077</v>
          </cell>
          <cell r="W143">
            <v>8428</v>
          </cell>
          <cell r="X143">
            <v>625891</v>
          </cell>
          <cell r="Y143">
            <v>1814</v>
          </cell>
          <cell r="Z143">
            <v>637789</v>
          </cell>
          <cell r="AA143">
            <v>11898</v>
          </cell>
          <cell r="AB143">
            <v>646297</v>
          </cell>
          <cell r="AC143">
            <v>8508</v>
          </cell>
          <cell r="AD143">
            <v>652818</v>
          </cell>
          <cell r="AE143">
            <v>6521</v>
          </cell>
          <cell r="AG143">
            <v>72550</v>
          </cell>
          <cell r="AH143">
            <v>72550</v>
          </cell>
        </row>
        <row r="144">
          <cell r="A144">
            <v>7602434</v>
          </cell>
          <cell r="B144" t="str">
            <v>בין עירוני</v>
          </cell>
          <cell r="C144" t="str">
            <v>גולדן דראגון</v>
          </cell>
          <cell r="D144">
            <v>2016</v>
          </cell>
          <cell r="E144" t="str">
            <v>עפולה</v>
          </cell>
          <cell r="F144">
            <v>612756</v>
          </cell>
          <cell r="G144">
            <v>6679</v>
          </cell>
          <cell r="H144">
            <v>622762</v>
          </cell>
          <cell r="I144">
            <v>10006</v>
          </cell>
          <cell r="J144">
            <v>627457</v>
          </cell>
          <cell r="K144">
            <v>4695</v>
          </cell>
          <cell r="L144">
            <v>635797</v>
          </cell>
          <cell r="M144">
            <v>8340</v>
          </cell>
          <cell r="N144">
            <v>642834</v>
          </cell>
          <cell r="O144">
            <v>7037</v>
          </cell>
          <cell r="P144">
            <v>650310</v>
          </cell>
          <cell r="Q144">
            <v>7476</v>
          </cell>
          <cell r="R144">
            <v>654164</v>
          </cell>
          <cell r="S144">
            <v>3854</v>
          </cell>
          <cell r="T144">
            <v>660999</v>
          </cell>
          <cell r="U144">
            <v>6835</v>
          </cell>
          <cell r="V144">
            <v>667553</v>
          </cell>
          <cell r="W144">
            <v>6554</v>
          </cell>
          <cell r="X144">
            <v>671766</v>
          </cell>
          <cell r="Y144">
            <v>4213</v>
          </cell>
          <cell r="Z144">
            <v>681746</v>
          </cell>
          <cell r="AA144">
            <v>9980</v>
          </cell>
          <cell r="AB144">
            <v>688996</v>
          </cell>
          <cell r="AC144">
            <v>7250</v>
          </cell>
          <cell r="AD144">
            <v>693146</v>
          </cell>
          <cell r="AE144">
            <v>4150</v>
          </cell>
          <cell r="AG144">
            <v>80390</v>
          </cell>
          <cell r="AH144">
            <v>80390</v>
          </cell>
        </row>
        <row r="145">
          <cell r="A145">
            <v>7602534</v>
          </cell>
          <cell r="B145" t="str">
            <v>בין עירוני</v>
          </cell>
          <cell r="C145" t="str">
            <v>גולדן דראגון</v>
          </cell>
          <cell r="D145">
            <v>2016</v>
          </cell>
          <cell r="E145" t="str">
            <v>מגדל העמק</v>
          </cell>
          <cell r="F145">
            <v>579210</v>
          </cell>
          <cell r="G145">
            <v>3093</v>
          </cell>
          <cell r="H145">
            <v>585635</v>
          </cell>
          <cell r="I145">
            <v>6425</v>
          </cell>
          <cell r="J145">
            <v>588503</v>
          </cell>
          <cell r="K145">
            <v>2868</v>
          </cell>
          <cell r="L145">
            <v>593389</v>
          </cell>
          <cell r="M145">
            <v>4886</v>
          </cell>
          <cell r="N145">
            <v>598750</v>
          </cell>
          <cell r="O145">
            <v>5361</v>
          </cell>
          <cell r="P145">
            <v>603105</v>
          </cell>
          <cell r="Q145">
            <v>4355</v>
          </cell>
          <cell r="R145">
            <v>607569</v>
          </cell>
          <cell r="S145">
            <v>4464</v>
          </cell>
          <cell r="T145">
            <v>613165</v>
          </cell>
          <cell r="U145">
            <v>5596</v>
          </cell>
          <cell r="V145">
            <v>618252</v>
          </cell>
          <cell r="W145">
            <v>5087</v>
          </cell>
          <cell r="X145">
            <v>627203</v>
          </cell>
          <cell r="Y145">
            <v>8951</v>
          </cell>
          <cell r="Z145">
            <v>630783</v>
          </cell>
          <cell r="AA145">
            <v>3580</v>
          </cell>
          <cell r="AB145">
            <v>636594</v>
          </cell>
          <cell r="AC145">
            <v>5811</v>
          </cell>
          <cell r="AD145">
            <v>643326</v>
          </cell>
          <cell r="AE145">
            <v>6732</v>
          </cell>
          <cell r="AG145">
            <v>64116</v>
          </cell>
          <cell r="AH145">
            <v>64116</v>
          </cell>
        </row>
        <row r="146">
          <cell r="A146">
            <v>7602634</v>
          </cell>
          <cell r="B146" t="str">
            <v>בין עירוני</v>
          </cell>
          <cell r="C146" t="str">
            <v>גולדן דראגון</v>
          </cell>
          <cell r="D146">
            <v>2016</v>
          </cell>
          <cell r="E146" t="str">
            <v>עפולה</v>
          </cell>
          <cell r="F146">
            <v>556196</v>
          </cell>
          <cell r="G146">
            <v>4284</v>
          </cell>
          <cell r="H146">
            <v>563633</v>
          </cell>
          <cell r="I146">
            <v>7437</v>
          </cell>
          <cell r="J146">
            <v>568495</v>
          </cell>
          <cell r="K146">
            <v>4862</v>
          </cell>
          <cell r="L146">
            <v>574981</v>
          </cell>
          <cell r="M146">
            <v>6486</v>
          </cell>
          <cell r="N146">
            <v>578523</v>
          </cell>
          <cell r="O146">
            <v>3542</v>
          </cell>
          <cell r="P146">
            <v>589120</v>
          </cell>
          <cell r="Q146">
            <v>10597</v>
          </cell>
          <cell r="R146">
            <v>592439</v>
          </cell>
          <cell r="S146">
            <v>3319</v>
          </cell>
          <cell r="T146">
            <v>594890</v>
          </cell>
          <cell r="U146">
            <v>2451</v>
          </cell>
          <cell r="V146">
            <v>604077</v>
          </cell>
          <cell r="W146">
            <v>9187</v>
          </cell>
          <cell r="X146">
            <v>609280</v>
          </cell>
          <cell r="Y146">
            <v>5203</v>
          </cell>
          <cell r="Z146">
            <v>618264</v>
          </cell>
          <cell r="AA146">
            <v>8984</v>
          </cell>
          <cell r="AB146">
            <v>624194</v>
          </cell>
          <cell r="AC146">
            <v>5930</v>
          </cell>
          <cell r="AD146">
            <v>629023</v>
          </cell>
          <cell r="AE146">
            <v>4829</v>
          </cell>
          <cell r="AG146">
            <v>72827</v>
          </cell>
          <cell r="AH146">
            <v>72827</v>
          </cell>
        </row>
        <row r="147">
          <cell r="A147">
            <v>7605134</v>
          </cell>
          <cell r="B147" t="str">
            <v>בין עירוני</v>
          </cell>
          <cell r="C147" t="str">
            <v>גולדן דראגון</v>
          </cell>
          <cell r="D147">
            <v>2016</v>
          </cell>
          <cell r="E147" t="str">
            <v>עפולה</v>
          </cell>
          <cell r="F147">
            <v>602584</v>
          </cell>
          <cell r="G147">
            <v>6909</v>
          </cell>
          <cell r="H147">
            <v>608885</v>
          </cell>
          <cell r="I147">
            <v>6301</v>
          </cell>
          <cell r="J147">
            <v>615002</v>
          </cell>
          <cell r="K147">
            <v>6117</v>
          </cell>
          <cell r="L147">
            <v>622254</v>
          </cell>
          <cell r="M147">
            <v>7252</v>
          </cell>
          <cell r="N147">
            <v>627979</v>
          </cell>
          <cell r="O147">
            <v>5725</v>
          </cell>
          <cell r="P147">
            <v>635288</v>
          </cell>
          <cell r="Q147">
            <v>7309</v>
          </cell>
          <cell r="R147">
            <v>639789</v>
          </cell>
          <cell r="S147">
            <v>4501</v>
          </cell>
          <cell r="T147">
            <v>643065</v>
          </cell>
          <cell r="U147">
            <v>3276</v>
          </cell>
          <cell r="V147">
            <v>651283</v>
          </cell>
          <cell r="W147">
            <v>8218</v>
          </cell>
          <cell r="X147">
            <v>655936</v>
          </cell>
          <cell r="Y147">
            <v>4653</v>
          </cell>
          <cell r="Z147">
            <v>663266</v>
          </cell>
          <cell r="AA147">
            <v>7330</v>
          </cell>
          <cell r="AB147">
            <v>669510</v>
          </cell>
          <cell r="AC147">
            <v>6244</v>
          </cell>
          <cell r="AD147">
            <v>676163</v>
          </cell>
          <cell r="AE147">
            <v>6653</v>
          </cell>
          <cell r="AG147">
            <v>73579</v>
          </cell>
          <cell r="AH147">
            <v>73579</v>
          </cell>
        </row>
        <row r="148">
          <cell r="A148">
            <v>7607234</v>
          </cell>
          <cell r="B148" t="str">
            <v>בין עירוני</v>
          </cell>
          <cell r="C148" t="str">
            <v>גולדן דראגון</v>
          </cell>
          <cell r="D148">
            <v>2016</v>
          </cell>
          <cell r="E148" t="str">
            <v>מגדל העמק</v>
          </cell>
          <cell r="F148">
            <v>422103</v>
          </cell>
          <cell r="G148">
            <v>0</v>
          </cell>
          <cell r="H148">
            <v>433097</v>
          </cell>
          <cell r="I148">
            <v>10994</v>
          </cell>
          <cell r="J148">
            <v>438463</v>
          </cell>
          <cell r="K148">
            <v>5366</v>
          </cell>
          <cell r="L148">
            <v>443567</v>
          </cell>
          <cell r="M148">
            <v>5104</v>
          </cell>
          <cell r="N148">
            <v>449160</v>
          </cell>
          <cell r="O148">
            <v>5593</v>
          </cell>
          <cell r="P148">
            <v>453845</v>
          </cell>
          <cell r="Q148">
            <v>4685</v>
          </cell>
          <cell r="R148">
            <v>458375</v>
          </cell>
          <cell r="S148">
            <v>4530</v>
          </cell>
          <cell r="T148">
            <v>464066</v>
          </cell>
          <cell r="U148">
            <v>5691</v>
          </cell>
          <cell r="V148">
            <v>471013</v>
          </cell>
          <cell r="W148">
            <v>6947</v>
          </cell>
          <cell r="X148">
            <v>479355</v>
          </cell>
          <cell r="Y148">
            <v>8342</v>
          </cell>
          <cell r="Z148">
            <v>482350</v>
          </cell>
          <cell r="AA148">
            <v>2995</v>
          </cell>
          <cell r="AB148">
            <v>486478</v>
          </cell>
          <cell r="AC148">
            <v>4128</v>
          </cell>
          <cell r="AD148">
            <v>489063</v>
          </cell>
          <cell r="AE148">
            <v>2585</v>
          </cell>
          <cell r="AG148">
            <v>66960</v>
          </cell>
          <cell r="AH148">
            <v>66960</v>
          </cell>
        </row>
        <row r="149">
          <cell r="A149">
            <v>8865385</v>
          </cell>
          <cell r="B149" t="str">
            <v>עירוני</v>
          </cell>
          <cell r="C149" t="str">
            <v>גולדן דראגון</v>
          </cell>
          <cell r="D149">
            <v>2017</v>
          </cell>
          <cell r="E149" t="str">
            <v>טבריה</v>
          </cell>
          <cell r="F149">
            <v>371058</v>
          </cell>
          <cell r="G149">
            <v>5201</v>
          </cell>
          <cell r="H149">
            <v>377245</v>
          </cell>
          <cell r="I149">
            <v>6187</v>
          </cell>
          <cell r="J149">
            <v>382738</v>
          </cell>
          <cell r="K149">
            <v>5493</v>
          </cell>
          <cell r="L149">
            <v>387875</v>
          </cell>
          <cell r="M149">
            <v>5137</v>
          </cell>
          <cell r="N149">
            <v>391771</v>
          </cell>
          <cell r="O149">
            <v>3896</v>
          </cell>
          <cell r="P149">
            <v>397157</v>
          </cell>
          <cell r="Q149">
            <v>5386</v>
          </cell>
          <cell r="R149">
            <v>403085</v>
          </cell>
          <cell r="S149">
            <v>5928</v>
          </cell>
          <cell r="T149">
            <v>406328</v>
          </cell>
          <cell r="U149">
            <v>3243</v>
          </cell>
          <cell r="V149">
            <v>412286</v>
          </cell>
          <cell r="W149">
            <v>5958</v>
          </cell>
          <cell r="X149">
            <v>417941</v>
          </cell>
          <cell r="Y149">
            <v>5655</v>
          </cell>
          <cell r="Z149">
            <v>422880</v>
          </cell>
          <cell r="AA149">
            <v>4939</v>
          </cell>
          <cell r="AB149">
            <v>428326</v>
          </cell>
          <cell r="AC149">
            <v>5446</v>
          </cell>
          <cell r="AD149">
            <v>433901</v>
          </cell>
          <cell r="AE149">
            <v>5575</v>
          </cell>
          <cell r="AG149">
            <v>62843</v>
          </cell>
          <cell r="AH149">
            <v>62843</v>
          </cell>
        </row>
        <row r="150">
          <cell r="A150">
            <v>8865485</v>
          </cell>
          <cell r="B150" t="str">
            <v>עירוני</v>
          </cell>
          <cell r="C150" t="str">
            <v>גולדן דראגון</v>
          </cell>
          <cell r="D150">
            <v>2017</v>
          </cell>
          <cell r="E150" t="str">
            <v>טבריה</v>
          </cell>
          <cell r="F150">
            <v>407343</v>
          </cell>
          <cell r="G150">
            <v>4792</v>
          </cell>
          <cell r="H150">
            <v>412316</v>
          </cell>
          <cell r="I150">
            <v>4973</v>
          </cell>
          <cell r="J150">
            <v>416963</v>
          </cell>
          <cell r="K150">
            <v>4647</v>
          </cell>
          <cell r="L150">
            <v>421368</v>
          </cell>
          <cell r="M150">
            <v>4405</v>
          </cell>
          <cell r="N150">
            <v>425191</v>
          </cell>
          <cell r="O150">
            <v>3823</v>
          </cell>
          <cell r="P150">
            <v>429223</v>
          </cell>
          <cell r="Q150">
            <v>4032</v>
          </cell>
          <cell r="R150">
            <v>431688</v>
          </cell>
          <cell r="S150">
            <v>2465</v>
          </cell>
          <cell r="T150">
            <v>432892</v>
          </cell>
          <cell r="U150">
            <v>1204</v>
          </cell>
          <cell r="V150">
            <v>433234</v>
          </cell>
          <cell r="W150">
            <v>342</v>
          </cell>
          <cell r="X150">
            <v>436924</v>
          </cell>
          <cell r="Y150">
            <v>3690</v>
          </cell>
          <cell r="Z150">
            <v>441593</v>
          </cell>
          <cell r="AA150">
            <v>4669</v>
          </cell>
          <cell r="AB150">
            <v>447089</v>
          </cell>
          <cell r="AC150">
            <v>5496</v>
          </cell>
          <cell r="AD150">
            <v>452848</v>
          </cell>
          <cell r="AE150">
            <v>5759</v>
          </cell>
          <cell r="AG150">
            <v>45505</v>
          </cell>
          <cell r="AH150">
            <v>45505</v>
          </cell>
        </row>
        <row r="151">
          <cell r="A151">
            <v>9309839</v>
          </cell>
          <cell r="B151" t="str">
            <v>מיני בין עירוני</v>
          </cell>
          <cell r="C151" t="str">
            <v>מרצדס</v>
          </cell>
          <cell r="D151">
            <v>2017</v>
          </cell>
          <cell r="E151" t="str">
            <v>עפולה</v>
          </cell>
          <cell r="F151">
            <v>585538</v>
          </cell>
          <cell r="G151">
            <v>0</v>
          </cell>
          <cell r="H151">
            <v>585538</v>
          </cell>
          <cell r="I151">
            <v>0</v>
          </cell>
          <cell r="J151">
            <v>585538</v>
          </cell>
          <cell r="K151">
            <v>0</v>
          </cell>
          <cell r="L151">
            <v>585538</v>
          </cell>
          <cell r="M151">
            <v>0</v>
          </cell>
          <cell r="N151">
            <v>585538</v>
          </cell>
          <cell r="O151">
            <v>0</v>
          </cell>
          <cell r="P151">
            <v>585538</v>
          </cell>
          <cell r="Q151">
            <v>0</v>
          </cell>
          <cell r="R151">
            <v>585538</v>
          </cell>
          <cell r="S151">
            <v>0</v>
          </cell>
          <cell r="T151">
            <v>585538</v>
          </cell>
          <cell r="U151">
            <v>0</v>
          </cell>
          <cell r="V151">
            <v>585538</v>
          </cell>
          <cell r="W151">
            <v>0</v>
          </cell>
          <cell r="X151">
            <v>585538</v>
          </cell>
          <cell r="Y151">
            <v>0</v>
          </cell>
          <cell r="Z151">
            <v>585538</v>
          </cell>
          <cell r="AA151">
            <v>0</v>
          </cell>
          <cell r="AB151">
            <v>585538</v>
          </cell>
          <cell r="AC151">
            <v>0</v>
          </cell>
          <cell r="AD151">
            <v>585538</v>
          </cell>
          <cell r="AE151">
            <v>0</v>
          </cell>
          <cell r="AF151" t="str">
            <v xml:space="preserve">נמכר לחלאיקה לא פעיל </v>
          </cell>
          <cell r="AG151">
            <v>0</v>
          </cell>
          <cell r="AH151">
            <v>0</v>
          </cell>
        </row>
        <row r="152">
          <cell r="A152">
            <v>9309939</v>
          </cell>
          <cell r="B152" t="str">
            <v>מיני בין עירוני</v>
          </cell>
          <cell r="C152" t="str">
            <v>מרצדס</v>
          </cell>
          <cell r="D152">
            <v>2017</v>
          </cell>
          <cell r="E152" t="str">
            <v>עפולה</v>
          </cell>
          <cell r="F152">
            <v>627152</v>
          </cell>
          <cell r="G152">
            <v>13325</v>
          </cell>
          <cell r="H152">
            <v>634249</v>
          </cell>
          <cell r="I152">
            <v>7097</v>
          </cell>
          <cell r="J152">
            <v>641870</v>
          </cell>
          <cell r="K152">
            <v>7621</v>
          </cell>
          <cell r="L152">
            <v>650755</v>
          </cell>
          <cell r="M152">
            <v>8885</v>
          </cell>
          <cell r="N152">
            <v>655042</v>
          </cell>
          <cell r="O152">
            <v>4287</v>
          </cell>
          <cell r="P152">
            <v>656035</v>
          </cell>
          <cell r="Q152">
            <v>993</v>
          </cell>
          <cell r="R152">
            <v>663868</v>
          </cell>
          <cell r="S152">
            <v>7833</v>
          </cell>
          <cell r="T152">
            <v>663868</v>
          </cell>
          <cell r="U152">
            <v>0</v>
          </cell>
          <cell r="V152">
            <v>663868</v>
          </cell>
          <cell r="W152">
            <v>0</v>
          </cell>
          <cell r="X152">
            <v>663868</v>
          </cell>
          <cell r="Y152">
            <v>0</v>
          </cell>
          <cell r="Z152">
            <v>685969</v>
          </cell>
          <cell r="AA152">
            <v>22101</v>
          </cell>
          <cell r="AB152">
            <v>689547</v>
          </cell>
          <cell r="AC152">
            <v>3578</v>
          </cell>
          <cell r="AD152">
            <v>694099</v>
          </cell>
          <cell r="AE152">
            <v>4552</v>
          </cell>
          <cell r="AG152">
            <v>66947</v>
          </cell>
          <cell r="AH152">
            <v>66947</v>
          </cell>
        </row>
        <row r="153">
          <cell r="A153">
            <v>9799432</v>
          </cell>
          <cell r="B153" t="str">
            <v>עירוני</v>
          </cell>
          <cell r="C153" t="str">
            <v>גולדן דראגון</v>
          </cell>
          <cell r="D153">
            <v>2015</v>
          </cell>
          <cell r="E153" t="str">
            <v>טבריה</v>
          </cell>
          <cell r="F153">
            <v>481644</v>
          </cell>
          <cell r="G153">
            <v>3399</v>
          </cell>
          <cell r="H153">
            <v>486346</v>
          </cell>
          <cell r="I153">
            <v>4702</v>
          </cell>
          <cell r="J153">
            <v>488858</v>
          </cell>
          <cell r="K153">
            <v>2512</v>
          </cell>
          <cell r="L153">
            <v>492255</v>
          </cell>
          <cell r="M153">
            <v>3397</v>
          </cell>
          <cell r="N153">
            <v>496054</v>
          </cell>
          <cell r="O153">
            <v>3799</v>
          </cell>
          <cell r="P153">
            <v>499061</v>
          </cell>
          <cell r="Q153">
            <v>3007</v>
          </cell>
          <cell r="R153">
            <v>500611</v>
          </cell>
          <cell r="S153">
            <v>1550</v>
          </cell>
          <cell r="T153">
            <v>505504</v>
          </cell>
          <cell r="U153">
            <v>4893</v>
          </cell>
          <cell r="V153">
            <v>507770</v>
          </cell>
          <cell r="W153">
            <v>2266</v>
          </cell>
          <cell r="X153">
            <v>511146</v>
          </cell>
          <cell r="Y153">
            <v>3376</v>
          </cell>
          <cell r="Z153">
            <v>514933</v>
          </cell>
          <cell r="AA153">
            <v>3787</v>
          </cell>
          <cell r="AB153">
            <v>518809</v>
          </cell>
          <cell r="AC153">
            <v>3876</v>
          </cell>
          <cell r="AD153">
            <v>523012</v>
          </cell>
          <cell r="AE153">
            <v>4203</v>
          </cell>
          <cell r="AG153">
            <v>41368</v>
          </cell>
          <cell r="AH153">
            <v>41368</v>
          </cell>
        </row>
        <row r="154">
          <cell r="A154">
            <v>9799532</v>
          </cell>
          <cell r="B154" t="str">
            <v>עירוני</v>
          </cell>
          <cell r="C154" t="str">
            <v>גולדן דראגון</v>
          </cell>
          <cell r="D154">
            <v>2015</v>
          </cell>
          <cell r="E154" t="str">
            <v>טבריה</v>
          </cell>
          <cell r="F154">
            <v>516652</v>
          </cell>
          <cell r="G154">
            <v>4279</v>
          </cell>
          <cell r="H154">
            <v>521796</v>
          </cell>
          <cell r="I154">
            <v>5144</v>
          </cell>
          <cell r="J154">
            <v>526732</v>
          </cell>
          <cell r="K154">
            <v>4936</v>
          </cell>
          <cell r="L154">
            <v>526732</v>
          </cell>
          <cell r="M154">
            <v>0</v>
          </cell>
          <cell r="N154">
            <v>526732</v>
          </cell>
          <cell r="O154">
            <v>0</v>
          </cell>
          <cell r="P154">
            <v>526732</v>
          </cell>
          <cell r="Q154">
            <v>0</v>
          </cell>
          <cell r="R154">
            <v>526732</v>
          </cell>
          <cell r="S154">
            <v>0</v>
          </cell>
          <cell r="T154">
            <v>526732</v>
          </cell>
          <cell r="U154">
            <v>0</v>
          </cell>
          <cell r="V154">
            <v>526732</v>
          </cell>
          <cell r="W154">
            <v>0</v>
          </cell>
          <cell r="X154">
            <v>526732</v>
          </cell>
          <cell r="Y154">
            <v>0</v>
          </cell>
          <cell r="Z154">
            <v>526732</v>
          </cell>
          <cell r="AA154">
            <v>0</v>
          </cell>
          <cell r="AB154">
            <v>526732</v>
          </cell>
          <cell r="AC154">
            <v>0</v>
          </cell>
          <cell r="AD154">
            <v>526732</v>
          </cell>
          <cell r="AE154">
            <v>0</v>
          </cell>
          <cell r="AF154" t="str">
            <v>מושבת</v>
          </cell>
          <cell r="AG154">
            <v>10080</v>
          </cell>
          <cell r="AH154">
            <v>10080</v>
          </cell>
        </row>
        <row r="155">
          <cell r="A155">
            <v>9799732</v>
          </cell>
          <cell r="B155" t="str">
            <v>עירוני</v>
          </cell>
          <cell r="C155" t="str">
            <v>גולדן דראגון</v>
          </cell>
          <cell r="D155">
            <v>2015</v>
          </cell>
          <cell r="E155" t="str">
            <v>טבריה</v>
          </cell>
          <cell r="F155">
            <v>490494</v>
          </cell>
          <cell r="G155">
            <v>2294</v>
          </cell>
          <cell r="H155">
            <v>493317</v>
          </cell>
          <cell r="I155">
            <v>2823</v>
          </cell>
          <cell r="J155">
            <v>497085</v>
          </cell>
          <cell r="K155">
            <v>3768</v>
          </cell>
          <cell r="L155">
            <v>504639</v>
          </cell>
          <cell r="M155">
            <v>7554</v>
          </cell>
          <cell r="N155">
            <v>510708</v>
          </cell>
          <cell r="O155">
            <v>6069</v>
          </cell>
          <cell r="P155">
            <v>513756</v>
          </cell>
          <cell r="Q155">
            <v>3048</v>
          </cell>
          <cell r="R155">
            <v>515708</v>
          </cell>
          <cell r="S155">
            <v>1952</v>
          </cell>
          <cell r="T155">
            <v>516756</v>
          </cell>
          <cell r="U155">
            <v>1048</v>
          </cell>
          <cell r="V155">
            <v>517281</v>
          </cell>
          <cell r="W155">
            <v>525</v>
          </cell>
          <cell r="X155">
            <v>522049</v>
          </cell>
          <cell r="Y155">
            <v>4768</v>
          </cell>
          <cell r="Z155">
            <v>524498</v>
          </cell>
          <cell r="AA155">
            <v>2449</v>
          </cell>
          <cell r="AB155">
            <v>527889</v>
          </cell>
          <cell r="AC155">
            <v>3391</v>
          </cell>
          <cell r="AD155">
            <v>531880</v>
          </cell>
          <cell r="AE155">
            <v>3991</v>
          </cell>
          <cell r="AG155">
            <v>41386</v>
          </cell>
          <cell r="AH155">
            <v>41386</v>
          </cell>
        </row>
        <row r="156">
          <cell r="A156">
            <v>9839032</v>
          </cell>
          <cell r="B156" t="str">
            <v>עירוני</v>
          </cell>
          <cell r="C156" t="str">
            <v>גולדן דראגון</v>
          </cell>
          <cell r="D156">
            <v>2015</v>
          </cell>
          <cell r="E156" t="str">
            <v>טבריה</v>
          </cell>
          <cell r="F156">
            <v>474149</v>
          </cell>
          <cell r="G156">
            <v>4665</v>
          </cell>
          <cell r="H156">
            <v>479548</v>
          </cell>
          <cell r="I156">
            <v>5399</v>
          </cell>
          <cell r="J156">
            <v>484051</v>
          </cell>
          <cell r="K156">
            <v>4503</v>
          </cell>
          <cell r="L156">
            <v>488674</v>
          </cell>
          <cell r="M156">
            <v>4623</v>
          </cell>
          <cell r="N156">
            <v>490792</v>
          </cell>
          <cell r="O156">
            <v>2118</v>
          </cell>
          <cell r="P156">
            <v>497897</v>
          </cell>
          <cell r="Q156">
            <v>7105</v>
          </cell>
          <cell r="R156">
            <v>497897</v>
          </cell>
          <cell r="S156">
            <v>0</v>
          </cell>
          <cell r="T156">
            <v>506617</v>
          </cell>
          <cell r="U156">
            <v>8720</v>
          </cell>
          <cell r="V156">
            <v>511340</v>
          </cell>
          <cell r="W156">
            <v>4723</v>
          </cell>
          <cell r="X156">
            <v>515909</v>
          </cell>
          <cell r="Y156">
            <v>4569</v>
          </cell>
          <cell r="Z156">
            <v>519750</v>
          </cell>
          <cell r="AA156">
            <v>3841</v>
          </cell>
          <cell r="AB156">
            <v>523285</v>
          </cell>
          <cell r="AC156">
            <v>3535</v>
          </cell>
          <cell r="AD156">
            <v>527871</v>
          </cell>
          <cell r="AE156">
            <v>4586</v>
          </cell>
          <cell r="AG156">
            <v>53722</v>
          </cell>
          <cell r="AH156">
            <v>53722</v>
          </cell>
        </row>
        <row r="157">
          <cell r="A157">
            <v>9839132</v>
          </cell>
          <cell r="B157" t="str">
            <v>עירוני</v>
          </cell>
          <cell r="C157" t="str">
            <v>גולדן דראגון</v>
          </cell>
          <cell r="D157">
            <v>2015</v>
          </cell>
          <cell r="E157" t="str">
            <v>טבריה</v>
          </cell>
          <cell r="F157">
            <v>515038</v>
          </cell>
          <cell r="G157">
            <v>0</v>
          </cell>
          <cell r="H157">
            <v>524017</v>
          </cell>
          <cell r="I157">
            <v>8979</v>
          </cell>
          <cell r="J157">
            <v>529791</v>
          </cell>
          <cell r="K157">
            <v>5774</v>
          </cell>
          <cell r="L157">
            <v>534217</v>
          </cell>
          <cell r="M157">
            <v>4426</v>
          </cell>
          <cell r="N157">
            <v>539854</v>
          </cell>
          <cell r="O157">
            <v>5637</v>
          </cell>
          <cell r="P157">
            <v>543169</v>
          </cell>
          <cell r="Q157">
            <v>3315</v>
          </cell>
          <cell r="R157">
            <v>544384</v>
          </cell>
          <cell r="S157">
            <v>1215</v>
          </cell>
          <cell r="T157">
            <v>547010</v>
          </cell>
          <cell r="U157">
            <v>2626</v>
          </cell>
          <cell r="V157">
            <v>547055</v>
          </cell>
          <cell r="W157">
            <v>45</v>
          </cell>
          <cell r="X157">
            <v>552240</v>
          </cell>
          <cell r="Y157">
            <v>5185</v>
          </cell>
          <cell r="Z157">
            <v>557850</v>
          </cell>
          <cell r="AA157">
            <v>5610</v>
          </cell>
          <cell r="AB157">
            <v>560780</v>
          </cell>
          <cell r="AC157">
            <v>2930</v>
          </cell>
          <cell r="AD157">
            <v>564154</v>
          </cell>
          <cell r="AE157">
            <v>3374</v>
          </cell>
          <cell r="AG157">
            <v>49116</v>
          </cell>
          <cell r="AH157">
            <v>49116</v>
          </cell>
        </row>
        <row r="158">
          <cell r="A158">
            <v>9839332</v>
          </cell>
          <cell r="B158" t="str">
            <v>עירוני</v>
          </cell>
          <cell r="C158" t="str">
            <v>גולדן דראגון</v>
          </cell>
          <cell r="D158">
            <v>2015</v>
          </cell>
          <cell r="E158" t="str">
            <v>טבריה</v>
          </cell>
          <cell r="F158">
            <v>500957</v>
          </cell>
          <cell r="G158">
            <v>4630</v>
          </cell>
          <cell r="H158">
            <v>507037</v>
          </cell>
          <cell r="I158">
            <v>6080</v>
          </cell>
          <cell r="J158">
            <v>512238</v>
          </cell>
          <cell r="K158">
            <v>5201</v>
          </cell>
          <cell r="L158">
            <v>517455</v>
          </cell>
          <cell r="M158">
            <v>5217</v>
          </cell>
          <cell r="N158">
            <v>523698</v>
          </cell>
          <cell r="O158">
            <v>6243</v>
          </cell>
          <cell r="P158">
            <v>526476</v>
          </cell>
          <cell r="Q158">
            <v>2778</v>
          </cell>
          <cell r="R158">
            <v>529207</v>
          </cell>
          <cell r="S158">
            <v>2731</v>
          </cell>
          <cell r="T158">
            <v>534592</v>
          </cell>
          <cell r="U158">
            <v>5385</v>
          </cell>
          <cell r="V158">
            <v>538812</v>
          </cell>
          <cell r="W158">
            <v>4220</v>
          </cell>
          <cell r="X158">
            <v>544445</v>
          </cell>
          <cell r="Y158">
            <v>5633</v>
          </cell>
          <cell r="Z158">
            <v>548271</v>
          </cell>
          <cell r="AA158">
            <v>3826</v>
          </cell>
          <cell r="AB158">
            <v>552799</v>
          </cell>
          <cell r="AC158">
            <v>4528</v>
          </cell>
          <cell r="AD158">
            <v>556065</v>
          </cell>
          <cell r="AE158">
            <v>3266</v>
          </cell>
          <cell r="AG158">
            <v>55108</v>
          </cell>
          <cell r="AH158">
            <v>55108</v>
          </cell>
        </row>
        <row r="159">
          <cell r="A159">
            <v>9839432</v>
          </cell>
          <cell r="B159" t="str">
            <v>עירוני</v>
          </cell>
          <cell r="C159" t="str">
            <v>גולדן דראגון</v>
          </cell>
          <cell r="D159">
            <v>2015</v>
          </cell>
          <cell r="E159" t="str">
            <v>טבריה</v>
          </cell>
          <cell r="F159">
            <v>486347</v>
          </cell>
          <cell r="G159">
            <v>5260</v>
          </cell>
          <cell r="H159">
            <v>491798</v>
          </cell>
          <cell r="I159">
            <v>5451</v>
          </cell>
          <cell r="J159">
            <v>496838</v>
          </cell>
          <cell r="K159">
            <v>5040</v>
          </cell>
          <cell r="L159">
            <v>500650</v>
          </cell>
          <cell r="M159">
            <v>3812</v>
          </cell>
          <cell r="N159">
            <v>502846</v>
          </cell>
          <cell r="O159">
            <v>2196</v>
          </cell>
          <cell r="P159">
            <v>508135</v>
          </cell>
          <cell r="Q159">
            <v>5289</v>
          </cell>
          <cell r="R159">
            <v>508327</v>
          </cell>
          <cell r="S159">
            <v>192</v>
          </cell>
          <cell r="T159">
            <v>511819</v>
          </cell>
          <cell r="U159">
            <v>3492</v>
          </cell>
          <cell r="V159">
            <v>516471</v>
          </cell>
          <cell r="W159">
            <v>4652</v>
          </cell>
          <cell r="X159">
            <v>518790</v>
          </cell>
          <cell r="Y159">
            <v>2319</v>
          </cell>
          <cell r="Z159">
            <v>522641</v>
          </cell>
          <cell r="AA159">
            <v>3851</v>
          </cell>
          <cell r="AB159">
            <v>526380</v>
          </cell>
          <cell r="AC159">
            <v>3739</v>
          </cell>
          <cell r="AD159">
            <v>529309</v>
          </cell>
          <cell r="AE159">
            <v>2929</v>
          </cell>
          <cell r="AG159">
            <v>42962</v>
          </cell>
          <cell r="AH159">
            <v>42962</v>
          </cell>
        </row>
        <row r="160">
          <cell r="A160">
            <v>9932332</v>
          </cell>
          <cell r="B160" t="str">
            <v>עירוני</v>
          </cell>
          <cell r="C160" t="str">
            <v>גולדן דראגון</v>
          </cell>
          <cell r="D160">
            <v>2015</v>
          </cell>
          <cell r="E160" t="str">
            <v>טבריה</v>
          </cell>
          <cell r="F160">
            <v>531106</v>
          </cell>
          <cell r="G160">
            <v>4902</v>
          </cell>
          <cell r="H160">
            <v>535761</v>
          </cell>
          <cell r="I160">
            <v>4655</v>
          </cell>
          <cell r="J160">
            <v>540303</v>
          </cell>
          <cell r="K160">
            <v>4542</v>
          </cell>
          <cell r="L160">
            <v>545565</v>
          </cell>
          <cell r="M160">
            <v>5262</v>
          </cell>
          <cell r="N160">
            <v>548559</v>
          </cell>
          <cell r="O160">
            <v>2994</v>
          </cell>
          <cell r="P160">
            <v>551221</v>
          </cell>
          <cell r="Q160">
            <v>2662</v>
          </cell>
          <cell r="R160">
            <v>554588</v>
          </cell>
          <cell r="S160">
            <v>3367</v>
          </cell>
          <cell r="T160">
            <v>558127</v>
          </cell>
          <cell r="U160">
            <v>3539</v>
          </cell>
          <cell r="V160">
            <v>561958</v>
          </cell>
          <cell r="W160">
            <v>3831</v>
          </cell>
          <cell r="X160">
            <v>565268</v>
          </cell>
          <cell r="Y160">
            <v>3310</v>
          </cell>
          <cell r="Z160">
            <v>569599</v>
          </cell>
          <cell r="AA160">
            <v>4331</v>
          </cell>
          <cell r="AB160">
            <v>573015</v>
          </cell>
          <cell r="AC160">
            <v>3416</v>
          </cell>
          <cell r="AD160">
            <v>578620</v>
          </cell>
          <cell r="AE160">
            <v>5605</v>
          </cell>
          <cell r="AG160">
            <v>47514</v>
          </cell>
          <cell r="AH160">
            <v>47514</v>
          </cell>
        </row>
        <row r="161">
          <cell r="A161">
            <v>9932432</v>
          </cell>
          <cell r="B161" t="str">
            <v>עירוני</v>
          </cell>
          <cell r="C161" t="str">
            <v>גולדן דראגון</v>
          </cell>
          <cell r="D161">
            <v>2015</v>
          </cell>
          <cell r="E161" t="str">
            <v>טבריה</v>
          </cell>
          <cell r="F161">
            <v>443690</v>
          </cell>
          <cell r="G161">
            <v>4348</v>
          </cell>
          <cell r="H161">
            <v>449797</v>
          </cell>
          <cell r="I161">
            <v>6107</v>
          </cell>
          <cell r="J161">
            <v>454221</v>
          </cell>
          <cell r="K161">
            <v>4424</v>
          </cell>
          <cell r="L161">
            <v>459923</v>
          </cell>
          <cell r="M161">
            <v>5702</v>
          </cell>
          <cell r="N161">
            <v>467584</v>
          </cell>
          <cell r="O161">
            <v>7661</v>
          </cell>
          <cell r="P161">
            <v>469148</v>
          </cell>
          <cell r="Q161">
            <v>1564</v>
          </cell>
          <cell r="R161">
            <v>469336</v>
          </cell>
          <cell r="S161">
            <v>188</v>
          </cell>
          <cell r="T161">
            <v>476775</v>
          </cell>
          <cell r="U161">
            <v>7439</v>
          </cell>
          <cell r="V161">
            <v>480858</v>
          </cell>
          <cell r="W161">
            <v>4083</v>
          </cell>
          <cell r="X161">
            <v>483213</v>
          </cell>
          <cell r="Y161">
            <v>2355</v>
          </cell>
          <cell r="Z161">
            <v>483213</v>
          </cell>
          <cell r="AA161">
            <v>0</v>
          </cell>
          <cell r="AB161">
            <v>483213</v>
          </cell>
          <cell r="AC161">
            <v>0</v>
          </cell>
          <cell r="AD161">
            <v>487909</v>
          </cell>
          <cell r="AE161">
            <v>4696</v>
          </cell>
          <cell r="AG161">
            <v>44219</v>
          </cell>
          <cell r="AH161">
            <v>44219</v>
          </cell>
        </row>
        <row r="162">
          <cell r="A162">
            <v>9932532</v>
          </cell>
          <cell r="B162" t="str">
            <v>עירוני</v>
          </cell>
          <cell r="C162" t="str">
            <v>גולדן דראגון</v>
          </cell>
          <cell r="D162">
            <v>2015</v>
          </cell>
          <cell r="E162" t="str">
            <v>טבריה</v>
          </cell>
          <cell r="F162">
            <v>471112</v>
          </cell>
          <cell r="G162">
            <v>4208</v>
          </cell>
          <cell r="H162">
            <v>475888</v>
          </cell>
          <cell r="I162">
            <v>4776</v>
          </cell>
          <cell r="J162">
            <v>479078</v>
          </cell>
          <cell r="K162">
            <v>3190</v>
          </cell>
          <cell r="L162">
            <v>482897</v>
          </cell>
          <cell r="M162">
            <v>3819</v>
          </cell>
          <cell r="N162">
            <v>488132</v>
          </cell>
          <cell r="O162">
            <v>5235</v>
          </cell>
          <cell r="P162">
            <v>490916</v>
          </cell>
          <cell r="Q162">
            <v>2784</v>
          </cell>
          <cell r="R162">
            <v>495064</v>
          </cell>
          <cell r="S162">
            <v>4148</v>
          </cell>
          <cell r="T162">
            <v>499584</v>
          </cell>
          <cell r="U162">
            <v>4520</v>
          </cell>
          <cell r="V162">
            <v>505304</v>
          </cell>
          <cell r="W162">
            <v>5720</v>
          </cell>
          <cell r="X162">
            <v>508806</v>
          </cell>
          <cell r="Y162">
            <v>3502</v>
          </cell>
          <cell r="Z162">
            <v>512774</v>
          </cell>
          <cell r="AA162">
            <v>3968</v>
          </cell>
          <cell r="AB162">
            <v>517347</v>
          </cell>
          <cell r="AC162">
            <v>4573</v>
          </cell>
          <cell r="AD162">
            <v>523344</v>
          </cell>
          <cell r="AE162">
            <v>5997</v>
          </cell>
          <cell r="AG162">
            <v>52232</v>
          </cell>
          <cell r="AH162">
            <v>52232</v>
          </cell>
        </row>
        <row r="163">
          <cell r="A163">
            <v>9932632</v>
          </cell>
          <cell r="B163" t="str">
            <v>עירוני</v>
          </cell>
          <cell r="C163" t="str">
            <v>גולדן דראגון</v>
          </cell>
          <cell r="D163">
            <v>2015</v>
          </cell>
          <cell r="E163" t="str">
            <v>טבריה</v>
          </cell>
          <cell r="F163">
            <v>507618</v>
          </cell>
          <cell r="G163">
            <v>4742</v>
          </cell>
          <cell r="H163">
            <v>511967</v>
          </cell>
          <cell r="I163">
            <v>4349</v>
          </cell>
          <cell r="J163">
            <v>516821</v>
          </cell>
          <cell r="K163">
            <v>4854</v>
          </cell>
          <cell r="L163">
            <v>522119</v>
          </cell>
          <cell r="M163">
            <v>5298</v>
          </cell>
          <cell r="N163">
            <v>524528</v>
          </cell>
          <cell r="O163">
            <v>2409</v>
          </cell>
          <cell r="P163">
            <v>528861</v>
          </cell>
          <cell r="Q163">
            <v>4333</v>
          </cell>
          <cell r="R163">
            <v>532355</v>
          </cell>
          <cell r="S163">
            <v>3494</v>
          </cell>
          <cell r="T163">
            <v>535253</v>
          </cell>
          <cell r="U163">
            <v>2898</v>
          </cell>
          <cell r="V163">
            <v>535428</v>
          </cell>
          <cell r="W163">
            <v>175</v>
          </cell>
          <cell r="X163">
            <v>535428</v>
          </cell>
          <cell r="Y163">
            <v>0</v>
          </cell>
          <cell r="Z163">
            <v>544054</v>
          </cell>
          <cell r="AA163">
            <v>8626</v>
          </cell>
          <cell r="AB163">
            <v>546671</v>
          </cell>
          <cell r="AC163">
            <v>2617</v>
          </cell>
          <cell r="AD163">
            <v>549409</v>
          </cell>
          <cell r="AE163">
            <v>2738</v>
          </cell>
          <cell r="AG163">
            <v>41791</v>
          </cell>
          <cell r="AH163">
            <v>41791</v>
          </cell>
        </row>
        <row r="164">
          <cell r="A164">
            <v>12795003</v>
          </cell>
          <cell r="B164" t="str">
            <v>בין עירוני</v>
          </cell>
          <cell r="C164" t="str">
            <v>גולדן</v>
          </cell>
          <cell r="D164">
            <v>2022</v>
          </cell>
          <cell r="E164" t="str">
            <v>טבריה</v>
          </cell>
          <cell r="F164">
            <v>182645</v>
          </cell>
          <cell r="G164">
            <v>11347</v>
          </cell>
          <cell r="H164">
            <v>192559</v>
          </cell>
          <cell r="I164">
            <v>9914</v>
          </cell>
          <cell r="J164">
            <v>200588</v>
          </cell>
          <cell r="K164">
            <v>8029</v>
          </cell>
          <cell r="L164">
            <v>210482</v>
          </cell>
          <cell r="M164">
            <v>9894</v>
          </cell>
          <cell r="N164">
            <v>220477</v>
          </cell>
          <cell r="O164">
            <v>9995</v>
          </cell>
          <cell r="P164">
            <v>231675</v>
          </cell>
          <cell r="Q164">
            <v>11198</v>
          </cell>
          <cell r="R164">
            <v>240812</v>
          </cell>
          <cell r="S164">
            <v>9137</v>
          </cell>
          <cell r="T164">
            <v>250579</v>
          </cell>
          <cell r="U164">
            <v>9767</v>
          </cell>
          <cell r="V164">
            <v>263414</v>
          </cell>
          <cell r="W164">
            <v>12835</v>
          </cell>
          <cell r="X164">
            <v>275067</v>
          </cell>
          <cell r="Y164">
            <v>11653</v>
          </cell>
          <cell r="Z164">
            <v>288413</v>
          </cell>
          <cell r="AA164">
            <v>13346</v>
          </cell>
          <cell r="AB164">
            <v>295772</v>
          </cell>
          <cell r="AC164">
            <v>7359</v>
          </cell>
          <cell r="AD164">
            <v>306959</v>
          </cell>
          <cell r="AE164">
            <v>11187</v>
          </cell>
          <cell r="AG164">
            <v>124314</v>
          </cell>
          <cell r="AH164">
            <v>124314</v>
          </cell>
        </row>
        <row r="165">
          <cell r="A165">
            <v>12795103</v>
          </cell>
          <cell r="B165" t="str">
            <v>בין עירוני</v>
          </cell>
          <cell r="C165" t="str">
            <v>גולדן דראגון</v>
          </cell>
          <cell r="D165">
            <v>2022</v>
          </cell>
          <cell r="E165" t="str">
            <v>יקנעם</v>
          </cell>
          <cell r="F165">
            <v>213530</v>
          </cell>
          <cell r="G165">
            <v>15590</v>
          </cell>
          <cell r="H165">
            <v>226835</v>
          </cell>
          <cell r="I165">
            <v>13305</v>
          </cell>
          <cell r="J165">
            <v>240867</v>
          </cell>
          <cell r="K165">
            <v>14032</v>
          </cell>
          <cell r="L165">
            <v>246040</v>
          </cell>
          <cell r="M165">
            <v>5173</v>
          </cell>
          <cell r="N165">
            <v>272123</v>
          </cell>
          <cell r="O165">
            <v>26083</v>
          </cell>
          <cell r="P165">
            <v>286015</v>
          </cell>
          <cell r="Q165">
            <v>13892</v>
          </cell>
          <cell r="R165">
            <v>300707</v>
          </cell>
          <cell r="S165">
            <v>14692</v>
          </cell>
          <cell r="T165">
            <v>312663</v>
          </cell>
          <cell r="U165">
            <v>11956</v>
          </cell>
          <cell r="V165">
            <v>325407</v>
          </cell>
          <cell r="W165">
            <v>12744</v>
          </cell>
          <cell r="X165">
            <v>337003</v>
          </cell>
          <cell r="Y165">
            <v>11596</v>
          </cell>
          <cell r="Z165">
            <v>349156</v>
          </cell>
          <cell r="AA165">
            <v>12153</v>
          </cell>
          <cell r="AB165">
            <v>362160</v>
          </cell>
          <cell r="AC165">
            <v>13004</v>
          </cell>
          <cell r="AD165">
            <v>373063</v>
          </cell>
          <cell r="AE165">
            <v>10903</v>
          </cell>
          <cell r="AG165">
            <v>159533</v>
          </cell>
          <cell r="AH165">
            <v>159533</v>
          </cell>
        </row>
        <row r="166">
          <cell r="A166">
            <v>12795203</v>
          </cell>
          <cell r="B166" t="str">
            <v>בין עירוני</v>
          </cell>
          <cell r="C166" t="str">
            <v>גולדן דראגון</v>
          </cell>
          <cell r="D166">
            <v>2022</v>
          </cell>
          <cell r="E166" t="str">
            <v>יקנעם</v>
          </cell>
          <cell r="F166">
            <v>212873</v>
          </cell>
          <cell r="G166">
            <v>13077</v>
          </cell>
          <cell r="H166">
            <v>225355</v>
          </cell>
          <cell r="I166">
            <v>12482</v>
          </cell>
          <cell r="J166">
            <v>237351</v>
          </cell>
          <cell r="K166">
            <v>11996</v>
          </cell>
          <cell r="L166">
            <v>246082</v>
          </cell>
          <cell r="M166">
            <v>8731</v>
          </cell>
          <cell r="N166">
            <v>260693</v>
          </cell>
          <cell r="O166">
            <v>14611</v>
          </cell>
          <cell r="P166">
            <v>272273</v>
          </cell>
          <cell r="Q166">
            <v>11580</v>
          </cell>
          <cell r="R166">
            <v>285656</v>
          </cell>
          <cell r="S166">
            <v>13383</v>
          </cell>
          <cell r="T166">
            <v>294786</v>
          </cell>
          <cell r="U166">
            <v>9130</v>
          </cell>
          <cell r="V166">
            <v>311622</v>
          </cell>
          <cell r="W166">
            <v>16836</v>
          </cell>
          <cell r="X166">
            <v>322098</v>
          </cell>
          <cell r="Y166">
            <v>10476</v>
          </cell>
          <cell r="Z166">
            <v>335865</v>
          </cell>
          <cell r="AA166">
            <v>13767</v>
          </cell>
          <cell r="AB166">
            <v>350435</v>
          </cell>
          <cell r="AC166">
            <v>14570</v>
          </cell>
          <cell r="AD166">
            <v>364503</v>
          </cell>
          <cell r="AE166">
            <v>14068</v>
          </cell>
          <cell r="AG166">
            <v>151630</v>
          </cell>
          <cell r="AH166">
            <v>151630</v>
          </cell>
        </row>
        <row r="167">
          <cell r="A167">
            <v>12795303</v>
          </cell>
          <cell r="B167" t="str">
            <v>בין עירוני</v>
          </cell>
          <cell r="C167" t="str">
            <v>גולדן דראגון</v>
          </cell>
          <cell r="D167">
            <v>2022</v>
          </cell>
          <cell r="E167" t="str">
            <v>עפולה</v>
          </cell>
          <cell r="F167">
            <v>203296</v>
          </cell>
          <cell r="G167">
            <v>11701</v>
          </cell>
          <cell r="H167">
            <v>213917</v>
          </cell>
          <cell r="I167">
            <v>10621</v>
          </cell>
          <cell r="J167">
            <v>227620</v>
          </cell>
          <cell r="K167">
            <v>13703</v>
          </cell>
          <cell r="L167">
            <v>240211</v>
          </cell>
          <cell r="M167">
            <v>12591</v>
          </cell>
          <cell r="N167">
            <v>255266</v>
          </cell>
          <cell r="O167">
            <v>15055</v>
          </cell>
          <cell r="P167">
            <v>260157</v>
          </cell>
          <cell r="Q167">
            <v>4891</v>
          </cell>
          <cell r="R167">
            <v>276198</v>
          </cell>
          <cell r="S167">
            <v>16041</v>
          </cell>
          <cell r="T167">
            <v>287395</v>
          </cell>
          <cell r="U167">
            <v>11197</v>
          </cell>
          <cell r="V167">
            <v>302580</v>
          </cell>
          <cell r="W167">
            <v>15185</v>
          </cell>
          <cell r="X167">
            <v>315725</v>
          </cell>
          <cell r="Y167">
            <v>13145</v>
          </cell>
          <cell r="Z167">
            <v>326338</v>
          </cell>
          <cell r="AA167">
            <v>10613</v>
          </cell>
          <cell r="AB167">
            <v>338650</v>
          </cell>
          <cell r="AC167">
            <v>12312</v>
          </cell>
          <cell r="AD167">
            <v>349136</v>
          </cell>
          <cell r="AE167">
            <v>10486</v>
          </cell>
          <cell r="AG167">
            <v>145840</v>
          </cell>
          <cell r="AH167">
            <v>145840</v>
          </cell>
        </row>
        <row r="168">
          <cell r="A168">
            <v>12795403</v>
          </cell>
          <cell r="B168" t="str">
            <v>בין עירוני</v>
          </cell>
          <cell r="C168" t="str">
            <v>גולדן דראגון</v>
          </cell>
          <cell r="D168">
            <v>2022</v>
          </cell>
          <cell r="E168" t="str">
            <v>יקנעם</v>
          </cell>
          <cell r="F168">
            <v>148775</v>
          </cell>
          <cell r="G168">
            <v>12290</v>
          </cell>
          <cell r="H168">
            <v>161571</v>
          </cell>
          <cell r="I168">
            <v>12796</v>
          </cell>
          <cell r="J168">
            <v>175436</v>
          </cell>
          <cell r="K168">
            <v>13865</v>
          </cell>
          <cell r="L168">
            <v>179558</v>
          </cell>
          <cell r="M168">
            <v>4122</v>
          </cell>
          <cell r="N168">
            <v>193769</v>
          </cell>
          <cell r="O168">
            <v>14211</v>
          </cell>
          <cell r="P168">
            <v>204455</v>
          </cell>
          <cell r="Q168">
            <v>10686</v>
          </cell>
          <cell r="R168">
            <v>212350</v>
          </cell>
          <cell r="S168">
            <v>7895</v>
          </cell>
          <cell r="T168">
            <v>212350</v>
          </cell>
          <cell r="U168">
            <v>0</v>
          </cell>
          <cell r="V168">
            <v>226213</v>
          </cell>
          <cell r="W168">
            <v>13863</v>
          </cell>
          <cell r="X168">
            <v>229777</v>
          </cell>
          <cell r="Y168">
            <v>3564</v>
          </cell>
          <cell r="Z168">
            <v>235181</v>
          </cell>
          <cell r="AA168">
            <v>5404</v>
          </cell>
          <cell r="AB168">
            <v>247868</v>
          </cell>
          <cell r="AC168">
            <v>12687</v>
          </cell>
          <cell r="AD168">
            <v>261649</v>
          </cell>
          <cell r="AE168">
            <v>13781</v>
          </cell>
          <cell r="AG168">
            <v>112874</v>
          </cell>
          <cell r="AH168">
            <v>112874</v>
          </cell>
        </row>
        <row r="169">
          <cell r="A169">
            <v>12795503</v>
          </cell>
          <cell r="B169" t="str">
            <v>בין עירוני</v>
          </cell>
          <cell r="C169" t="str">
            <v>גולדן</v>
          </cell>
          <cell r="D169">
            <v>2022</v>
          </cell>
          <cell r="E169" t="str">
            <v>טבריה</v>
          </cell>
          <cell r="F169">
            <v>205725</v>
          </cell>
          <cell r="G169">
            <v>14422</v>
          </cell>
          <cell r="H169">
            <v>218255</v>
          </cell>
          <cell r="I169">
            <v>12530</v>
          </cell>
          <cell r="J169">
            <v>230083</v>
          </cell>
          <cell r="K169">
            <v>11828</v>
          </cell>
          <cell r="L169">
            <v>241362</v>
          </cell>
          <cell r="M169">
            <v>11279</v>
          </cell>
          <cell r="N169">
            <v>253178</v>
          </cell>
          <cell r="O169">
            <v>11816</v>
          </cell>
          <cell r="P169">
            <v>266668</v>
          </cell>
          <cell r="Q169">
            <v>13490</v>
          </cell>
          <cell r="R169">
            <v>279034</v>
          </cell>
          <cell r="S169">
            <v>12366</v>
          </cell>
          <cell r="T169">
            <v>291714</v>
          </cell>
          <cell r="U169">
            <v>12680</v>
          </cell>
          <cell r="V169">
            <v>304101</v>
          </cell>
          <cell r="W169">
            <v>12387</v>
          </cell>
          <cell r="X169">
            <v>317064</v>
          </cell>
          <cell r="Y169">
            <v>12963</v>
          </cell>
          <cell r="Z169">
            <v>327666</v>
          </cell>
          <cell r="AA169">
            <v>10602</v>
          </cell>
          <cell r="AB169">
            <v>335160</v>
          </cell>
          <cell r="AC169">
            <v>7494</v>
          </cell>
          <cell r="AD169">
            <v>346498</v>
          </cell>
          <cell r="AE169">
            <v>11338</v>
          </cell>
          <cell r="AG169">
            <v>140773</v>
          </cell>
          <cell r="AH169">
            <v>140773</v>
          </cell>
        </row>
        <row r="170">
          <cell r="A170">
            <v>12795603</v>
          </cell>
          <cell r="B170" t="str">
            <v>בין עירוני</v>
          </cell>
          <cell r="C170" t="str">
            <v>גולדן</v>
          </cell>
          <cell r="D170">
            <v>2022</v>
          </cell>
          <cell r="E170" t="str">
            <v>טבריה</v>
          </cell>
          <cell r="F170">
            <v>190310</v>
          </cell>
          <cell r="G170">
            <v>13248</v>
          </cell>
          <cell r="H170">
            <v>202734</v>
          </cell>
          <cell r="I170">
            <v>12424</v>
          </cell>
          <cell r="J170">
            <v>214901</v>
          </cell>
          <cell r="K170">
            <v>12167</v>
          </cell>
          <cell r="L170">
            <v>228188</v>
          </cell>
          <cell r="M170">
            <v>13287</v>
          </cell>
          <cell r="N170">
            <v>240996</v>
          </cell>
          <cell r="O170">
            <v>12808</v>
          </cell>
          <cell r="P170">
            <v>251830</v>
          </cell>
          <cell r="Q170">
            <v>10834</v>
          </cell>
          <cell r="R170">
            <v>264943</v>
          </cell>
          <cell r="S170">
            <v>13113</v>
          </cell>
          <cell r="T170">
            <v>275247</v>
          </cell>
          <cell r="U170">
            <v>10304</v>
          </cell>
          <cell r="V170">
            <v>290053</v>
          </cell>
          <cell r="W170">
            <v>14806</v>
          </cell>
          <cell r="X170">
            <v>303434</v>
          </cell>
          <cell r="Y170">
            <v>13381</v>
          </cell>
          <cell r="Z170">
            <v>317149</v>
          </cell>
          <cell r="AA170">
            <v>13715</v>
          </cell>
          <cell r="AB170">
            <v>326682</v>
          </cell>
          <cell r="AC170">
            <v>9533</v>
          </cell>
          <cell r="AD170">
            <v>341419</v>
          </cell>
          <cell r="AE170">
            <v>14737</v>
          </cell>
          <cell r="AG170">
            <v>151109</v>
          </cell>
          <cell r="AH170">
            <v>151109</v>
          </cell>
        </row>
        <row r="171">
          <cell r="A171">
            <v>12795703</v>
          </cell>
          <cell r="B171" t="str">
            <v>בין עירוני</v>
          </cell>
          <cell r="C171" t="str">
            <v>גולדן</v>
          </cell>
          <cell r="D171">
            <v>2022</v>
          </cell>
          <cell r="E171" t="str">
            <v>טבריה</v>
          </cell>
          <cell r="F171">
            <v>196018</v>
          </cell>
          <cell r="G171">
            <v>13450</v>
          </cell>
          <cell r="H171">
            <v>210400</v>
          </cell>
          <cell r="I171">
            <v>14382</v>
          </cell>
          <cell r="J171">
            <v>220286</v>
          </cell>
          <cell r="K171">
            <v>9886</v>
          </cell>
          <cell r="L171">
            <v>232198</v>
          </cell>
          <cell r="M171">
            <v>11912</v>
          </cell>
          <cell r="N171">
            <v>242698</v>
          </cell>
          <cell r="O171">
            <v>10500</v>
          </cell>
          <cell r="P171">
            <v>258486</v>
          </cell>
          <cell r="Q171">
            <v>15788</v>
          </cell>
          <cell r="R171">
            <v>264277</v>
          </cell>
          <cell r="S171">
            <v>5791</v>
          </cell>
          <cell r="T171">
            <v>271197</v>
          </cell>
          <cell r="U171">
            <v>6920</v>
          </cell>
          <cell r="V171">
            <v>283007</v>
          </cell>
          <cell r="W171">
            <v>11810</v>
          </cell>
          <cell r="X171">
            <v>297912</v>
          </cell>
          <cell r="Y171">
            <v>14905</v>
          </cell>
          <cell r="Z171">
            <v>312066</v>
          </cell>
          <cell r="AA171">
            <v>14154</v>
          </cell>
          <cell r="AB171">
            <v>319988</v>
          </cell>
          <cell r="AC171">
            <v>7922</v>
          </cell>
          <cell r="AD171">
            <v>335090</v>
          </cell>
          <cell r="AE171">
            <v>15102</v>
          </cell>
          <cell r="AG171">
            <v>139072</v>
          </cell>
          <cell r="AH171">
            <v>139072</v>
          </cell>
        </row>
        <row r="172">
          <cell r="A172">
            <v>12795803</v>
          </cell>
          <cell r="B172" t="str">
            <v>בין עירוני</v>
          </cell>
          <cell r="C172" t="str">
            <v>גולדן</v>
          </cell>
          <cell r="D172">
            <v>2022</v>
          </cell>
          <cell r="E172" t="str">
            <v>טבריה</v>
          </cell>
          <cell r="F172">
            <v>218200</v>
          </cell>
          <cell r="G172">
            <v>12988</v>
          </cell>
          <cell r="H172">
            <v>231540</v>
          </cell>
          <cell r="I172">
            <v>13340</v>
          </cell>
          <cell r="J172">
            <v>243545</v>
          </cell>
          <cell r="K172">
            <v>12005</v>
          </cell>
          <cell r="L172">
            <v>254907</v>
          </cell>
          <cell r="M172">
            <v>11362</v>
          </cell>
          <cell r="N172">
            <v>267907</v>
          </cell>
          <cell r="O172">
            <v>13000</v>
          </cell>
          <cell r="P172">
            <v>282363</v>
          </cell>
          <cell r="Q172">
            <v>14456</v>
          </cell>
          <cell r="R172">
            <v>292441</v>
          </cell>
          <cell r="S172">
            <v>10078</v>
          </cell>
          <cell r="T172">
            <v>300904</v>
          </cell>
          <cell r="U172">
            <v>8463</v>
          </cell>
          <cell r="V172">
            <v>317856</v>
          </cell>
          <cell r="W172">
            <v>16952</v>
          </cell>
          <cell r="X172">
            <v>330348</v>
          </cell>
          <cell r="Y172">
            <v>12492</v>
          </cell>
          <cell r="Z172">
            <v>344707</v>
          </cell>
          <cell r="AA172">
            <v>14359</v>
          </cell>
          <cell r="AB172">
            <v>356281</v>
          </cell>
          <cell r="AC172">
            <v>11574</v>
          </cell>
          <cell r="AD172">
            <v>366555</v>
          </cell>
          <cell r="AE172">
            <v>10274</v>
          </cell>
          <cell r="AG172">
            <v>148355</v>
          </cell>
          <cell r="AH172">
            <v>148355</v>
          </cell>
        </row>
        <row r="173">
          <cell r="A173">
            <v>12795903</v>
          </cell>
          <cell r="B173" t="str">
            <v>בין עירוני</v>
          </cell>
          <cell r="C173" t="str">
            <v>גולדן דראגון</v>
          </cell>
          <cell r="D173">
            <v>2022</v>
          </cell>
          <cell r="E173" t="str">
            <v>יקנעם</v>
          </cell>
          <cell r="F173">
            <v>173105</v>
          </cell>
          <cell r="G173">
            <v>15615</v>
          </cell>
          <cell r="H173">
            <v>185139</v>
          </cell>
          <cell r="I173">
            <v>12034</v>
          </cell>
          <cell r="J173">
            <v>198661</v>
          </cell>
          <cell r="K173">
            <v>13522</v>
          </cell>
          <cell r="L173">
            <v>208096</v>
          </cell>
          <cell r="M173">
            <v>9435</v>
          </cell>
          <cell r="N173">
            <v>222145</v>
          </cell>
          <cell r="O173">
            <v>14049</v>
          </cell>
          <cell r="P173">
            <v>235932</v>
          </cell>
          <cell r="Q173">
            <v>13787</v>
          </cell>
          <cell r="R173">
            <v>247683</v>
          </cell>
          <cell r="S173">
            <v>11751</v>
          </cell>
          <cell r="T173">
            <v>261965</v>
          </cell>
          <cell r="U173">
            <v>14282</v>
          </cell>
          <cell r="V173">
            <v>280021</v>
          </cell>
          <cell r="W173">
            <v>18056</v>
          </cell>
          <cell r="X173">
            <v>292702</v>
          </cell>
          <cell r="Y173">
            <v>12681</v>
          </cell>
          <cell r="Z173">
            <v>306049</v>
          </cell>
          <cell r="AA173">
            <v>13347</v>
          </cell>
          <cell r="AB173">
            <v>318848</v>
          </cell>
          <cell r="AC173">
            <v>12799</v>
          </cell>
          <cell r="AD173">
            <v>332481</v>
          </cell>
          <cell r="AE173">
            <v>13633</v>
          </cell>
          <cell r="AG173">
            <v>159376</v>
          </cell>
          <cell r="AH173">
            <v>159376</v>
          </cell>
        </row>
        <row r="174">
          <cell r="A174">
            <v>12796003</v>
          </cell>
          <cell r="B174" t="str">
            <v>בין עירוני</v>
          </cell>
          <cell r="C174" t="str">
            <v>גולדן דראגון</v>
          </cell>
          <cell r="D174">
            <v>2022</v>
          </cell>
          <cell r="E174" t="str">
            <v>יקנעם</v>
          </cell>
          <cell r="F174">
            <v>197344</v>
          </cell>
          <cell r="G174">
            <v>11465</v>
          </cell>
          <cell r="H174">
            <v>212413</v>
          </cell>
          <cell r="I174">
            <v>15069</v>
          </cell>
          <cell r="J174">
            <v>224886</v>
          </cell>
          <cell r="K174">
            <v>12473</v>
          </cell>
          <cell r="L174">
            <v>236201</v>
          </cell>
          <cell r="M174">
            <v>11315</v>
          </cell>
          <cell r="N174">
            <v>242655</v>
          </cell>
          <cell r="O174">
            <v>6454</v>
          </cell>
          <cell r="P174">
            <v>251206</v>
          </cell>
          <cell r="Q174">
            <v>8551</v>
          </cell>
          <cell r="R174">
            <v>260385</v>
          </cell>
          <cell r="S174">
            <v>9179</v>
          </cell>
          <cell r="T174">
            <v>269993</v>
          </cell>
          <cell r="U174">
            <v>9608</v>
          </cell>
          <cell r="V174">
            <v>288184</v>
          </cell>
          <cell r="W174">
            <v>18191</v>
          </cell>
          <cell r="X174">
            <v>302533</v>
          </cell>
          <cell r="Y174">
            <v>14349</v>
          </cell>
          <cell r="Z174">
            <v>317511</v>
          </cell>
          <cell r="AA174">
            <v>14978</v>
          </cell>
          <cell r="AB174">
            <v>326931</v>
          </cell>
          <cell r="AC174">
            <v>9420</v>
          </cell>
          <cell r="AD174">
            <v>336730</v>
          </cell>
          <cell r="AE174">
            <v>9799</v>
          </cell>
          <cell r="AG174">
            <v>139386</v>
          </cell>
          <cell r="AH174">
            <v>139386</v>
          </cell>
        </row>
        <row r="175">
          <cell r="A175">
            <v>12796103</v>
          </cell>
          <cell r="B175" t="str">
            <v>בין עירוני</v>
          </cell>
          <cell r="C175" t="str">
            <v>גולדן</v>
          </cell>
          <cell r="D175">
            <v>2022</v>
          </cell>
          <cell r="E175" t="str">
            <v>טבריה</v>
          </cell>
          <cell r="F175">
            <v>218206</v>
          </cell>
          <cell r="G175">
            <v>14299</v>
          </cell>
          <cell r="H175">
            <v>231857</v>
          </cell>
          <cell r="I175">
            <v>13651</v>
          </cell>
          <cell r="J175">
            <v>241915</v>
          </cell>
          <cell r="K175">
            <v>10058</v>
          </cell>
          <cell r="L175">
            <v>251826</v>
          </cell>
          <cell r="M175">
            <v>9911</v>
          </cell>
          <cell r="N175">
            <v>264073</v>
          </cell>
          <cell r="O175">
            <v>12247</v>
          </cell>
          <cell r="P175">
            <v>277581</v>
          </cell>
          <cell r="Q175">
            <v>13508</v>
          </cell>
          <cell r="R175">
            <v>277581</v>
          </cell>
          <cell r="S175">
            <v>0</v>
          </cell>
          <cell r="T175">
            <v>277581</v>
          </cell>
          <cell r="U175">
            <v>0</v>
          </cell>
          <cell r="V175">
            <v>277581</v>
          </cell>
          <cell r="W175">
            <v>0</v>
          </cell>
          <cell r="X175">
            <v>277581</v>
          </cell>
          <cell r="Y175">
            <v>0</v>
          </cell>
          <cell r="Z175">
            <v>277581</v>
          </cell>
          <cell r="AA175">
            <v>0</v>
          </cell>
          <cell r="AB175">
            <v>277581</v>
          </cell>
          <cell r="AC175">
            <v>0</v>
          </cell>
          <cell r="AD175">
            <v>277581</v>
          </cell>
          <cell r="AE175">
            <v>0</v>
          </cell>
          <cell r="AF175" t="str">
            <v xml:space="preserve">מוסך מטרונית </v>
          </cell>
          <cell r="AG175">
            <v>59375</v>
          </cell>
          <cell r="AH175">
            <v>59375</v>
          </cell>
        </row>
        <row r="176">
          <cell r="A176">
            <v>12796203</v>
          </cell>
          <cell r="B176" t="str">
            <v>בין עירוני</v>
          </cell>
          <cell r="C176" t="str">
            <v>גולדן דראגון</v>
          </cell>
          <cell r="D176">
            <v>2022</v>
          </cell>
          <cell r="E176" t="str">
            <v>יקנעם</v>
          </cell>
          <cell r="F176">
            <v>195542</v>
          </cell>
          <cell r="G176">
            <v>15669</v>
          </cell>
          <cell r="H176">
            <v>207279</v>
          </cell>
          <cell r="I176">
            <v>11737</v>
          </cell>
          <cell r="J176">
            <v>221839</v>
          </cell>
          <cell r="K176">
            <v>14560</v>
          </cell>
          <cell r="L176">
            <v>235773</v>
          </cell>
          <cell r="M176">
            <v>13934</v>
          </cell>
          <cell r="N176">
            <v>240018</v>
          </cell>
          <cell r="O176">
            <v>4245</v>
          </cell>
          <cell r="P176">
            <v>250545</v>
          </cell>
          <cell r="Q176">
            <v>10527</v>
          </cell>
          <cell r="R176">
            <v>264146</v>
          </cell>
          <cell r="S176">
            <v>13601</v>
          </cell>
          <cell r="T176">
            <v>276960</v>
          </cell>
          <cell r="U176">
            <v>12814</v>
          </cell>
          <cell r="V176">
            <v>294083</v>
          </cell>
          <cell r="W176">
            <v>17123</v>
          </cell>
          <cell r="X176">
            <v>294083</v>
          </cell>
          <cell r="Y176">
            <v>0</v>
          </cell>
          <cell r="Z176">
            <v>320434</v>
          </cell>
          <cell r="AA176">
            <v>26351</v>
          </cell>
          <cell r="AB176">
            <v>332709</v>
          </cell>
          <cell r="AC176">
            <v>12275</v>
          </cell>
          <cell r="AD176">
            <v>347778</v>
          </cell>
          <cell r="AE176">
            <v>15069</v>
          </cell>
          <cell r="AG176">
            <v>152236</v>
          </cell>
          <cell r="AH176">
            <v>152236</v>
          </cell>
        </row>
        <row r="177">
          <cell r="A177">
            <v>12796303</v>
          </cell>
          <cell r="B177" t="str">
            <v>בין עירוני</v>
          </cell>
          <cell r="C177" t="str">
            <v>גולדן</v>
          </cell>
          <cell r="D177">
            <v>2022</v>
          </cell>
          <cell r="E177" t="str">
            <v>טבריה</v>
          </cell>
          <cell r="F177">
            <v>202000</v>
          </cell>
          <cell r="G177">
            <v>129299</v>
          </cell>
          <cell r="H177">
            <v>215055</v>
          </cell>
          <cell r="I177">
            <v>13055</v>
          </cell>
          <cell r="J177">
            <v>227553</v>
          </cell>
          <cell r="K177">
            <v>12498</v>
          </cell>
          <cell r="L177">
            <v>238588</v>
          </cell>
          <cell r="M177">
            <v>11035</v>
          </cell>
          <cell r="N177">
            <v>250703</v>
          </cell>
          <cell r="O177">
            <v>12115</v>
          </cell>
          <cell r="P177">
            <v>263239</v>
          </cell>
          <cell r="Q177">
            <v>12536</v>
          </cell>
          <cell r="R177">
            <v>274482</v>
          </cell>
          <cell r="S177">
            <v>11243</v>
          </cell>
          <cell r="T177">
            <v>286304</v>
          </cell>
          <cell r="U177">
            <v>11822</v>
          </cell>
          <cell r="V177">
            <v>300631</v>
          </cell>
          <cell r="W177">
            <v>14327</v>
          </cell>
          <cell r="X177">
            <v>314423</v>
          </cell>
          <cell r="Y177">
            <v>13792</v>
          </cell>
          <cell r="Z177">
            <v>324735</v>
          </cell>
          <cell r="AA177">
            <v>10312</v>
          </cell>
          <cell r="AB177">
            <v>339150</v>
          </cell>
          <cell r="AC177">
            <v>14415</v>
          </cell>
          <cell r="AD177">
            <v>352202</v>
          </cell>
          <cell r="AE177">
            <v>13052</v>
          </cell>
          <cell r="AG177">
            <v>150202</v>
          </cell>
          <cell r="AH177">
            <v>150202</v>
          </cell>
        </row>
        <row r="178">
          <cell r="A178">
            <v>12796403</v>
          </cell>
          <cell r="B178" t="str">
            <v>בין עירוני</v>
          </cell>
          <cell r="C178" t="str">
            <v>גולדן דראגון</v>
          </cell>
          <cell r="D178">
            <v>2022</v>
          </cell>
          <cell r="E178" t="str">
            <v>עפולה</v>
          </cell>
          <cell r="F178">
            <v>227121</v>
          </cell>
          <cell r="G178">
            <v>13686</v>
          </cell>
          <cell r="H178">
            <v>240032</v>
          </cell>
          <cell r="I178">
            <v>14540</v>
          </cell>
          <cell r="J178">
            <v>249889</v>
          </cell>
          <cell r="K178">
            <v>9857</v>
          </cell>
          <cell r="L178">
            <v>263953</v>
          </cell>
          <cell r="M178">
            <v>14064</v>
          </cell>
          <cell r="N178">
            <v>277353</v>
          </cell>
          <cell r="O178">
            <v>13400</v>
          </cell>
          <cell r="P178">
            <v>286284</v>
          </cell>
          <cell r="Q178">
            <v>8931</v>
          </cell>
          <cell r="R178">
            <v>297871</v>
          </cell>
          <cell r="S178">
            <v>11587</v>
          </cell>
          <cell r="T178">
            <v>312176</v>
          </cell>
          <cell r="U178">
            <v>14305</v>
          </cell>
          <cell r="V178">
            <v>331967</v>
          </cell>
          <cell r="W178">
            <v>19791</v>
          </cell>
          <cell r="X178">
            <v>345280</v>
          </cell>
          <cell r="Y178">
            <v>13313</v>
          </cell>
          <cell r="Z178">
            <v>359048</v>
          </cell>
          <cell r="AA178">
            <v>13768</v>
          </cell>
          <cell r="AB178">
            <v>369657</v>
          </cell>
          <cell r="AC178">
            <v>10609</v>
          </cell>
          <cell r="AD178">
            <v>383145</v>
          </cell>
          <cell r="AE178">
            <v>13488</v>
          </cell>
          <cell r="AG178">
            <v>156024</v>
          </cell>
          <cell r="AH178">
            <v>157653</v>
          </cell>
        </row>
        <row r="179">
          <cell r="A179">
            <v>12796503</v>
          </cell>
          <cell r="B179" t="str">
            <v>בין עירוני</v>
          </cell>
          <cell r="C179" t="str">
            <v>גולדן</v>
          </cell>
          <cell r="D179">
            <v>2022</v>
          </cell>
          <cell r="E179" t="str">
            <v>טבריה</v>
          </cell>
          <cell r="H179">
            <v>198450</v>
          </cell>
          <cell r="I179">
            <v>198450</v>
          </cell>
          <cell r="J179">
            <v>204773</v>
          </cell>
          <cell r="K179">
            <v>6323</v>
          </cell>
          <cell r="L179">
            <v>217811</v>
          </cell>
          <cell r="M179">
            <v>13038</v>
          </cell>
          <cell r="N179">
            <v>232221</v>
          </cell>
          <cell r="O179">
            <v>14410</v>
          </cell>
          <cell r="P179">
            <v>243786</v>
          </cell>
          <cell r="Q179">
            <v>11565</v>
          </cell>
          <cell r="R179">
            <v>257703</v>
          </cell>
          <cell r="S179">
            <v>13917</v>
          </cell>
          <cell r="T179">
            <v>270648</v>
          </cell>
          <cell r="U179">
            <v>12945</v>
          </cell>
          <cell r="V179">
            <v>283087</v>
          </cell>
          <cell r="W179">
            <v>12439</v>
          </cell>
          <cell r="X179">
            <v>297735</v>
          </cell>
          <cell r="Y179">
            <v>14648</v>
          </cell>
          <cell r="Z179">
            <v>313986</v>
          </cell>
          <cell r="AA179">
            <v>16251</v>
          </cell>
          <cell r="AB179">
            <v>325100</v>
          </cell>
          <cell r="AC179">
            <v>11114</v>
          </cell>
          <cell r="AD179">
            <v>341008</v>
          </cell>
          <cell r="AE179">
            <v>15908</v>
          </cell>
          <cell r="AG179">
            <v>341008</v>
          </cell>
          <cell r="AH179">
            <v>341008</v>
          </cell>
        </row>
        <row r="180">
          <cell r="A180">
            <v>12796603</v>
          </cell>
          <cell r="B180" t="str">
            <v>בין עירוני</v>
          </cell>
          <cell r="C180" t="str">
            <v>גולדן דראגון</v>
          </cell>
          <cell r="D180">
            <v>2022</v>
          </cell>
          <cell r="E180" t="str">
            <v>יקנעם</v>
          </cell>
          <cell r="F180">
            <v>214327</v>
          </cell>
          <cell r="G180">
            <v>12396</v>
          </cell>
          <cell r="H180">
            <v>223333</v>
          </cell>
          <cell r="I180">
            <v>9006</v>
          </cell>
          <cell r="J180">
            <v>233688</v>
          </cell>
          <cell r="K180">
            <v>10355</v>
          </cell>
          <cell r="L180">
            <v>244902</v>
          </cell>
          <cell r="M180">
            <v>11214</v>
          </cell>
          <cell r="N180">
            <v>246024</v>
          </cell>
          <cell r="O180">
            <v>1122</v>
          </cell>
          <cell r="P180">
            <v>254678</v>
          </cell>
          <cell r="Q180">
            <v>8654</v>
          </cell>
          <cell r="R180">
            <v>266670</v>
          </cell>
          <cell r="S180">
            <v>11992</v>
          </cell>
          <cell r="T180">
            <v>280033</v>
          </cell>
          <cell r="U180">
            <v>13363</v>
          </cell>
          <cell r="V180">
            <v>294251</v>
          </cell>
          <cell r="W180">
            <v>14218</v>
          </cell>
          <cell r="X180">
            <v>294251</v>
          </cell>
          <cell r="Y180">
            <v>0</v>
          </cell>
          <cell r="Z180">
            <v>314456</v>
          </cell>
          <cell r="AA180">
            <v>20205</v>
          </cell>
          <cell r="AB180">
            <v>323200</v>
          </cell>
          <cell r="AC180">
            <v>8744</v>
          </cell>
          <cell r="AD180">
            <v>329512</v>
          </cell>
          <cell r="AE180">
            <v>6312</v>
          </cell>
          <cell r="AG180">
            <v>115185</v>
          </cell>
          <cell r="AH180">
            <v>115185</v>
          </cell>
        </row>
        <row r="181">
          <cell r="A181">
            <v>12796703</v>
          </cell>
          <cell r="B181" t="str">
            <v>בין עירוני</v>
          </cell>
          <cell r="C181" t="str">
            <v>גולדן</v>
          </cell>
          <cell r="D181">
            <v>2022</v>
          </cell>
          <cell r="E181" t="str">
            <v>טבריה</v>
          </cell>
          <cell r="F181">
            <v>206742</v>
          </cell>
          <cell r="G181">
            <v>12877</v>
          </cell>
          <cell r="H181">
            <v>218047</v>
          </cell>
          <cell r="I181">
            <v>11305</v>
          </cell>
          <cell r="J181">
            <v>231265</v>
          </cell>
          <cell r="K181">
            <v>13218</v>
          </cell>
          <cell r="L181">
            <v>241725</v>
          </cell>
          <cell r="M181">
            <v>10460</v>
          </cell>
          <cell r="N181">
            <v>252700</v>
          </cell>
          <cell r="O181">
            <v>10975</v>
          </cell>
          <cell r="P181">
            <v>266770</v>
          </cell>
          <cell r="Q181">
            <v>14070</v>
          </cell>
          <cell r="R181">
            <v>279926</v>
          </cell>
          <cell r="S181">
            <v>13156</v>
          </cell>
          <cell r="T181">
            <v>292376</v>
          </cell>
          <cell r="U181">
            <v>12450</v>
          </cell>
          <cell r="V181">
            <v>308037</v>
          </cell>
          <cell r="W181">
            <v>15661</v>
          </cell>
          <cell r="X181">
            <v>319785</v>
          </cell>
          <cell r="Y181">
            <v>11748</v>
          </cell>
          <cell r="Z181">
            <v>328120</v>
          </cell>
          <cell r="AA181">
            <v>8335</v>
          </cell>
          <cell r="AB181">
            <v>339318</v>
          </cell>
          <cell r="AC181">
            <v>11198</v>
          </cell>
          <cell r="AD181">
            <v>353579</v>
          </cell>
          <cell r="AE181">
            <v>14261</v>
          </cell>
          <cell r="AG181">
            <v>146837</v>
          </cell>
          <cell r="AH181">
            <v>146837</v>
          </cell>
        </row>
        <row r="182">
          <cell r="A182">
            <v>12796803</v>
          </cell>
          <cell r="B182" t="str">
            <v>בין עירוני</v>
          </cell>
          <cell r="C182" t="str">
            <v>גולדן דראגון</v>
          </cell>
          <cell r="D182">
            <v>2022</v>
          </cell>
          <cell r="E182" t="str">
            <v>עפולה</v>
          </cell>
          <cell r="F182">
            <v>177347</v>
          </cell>
          <cell r="G182">
            <v>10972</v>
          </cell>
          <cell r="H182">
            <v>185000</v>
          </cell>
          <cell r="I182">
            <v>7653</v>
          </cell>
          <cell r="J182">
            <v>194003</v>
          </cell>
          <cell r="K182">
            <v>9003</v>
          </cell>
          <cell r="L182">
            <v>205034</v>
          </cell>
          <cell r="M182">
            <v>11031</v>
          </cell>
          <cell r="N182">
            <v>226601</v>
          </cell>
          <cell r="O182">
            <v>21567</v>
          </cell>
          <cell r="P182">
            <v>232601</v>
          </cell>
          <cell r="Q182">
            <v>6099</v>
          </cell>
          <cell r="R182">
            <v>247200</v>
          </cell>
          <cell r="S182">
            <v>14599</v>
          </cell>
          <cell r="T182">
            <v>252823</v>
          </cell>
          <cell r="U182">
            <v>5623</v>
          </cell>
          <cell r="V182">
            <v>256971</v>
          </cell>
          <cell r="W182">
            <v>4148</v>
          </cell>
          <cell r="X182">
            <v>269830</v>
          </cell>
          <cell r="Y182">
            <v>12859</v>
          </cell>
          <cell r="Z182">
            <v>279218</v>
          </cell>
          <cell r="AA182">
            <v>9388</v>
          </cell>
          <cell r="AB182">
            <v>289180</v>
          </cell>
          <cell r="AC182">
            <v>9962</v>
          </cell>
          <cell r="AD182">
            <v>299044</v>
          </cell>
          <cell r="AE182">
            <v>9864</v>
          </cell>
          <cell r="AG182">
            <v>121697</v>
          </cell>
          <cell r="AH182">
            <v>121796</v>
          </cell>
        </row>
        <row r="183">
          <cell r="A183">
            <v>12796903</v>
          </cell>
          <cell r="B183" t="str">
            <v>בין עירוני</v>
          </cell>
          <cell r="C183" t="str">
            <v>גולדן דראגון</v>
          </cell>
          <cell r="D183">
            <v>2022</v>
          </cell>
          <cell r="E183" t="str">
            <v>עפולה</v>
          </cell>
          <cell r="F183">
            <v>193129</v>
          </cell>
          <cell r="G183">
            <v>12136</v>
          </cell>
          <cell r="H183">
            <v>205886</v>
          </cell>
          <cell r="I183">
            <v>12757</v>
          </cell>
          <cell r="J183">
            <v>212139</v>
          </cell>
          <cell r="K183">
            <v>6253</v>
          </cell>
          <cell r="L183">
            <v>220000</v>
          </cell>
          <cell r="M183">
            <v>7861</v>
          </cell>
          <cell r="N183">
            <v>230693</v>
          </cell>
          <cell r="O183">
            <v>10693</v>
          </cell>
          <cell r="P183">
            <v>234690</v>
          </cell>
          <cell r="Q183">
            <v>3997</v>
          </cell>
          <cell r="R183">
            <v>250219</v>
          </cell>
          <cell r="S183">
            <v>15529</v>
          </cell>
          <cell r="T183">
            <v>261334</v>
          </cell>
          <cell r="U183">
            <v>11115</v>
          </cell>
          <cell r="V183">
            <v>277480</v>
          </cell>
          <cell r="W183">
            <v>16146</v>
          </cell>
          <cell r="X183">
            <v>291164</v>
          </cell>
          <cell r="Y183">
            <v>13684</v>
          </cell>
          <cell r="Z183">
            <v>301131</v>
          </cell>
          <cell r="AA183">
            <v>9967</v>
          </cell>
          <cell r="AB183">
            <v>311516</v>
          </cell>
          <cell r="AC183">
            <v>10385</v>
          </cell>
          <cell r="AD183">
            <v>323579</v>
          </cell>
          <cell r="AE183">
            <v>12063</v>
          </cell>
          <cell r="AG183">
            <v>130450</v>
          </cell>
          <cell r="AH183">
            <v>130450</v>
          </cell>
        </row>
        <row r="184">
          <cell r="A184">
            <v>12797003</v>
          </cell>
          <cell r="B184" t="str">
            <v>בין עירוני</v>
          </cell>
          <cell r="C184" t="str">
            <v>גולדן דראגון</v>
          </cell>
          <cell r="D184">
            <v>2022</v>
          </cell>
          <cell r="E184" t="str">
            <v>עפולה</v>
          </cell>
          <cell r="F184">
            <v>172515</v>
          </cell>
          <cell r="G184">
            <v>10754</v>
          </cell>
          <cell r="H184">
            <v>178000</v>
          </cell>
          <cell r="I184">
            <v>5485</v>
          </cell>
          <cell r="J184">
            <v>178000</v>
          </cell>
          <cell r="K184">
            <v>0</v>
          </cell>
          <cell r="L184">
            <v>190000</v>
          </cell>
          <cell r="M184">
            <v>12000</v>
          </cell>
          <cell r="N184">
            <v>208909</v>
          </cell>
          <cell r="O184">
            <v>18909</v>
          </cell>
          <cell r="P184">
            <v>215500</v>
          </cell>
          <cell r="Q184">
            <v>6591</v>
          </cell>
          <cell r="R184">
            <v>228880</v>
          </cell>
          <cell r="S184">
            <v>13380</v>
          </cell>
          <cell r="T184">
            <v>235020</v>
          </cell>
          <cell r="U184">
            <v>6140</v>
          </cell>
          <cell r="V184">
            <v>247123</v>
          </cell>
          <cell r="W184">
            <v>12103</v>
          </cell>
          <cell r="X184">
            <v>254833</v>
          </cell>
          <cell r="Y184">
            <v>7710</v>
          </cell>
          <cell r="Z184">
            <v>265052</v>
          </cell>
          <cell r="AA184">
            <v>10219</v>
          </cell>
          <cell r="AB184">
            <v>274944</v>
          </cell>
          <cell r="AC184">
            <v>9892</v>
          </cell>
          <cell r="AD184">
            <v>286442</v>
          </cell>
          <cell r="AE184">
            <v>11498</v>
          </cell>
          <cell r="AG184">
            <v>113927</v>
          </cell>
          <cell r="AH184">
            <v>113927</v>
          </cell>
        </row>
        <row r="185">
          <cell r="A185">
            <v>12797103</v>
          </cell>
          <cell r="B185" t="str">
            <v>בין עירוני</v>
          </cell>
          <cell r="C185" t="str">
            <v>גולדן דראגון</v>
          </cell>
          <cell r="D185">
            <v>2022</v>
          </cell>
          <cell r="E185" t="str">
            <v>יקנעם</v>
          </cell>
          <cell r="F185">
            <v>192611</v>
          </cell>
          <cell r="G185">
            <v>10980</v>
          </cell>
          <cell r="H185">
            <v>203134</v>
          </cell>
          <cell r="I185">
            <v>10523</v>
          </cell>
          <cell r="J185">
            <v>207051</v>
          </cell>
          <cell r="K185">
            <v>3917</v>
          </cell>
          <cell r="L185">
            <v>217185</v>
          </cell>
          <cell r="M185">
            <v>10134</v>
          </cell>
          <cell r="N185">
            <v>228873</v>
          </cell>
          <cell r="O185">
            <v>11688</v>
          </cell>
          <cell r="P185">
            <v>239557</v>
          </cell>
          <cell r="Q185">
            <v>10684</v>
          </cell>
          <cell r="R185">
            <v>250933</v>
          </cell>
          <cell r="S185">
            <v>11376</v>
          </cell>
          <cell r="T185">
            <v>256708</v>
          </cell>
          <cell r="U185">
            <v>5775</v>
          </cell>
          <cell r="V185">
            <v>269911</v>
          </cell>
          <cell r="W185">
            <v>13203</v>
          </cell>
          <cell r="X185">
            <v>279933</v>
          </cell>
          <cell r="Y185">
            <v>10022</v>
          </cell>
          <cell r="Z185">
            <v>290457</v>
          </cell>
          <cell r="AA185">
            <v>10524</v>
          </cell>
          <cell r="AB185">
            <v>302403</v>
          </cell>
          <cell r="AC185">
            <v>11946</v>
          </cell>
          <cell r="AD185">
            <v>313228</v>
          </cell>
          <cell r="AE185">
            <v>10825</v>
          </cell>
          <cell r="AG185">
            <v>120617</v>
          </cell>
          <cell r="AH185">
            <v>120617</v>
          </cell>
        </row>
        <row r="186">
          <cell r="A186">
            <v>12797203</v>
          </cell>
          <cell r="B186" t="str">
            <v>בין עירוני</v>
          </cell>
          <cell r="C186" t="str">
            <v>גולדן דראגון</v>
          </cell>
          <cell r="D186">
            <v>2022</v>
          </cell>
          <cell r="E186" t="str">
            <v>יקנעם</v>
          </cell>
          <cell r="F186">
            <v>185744</v>
          </cell>
          <cell r="G186">
            <v>14322</v>
          </cell>
          <cell r="H186">
            <v>196811</v>
          </cell>
          <cell r="I186">
            <v>11067</v>
          </cell>
          <cell r="J186">
            <v>210507</v>
          </cell>
          <cell r="K186">
            <v>13696</v>
          </cell>
          <cell r="L186">
            <v>224091</v>
          </cell>
          <cell r="M186">
            <v>13584</v>
          </cell>
          <cell r="N186">
            <v>237402</v>
          </cell>
          <cell r="O186">
            <v>13311</v>
          </cell>
          <cell r="P186">
            <v>248281</v>
          </cell>
          <cell r="Q186">
            <v>10879</v>
          </cell>
          <cell r="R186">
            <v>261942</v>
          </cell>
          <cell r="S186">
            <v>13661</v>
          </cell>
          <cell r="T186">
            <v>275917</v>
          </cell>
          <cell r="U186">
            <v>13975</v>
          </cell>
          <cell r="V186">
            <v>291464</v>
          </cell>
          <cell r="W186">
            <v>15547</v>
          </cell>
          <cell r="X186">
            <v>305687</v>
          </cell>
          <cell r="Y186">
            <v>14223</v>
          </cell>
          <cell r="Z186">
            <v>316844</v>
          </cell>
          <cell r="AA186">
            <v>11157</v>
          </cell>
          <cell r="AB186">
            <v>325750</v>
          </cell>
          <cell r="AC186">
            <v>8906</v>
          </cell>
          <cell r="AD186">
            <v>331361</v>
          </cell>
          <cell r="AE186">
            <v>5611</v>
          </cell>
          <cell r="AG186">
            <v>145617</v>
          </cell>
          <cell r="AH186">
            <v>145617</v>
          </cell>
        </row>
        <row r="187">
          <cell r="A187">
            <v>12797303</v>
          </cell>
          <cell r="B187" t="str">
            <v>בין עירוני</v>
          </cell>
          <cell r="C187" t="str">
            <v>גולדן דראגון</v>
          </cell>
          <cell r="D187">
            <v>2022</v>
          </cell>
          <cell r="E187" t="str">
            <v>יקנעם</v>
          </cell>
          <cell r="F187">
            <v>212720</v>
          </cell>
          <cell r="G187">
            <v>16362</v>
          </cell>
          <cell r="H187">
            <v>226780</v>
          </cell>
          <cell r="I187">
            <v>14060</v>
          </cell>
          <cell r="J187">
            <v>239898</v>
          </cell>
          <cell r="K187">
            <v>13118</v>
          </cell>
          <cell r="L187">
            <v>245673</v>
          </cell>
          <cell r="M187">
            <v>5775</v>
          </cell>
          <cell r="N187">
            <v>258731</v>
          </cell>
          <cell r="O187">
            <v>13058</v>
          </cell>
          <cell r="P187">
            <v>269706</v>
          </cell>
          <cell r="Q187">
            <v>10975</v>
          </cell>
          <cell r="R187">
            <v>282412</v>
          </cell>
          <cell r="S187">
            <v>12706</v>
          </cell>
          <cell r="T187">
            <v>292358</v>
          </cell>
          <cell r="U187">
            <v>9946</v>
          </cell>
          <cell r="V187">
            <v>308981</v>
          </cell>
          <cell r="W187">
            <v>16623</v>
          </cell>
          <cell r="X187">
            <v>319071</v>
          </cell>
          <cell r="Y187">
            <v>10090</v>
          </cell>
          <cell r="Z187">
            <v>331104</v>
          </cell>
          <cell r="AA187">
            <v>12033</v>
          </cell>
          <cell r="AB187">
            <v>340394</v>
          </cell>
          <cell r="AC187">
            <v>9290</v>
          </cell>
          <cell r="AD187">
            <v>352293</v>
          </cell>
          <cell r="AE187">
            <v>11899</v>
          </cell>
          <cell r="AG187">
            <v>139573</v>
          </cell>
          <cell r="AH187">
            <v>139573</v>
          </cell>
        </row>
        <row r="188">
          <cell r="A188">
            <v>12797403</v>
          </cell>
          <cell r="B188" t="str">
            <v>בין עירוני</v>
          </cell>
          <cell r="C188" t="str">
            <v>גולדן דראגון</v>
          </cell>
          <cell r="D188">
            <v>2022</v>
          </cell>
          <cell r="E188" t="str">
            <v>עפולה</v>
          </cell>
          <cell r="F188">
            <v>152847</v>
          </cell>
          <cell r="G188">
            <v>9000</v>
          </cell>
          <cell r="H188">
            <v>157101</v>
          </cell>
          <cell r="I188">
            <v>4254</v>
          </cell>
          <cell r="J188">
            <v>167060</v>
          </cell>
          <cell r="K188">
            <v>9959</v>
          </cell>
          <cell r="L188">
            <v>175705</v>
          </cell>
          <cell r="M188">
            <v>8645</v>
          </cell>
          <cell r="N188">
            <v>192185</v>
          </cell>
          <cell r="O188">
            <v>16480</v>
          </cell>
          <cell r="P188">
            <v>192185</v>
          </cell>
          <cell r="Q188">
            <v>0</v>
          </cell>
          <cell r="R188">
            <v>200089</v>
          </cell>
          <cell r="S188">
            <v>7904</v>
          </cell>
          <cell r="T188">
            <v>208416</v>
          </cell>
          <cell r="U188">
            <v>8327</v>
          </cell>
          <cell r="V188">
            <v>209994</v>
          </cell>
          <cell r="W188">
            <v>1578</v>
          </cell>
          <cell r="X188">
            <v>221841</v>
          </cell>
          <cell r="Y188">
            <v>11847</v>
          </cell>
          <cell r="Z188">
            <v>232292</v>
          </cell>
          <cell r="AA188">
            <v>10451</v>
          </cell>
          <cell r="AB188">
            <v>239217</v>
          </cell>
          <cell r="AC188">
            <v>6925</v>
          </cell>
          <cell r="AD188">
            <v>250901</v>
          </cell>
          <cell r="AE188">
            <v>11684</v>
          </cell>
          <cell r="AG188">
            <v>98054</v>
          </cell>
          <cell r="AH188">
            <v>98054</v>
          </cell>
        </row>
        <row r="189">
          <cell r="A189">
            <v>12797503</v>
          </cell>
          <cell r="B189" t="str">
            <v>בין עירוני</v>
          </cell>
          <cell r="C189" t="str">
            <v>גולדן</v>
          </cell>
          <cell r="D189">
            <v>2022</v>
          </cell>
          <cell r="E189" t="str">
            <v>טבריה</v>
          </cell>
          <cell r="F189">
            <v>204543</v>
          </cell>
          <cell r="G189">
            <v>12433</v>
          </cell>
          <cell r="H189">
            <v>218265</v>
          </cell>
          <cell r="I189">
            <v>13722</v>
          </cell>
          <cell r="J189">
            <v>231232</v>
          </cell>
          <cell r="K189">
            <v>12967</v>
          </cell>
          <cell r="L189">
            <v>244033</v>
          </cell>
          <cell r="M189">
            <v>12801</v>
          </cell>
          <cell r="N189">
            <v>256050</v>
          </cell>
          <cell r="O189">
            <v>12017</v>
          </cell>
          <cell r="P189">
            <v>268916</v>
          </cell>
          <cell r="Q189">
            <v>12866</v>
          </cell>
          <cell r="R189">
            <v>279986</v>
          </cell>
          <cell r="S189">
            <v>11070</v>
          </cell>
          <cell r="T189">
            <v>291951</v>
          </cell>
          <cell r="U189">
            <v>11965</v>
          </cell>
          <cell r="V189">
            <v>306073</v>
          </cell>
          <cell r="W189">
            <v>14122</v>
          </cell>
          <cell r="X189">
            <v>320221</v>
          </cell>
          <cell r="Y189">
            <v>14148</v>
          </cell>
          <cell r="Z189">
            <v>332203</v>
          </cell>
          <cell r="AA189">
            <v>11982</v>
          </cell>
          <cell r="AB189">
            <v>343186</v>
          </cell>
          <cell r="AC189">
            <v>10983</v>
          </cell>
          <cell r="AD189">
            <v>356037</v>
          </cell>
          <cell r="AE189">
            <v>12851</v>
          </cell>
          <cell r="AG189">
            <v>151494</v>
          </cell>
          <cell r="AH189">
            <v>151494</v>
          </cell>
        </row>
        <row r="190">
          <cell r="A190">
            <v>12797603</v>
          </cell>
          <cell r="B190" t="str">
            <v>בין עירוני</v>
          </cell>
          <cell r="C190" t="str">
            <v>גולדן</v>
          </cell>
          <cell r="D190">
            <v>2022</v>
          </cell>
          <cell r="E190" t="str">
            <v>טבריה</v>
          </cell>
          <cell r="H190">
            <v>215506</v>
          </cell>
          <cell r="I190">
            <v>215506</v>
          </cell>
          <cell r="J190">
            <v>225868</v>
          </cell>
          <cell r="K190">
            <v>10362</v>
          </cell>
          <cell r="L190">
            <v>237209</v>
          </cell>
          <cell r="M190">
            <v>11341</v>
          </cell>
          <cell r="N190">
            <v>247465</v>
          </cell>
          <cell r="O190">
            <v>10256</v>
          </cell>
          <cell r="P190">
            <v>259528</v>
          </cell>
          <cell r="Q190">
            <v>12063</v>
          </cell>
          <cell r="R190">
            <v>271194</v>
          </cell>
          <cell r="S190">
            <v>11666</v>
          </cell>
          <cell r="T190">
            <v>281106</v>
          </cell>
          <cell r="U190">
            <v>9912</v>
          </cell>
          <cell r="V190">
            <v>296507</v>
          </cell>
          <cell r="W190">
            <v>15401</v>
          </cell>
          <cell r="X190">
            <v>309049</v>
          </cell>
          <cell r="Y190">
            <v>12542</v>
          </cell>
          <cell r="Z190">
            <v>322130</v>
          </cell>
          <cell r="AA190">
            <v>13081</v>
          </cell>
          <cell r="AB190">
            <v>331359</v>
          </cell>
          <cell r="AC190">
            <v>9229</v>
          </cell>
          <cell r="AD190">
            <v>342185</v>
          </cell>
          <cell r="AE190">
            <v>10826</v>
          </cell>
          <cell r="AG190">
            <v>342185</v>
          </cell>
          <cell r="AH190">
            <v>342185</v>
          </cell>
        </row>
        <row r="191">
          <cell r="A191">
            <v>12797703</v>
          </cell>
          <cell r="B191" t="str">
            <v>בין עירוני</v>
          </cell>
          <cell r="C191" t="str">
            <v>גולדן דראגון</v>
          </cell>
          <cell r="D191">
            <v>2022</v>
          </cell>
          <cell r="E191" t="str">
            <v>עפולה</v>
          </cell>
          <cell r="F191">
            <v>202105</v>
          </cell>
          <cell r="G191">
            <v>12436</v>
          </cell>
          <cell r="H191">
            <v>214524</v>
          </cell>
          <cell r="I191">
            <v>12419</v>
          </cell>
          <cell r="J191">
            <v>225230</v>
          </cell>
          <cell r="K191">
            <v>10706</v>
          </cell>
          <cell r="L191">
            <v>237775</v>
          </cell>
          <cell r="M191">
            <v>12545</v>
          </cell>
          <cell r="N191">
            <v>252698</v>
          </cell>
          <cell r="O191">
            <v>14923</v>
          </cell>
          <cell r="P191">
            <v>255705</v>
          </cell>
          <cell r="Q191">
            <v>3007</v>
          </cell>
          <cell r="R191">
            <v>268113</v>
          </cell>
          <cell r="S191">
            <v>12408</v>
          </cell>
          <cell r="T191">
            <v>279166</v>
          </cell>
          <cell r="U191">
            <v>11053</v>
          </cell>
          <cell r="V191">
            <v>296534</v>
          </cell>
          <cell r="W191">
            <v>17368</v>
          </cell>
          <cell r="X191">
            <v>308230</v>
          </cell>
          <cell r="Y191">
            <v>11696</v>
          </cell>
          <cell r="Z191">
            <v>319142</v>
          </cell>
          <cell r="AA191">
            <v>10912</v>
          </cell>
          <cell r="AB191">
            <v>328968</v>
          </cell>
          <cell r="AC191">
            <v>9826</v>
          </cell>
          <cell r="AD191">
            <v>342180</v>
          </cell>
          <cell r="AE191">
            <v>13212</v>
          </cell>
          <cell r="AG191">
            <v>140075</v>
          </cell>
          <cell r="AH191">
            <v>140075</v>
          </cell>
        </row>
        <row r="192">
          <cell r="A192">
            <v>12797803</v>
          </cell>
          <cell r="B192" t="str">
            <v>בין עירוני</v>
          </cell>
          <cell r="C192" t="str">
            <v>גולדן</v>
          </cell>
          <cell r="D192">
            <v>2022</v>
          </cell>
          <cell r="E192" t="str">
            <v>טבריה</v>
          </cell>
          <cell r="F192">
            <v>167656</v>
          </cell>
          <cell r="G192">
            <v>9856</v>
          </cell>
          <cell r="H192">
            <v>177700</v>
          </cell>
          <cell r="I192">
            <v>10044</v>
          </cell>
          <cell r="J192">
            <v>187470</v>
          </cell>
          <cell r="K192">
            <v>9770</v>
          </cell>
          <cell r="L192">
            <v>198522</v>
          </cell>
          <cell r="M192">
            <v>11052</v>
          </cell>
          <cell r="N192">
            <v>208966</v>
          </cell>
          <cell r="O192">
            <v>10444</v>
          </cell>
          <cell r="P192">
            <v>220985</v>
          </cell>
          <cell r="Q192">
            <v>12019</v>
          </cell>
          <cell r="R192">
            <v>230081</v>
          </cell>
          <cell r="S192">
            <v>9096</v>
          </cell>
          <cell r="T192">
            <v>241332</v>
          </cell>
          <cell r="U192">
            <v>11251</v>
          </cell>
          <cell r="V192">
            <v>255366</v>
          </cell>
          <cell r="W192">
            <v>14034</v>
          </cell>
          <cell r="X192">
            <v>265038</v>
          </cell>
          <cell r="Y192">
            <v>9672</v>
          </cell>
          <cell r="Z192">
            <v>274854</v>
          </cell>
          <cell r="AA192">
            <v>9816</v>
          </cell>
          <cell r="AB192">
            <v>285520</v>
          </cell>
          <cell r="AC192">
            <v>10666</v>
          </cell>
          <cell r="AD192">
            <v>296182</v>
          </cell>
          <cell r="AE192">
            <v>10662</v>
          </cell>
          <cell r="AG192">
            <v>128526</v>
          </cell>
          <cell r="AH192">
            <v>128526</v>
          </cell>
        </row>
        <row r="193">
          <cell r="A193">
            <v>12797903</v>
          </cell>
          <cell r="B193" t="str">
            <v>בין עירוני</v>
          </cell>
          <cell r="C193" t="str">
            <v>גולדן</v>
          </cell>
          <cell r="D193">
            <v>2022</v>
          </cell>
          <cell r="E193" t="str">
            <v>טבריה</v>
          </cell>
          <cell r="F193">
            <v>188001</v>
          </cell>
          <cell r="G193">
            <v>12765</v>
          </cell>
          <cell r="H193">
            <v>200734</v>
          </cell>
          <cell r="I193">
            <v>12733</v>
          </cell>
          <cell r="J193">
            <v>210918</v>
          </cell>
          <cell r="K193">
            <v>10184</v>
          </cell>
          <cell r="L193">
            <v>223866</v>
          </cell>
          <cell r="M193">
            <v>12948</v>
          </cell>
          <cell r="N193">
            <v>235682</v>
          </cell>
          <cell r="O193">
            <v>11816</v>
          </cell>
          <cell r="P193">
            <v>248701</v>
          </cell>
          <cell r="Q193">
            <v>13019</v>
          </cell>
          <cell r="R193">
            <v>248701</v>
          </cell>
          <cell r="S193">
            <v>0</v>
          </cell>
          <cell r="T193">
            <v>270895</v>
          </cell>
          <cell r="U193">
            <v>22194</v>
          </cell>
          <cell r="V193">
            <v>283372</v>
          </cell>
          <cell r="W193">
            <v>12477</v>
          </cell>
          <cell r="X193">
            <v>296126</v>
          </cell>
          <cell r="Y193">
            <v>12754</v>
          </cell>
          <cell r="Z193">
            <v>306330</v>
          </cell>
          <cell r="AA193">
            <v>10204</v>
          </cell>
          <cell r="AB193">
            <v>317917</v>
          </cell>
          <cell r="AC193">
            <v>11587</v>
          </cell>
          <cell r="AD193">
            <v>331616</v>
          </cell>
          <cell r="AE193">
            <v>13699</v>
          </cell>
          <cell r="AG193">
            <v>143615</v>
          </cell>
          <cell r="AH193">
            <v>143615</v>
          </cell>
        </row>
        <row r="194">
          <cell r="A194">
            <v>12798003</v>
          </cell>
          <cell r="B194" t="str">
            <v>בין עירוני</v>
          </cell>
          <cell r="C194" t="str">
            <v>גולדן דראגון</v>
          </cell>
          <cell r="D194">
            <v>2022</v>
          </cell>
          <cell r="E194" t="str">
            <v>עפולה</v>
          </cell>
          <cell r="F194">
            <v>223403</v>
          </cell>
          <cell r="G194">
            <v>14093</v>
          </cell>
          <cell r="H194">
            <v>237274</v>
          </cell>
          <cell r="I194">
            <v>13871</v>
          </cell>
          <cell r="J194">
            <v>247972</v>
          </cell>
          <cell r="K194">
            <v>10698</v>
          </cell>
          <cell r="L194">
            <v>256000</v>
          </cell>
          <cell r="M194">
            <v>8028</v>
          </cell>
          <cell r="N194">
            <v>274645</v>
          </cell>
          <cell r="O194">
            <v>18645</v>
          </cell>
          <cell r="P194">
            <v>287460</v>
          </cell>
          <cell r="Q194">
            <v>12815</v>
          </cell>
          <cell r="R194">
            <v>299472</v>
          </cell>
          <cell r="S194">
            <v>12012</v>
          </cell>
          <cell r="T194">
            <v>315000</v>
          </cell>
          <cell r="U194">
            <v>15528</v>
          </cell>
          <cell r="V194">
            <v>331464</v>
          </cell>
          <cell r="W194">
            <v>16464</v>
          </cell>
          <cell r="X194">
            <v>345680</v>
          </cell>
          <cell r="Y194">
            <v>14216</v>
          </cell>
          <cell r="Z194">
            <v>359171</v>
          </cell>
          <cell r="AA194">
            <v>13491</v>
          </cell>
          <cell r="AB194">
            <v>370056</v>
          </cell>
          <cell r="AC194">
            <v>10885</v>
          </cell>
          <cell r="AD194">
            <v>383730</v>
          </cell>
          <cell r="AE194">
            <v>13674</v>
          </cell>
          <cell r="AG194">
            <v>160327</v>
          </cell>
          <cell r="AH194">
            <v>160327</v>
          </cell>
        </row>
        <row r="195">
          <cell r="A195">
            <v>12798103</v>
          </cell>
          <cell r="B195" t="str">
            <v>בין עירוני</v>
          </cell>
          <cell r="C195" t="str">
            <v>גולדן</v>
          </cell>
          <cell r="D195">
            <v>2022</v>
          </cell>
          <cell r="E195" t="str">
            <v>טבריה</v>
          </cell>
          <cell r="F195">
            <v>195935</v>
          </cell>
          <cell r="G195">
            <v>13835</v>
          </cell>
          <cell r="H195">
            <v>209224</v>
          </cell>
          <cell r="I195">
            <v>13289</v>
          </cell>
          <cell r="J195">
            <v>223503</v>
          </cell>
          <cell r="K195">
            <v>14279</v>
          </cell>
          <cell r="L195">
            <v>235433</v>
          </cell>
          <cell r="M195">
            <v>11930</v>
          </cell>
          <cell r="N195">
            <v>239997</v>
          </cell>
          <cell r="O195">
            <v>4564</v>
          </cell>
          <cell r="P195">
            <v>253345</v>
          </cell>
          <cell r="Q195">
            <v>13348</v>
          </cell>
          <cell r="R195">
            <v>259804</v>
          </cell>
          <cell r="S195">
            <v>6459</v>
          </cell>
          <cell r="T195">
            <v>273379</v>
          </cell>
          <cell r="U195">
            <v>13575</v>
          </cell>
          <cell r="V195">
            <v>287777</v>
          </cell>
          <cell r="W195">
            <v>14398</v>
          </cell>
          <cell r="X195">
            <v>301543</v>
          </cell>
          <cell r="Y195">
            <v>13766</v>
          </cell>
          <cell r="Z195">
            <v>314019</v>
          </cell>
          <cell r="AA195">
            <v>12476</v>
          </cell>
          <cell r="AB195">
            <v>324575</v>
          </cell>
          <cell r="AC195">
            <v>10556</v>
          </cell>
          <cell r="AD195">
            <v>340132</v>
          </cell>
          <cell r="AE195">
            <v>15557</v>
          </cell>
          <cell r="AG195">
            <v>144197</v>
          </cell>
          <cell r="AH195">
            <v>144197</v>
          </cell>
        </row>
        <row r="196">
          <cell r="A196">
            <v>12798203</v>
          </cell>
          <cell r="B196" t="str">
            <v>בין עירוני</v>
          </cell>
          <cell r="C196" t="str">
            <v>גולדן דראגון</v>
          </cell>
          <cell r="D196">
            <v>2022</v>
          </cell>
          <cell r="E196" t="str">
            <v>עפולה</v>
          </cell>
          <cell r="F196">
            <v>176427</v>
          </cell>
          <cell r="G196">
            <v>10922</v>
          </cell>
          <cell r="H196">
            <v>188138</v>
          </cell>
          <cell r="I196">
            <v>11711</v>
          </cell>
          <cell r="J196">
            <v>196880</v>
          </cell>
          <cell r="K196">
            <v>8742</v>
          </cell>
          <cell r="L196">
            <v>206505</v>
          </cell>
          <cell r="M196">
            <v>9625</v>
          </cell>
          <cell r="N196">
            <v>222133</v>
          </cell>
          <cell r="O196">
            <v>15628</v>
          </cell>
          <cell r="P196">
            <v>228157</v>
          </cell>
          <cell r="Q196">
            <v>6024</v>
          </cell>
          <cell r="R196">
            <v>240289</v>
          </cell>
          <cell r="S196">
            <v>12132</v>
          </cell>
          <cell r="T196">
            <v>255545</v>
          </cell>
          <cell r="U196">
            <v>15256</v>
          </cell>
          <cell r="V196">
            <v>276964</v>
          </cell>
          <cell r="W196">
            <v>21419</v>
          </cell>
          <cell r="X196">
            <v>280057</v>
          </cell>
          <cell r="Y196">
            <v>3093</v>
          </cell>
          <cell r="Z196">
            <v>295663</v>
          </cell>
          <cell r="AA196">
            <v>15606</v>
          </cell>
          <cell r="AB196">
            <v>304254</v>
          </cell>
          <cell r="AC196">
            <v>8591</v>
          </cell>
          <cell r="AD196">
            <v>314880</v>
          </cell>
          <cell r="AE196">
            <v>10626</v>
          </cell>
          <cell r="AG196">
            <v>138453</v>
          </cell>
          <cell r="AH196">
            <v>138453</v>
          </cell>
        </row>
        <row r="197">
          <cell r="A197">
            <v>12798303</v>
          </cell>
          <cell r="B197" t="str">
            <v>בין עירוני</v>
          </cell>
          <cell r="C197" t="str">
            <v>גולדן</v>
          </cell>
          <cell r="D197">
            <v>2022</v>
          </cell>
          <cell r="E197" t="str">
            <v>טבריה</v>
          </cell>
          <cell r="F197">
            <v>190941</v>
          </cell>
          <cell r="G197">
            <v>12288</v>
          </cell>
          <cell r="H197">
            <v>206356</v>
          </cell>
          <cell r="I197">
            <v>15415</v>
          </cell>
          <cell r="J197">
            <v>222437</v>
          </cell>
          <cell r="K197">
            <v>16081</v>
          </cell>
          <cell r="L197">
            <v>233305</v>
          </cell>
          <cell r="M197">
            <v>10868</v>
          </cell>
          <cell r="N197">
            <v>244446</v>
          </cell>
          <cell r="O197">
            <v>11141</v>
          </cell>
          <cell r="P197">
            <v>257915</v>
          </cell>
          <cell r="Q197">
            <v>13469</v>
          </cell>
          <cell r="R197">
            <v>257915</v>
          </cell>
          <cell r="S197">
            <v>0</v>
          </cell>
          <cell r="T197">
            <v>279124</v>
          </cell>
          <cell r="U197">
            <v>21209</v>
          </cell>
          <cell r="V197">
            <v>294345</v>
          </cell>
          <cell r="W197">
            <v>15221</v>
          </cell>
          <cell r="X197">
            <v>306051</v>
          </cell>
          <cell r="Y197">
            <v>11706</v>
          </cell>
          <cell r="Z197">
            <v>318880</v>
          </cell>
          <cell r="AA197">
            <v>12829</v>
          </cell>
          <cell r="AB197">
            <v>328920</v>
          </cell>
          <cell r="AC197">
            <v>10040</v>
          </cell>
          <cell r="AD197">
            <v>342251</v>
          </cell>
          <cell r="AE197">
            <v>13331</v>
          </cell>
          <cell r="AG197">
            <v>151310</v>
          </cell>
          <cell r="AH197">
            <v>151310</v>
          </cell>
        </row>
        <row r="198">
          <cell r="A198">
            <v>12798403</v>
          </cell>
          <cell r="B198" t="str">
            <v>בין עירוני</v>
          </cell>
          <cell r="C198" t="str">
            <v>גולדן דראגון</v>
          </cell>
          <cell r="D198">
            <v>2022</v>
          </cell>
          <cell r="E198" t="str">
            <v>עפולה</v>
          </cell>
          <cell r="F198">
            <v>177193</v>
          </cell>
          <cell r="G198">
            <v>11158</v>
          </cell>
          <cell r="H198">
            <v>183000</v>
          </cell>
          <cell r="I198">
            <v>5807</v>
          </cell>
          <cell r="J198">
            <v>196412</v>
          </cell>
          <cell r="K198">
            <v>13412</v>
          </cell>
          <cell r="L198">
            <v>202000</v>
          </cell>
          <cell r="M198">
            <v>5588</v>
          </cell>
          <cell r="N198">
            <v>212840</v>
          </cell>
          <cell r="O198">
            <v>10840</v>
          </cell>
          <cell r="P198">
            <v>219840</v>
          </cell>
          <cell r="Q198">
            <v>7000</v>
          </cell>
          <cell r="R198">
            <v>229061</v>
          </cell>
          <cell r="S198">
            <v>9221</v>
          </cell>
          <cell r="T198">
            <v>238083</v>
          </cell>
          <cell r="U198">
            <v>9022</v>
          </cell>
          <cell r="V198">
            <v>249191</v>
          </cell>
          <cell r="W198">
            <v>11108</v>
          </cell>
          <cell r="X198">
            <v>259588</v>
          </cell>
          <cell r="Y198">
            <v>10397</v>
          </cell>
          <cell r="Z198">
            <v>268801</v>
          </cell>
          <cell r="AA198">
            <v>9213</v>
          </cell>
          <cell r="AB198">
            <v>277100</v>
          </cell>
          <cell r="AC198">
            <v>8299</v>
          </cell>
          <cell r="AD198">
            <v>285219</v>
          </cell>
          <cell r="AE198">
            <v>8119</v>
          </cell>
          <cell r="AG198">
            <v>108026</v>
          </cell>
          <cell r="AH198">
            <v>108026</v>
          </cell>
        </row>
        <row r="199">
          <cell r="A199">
            <v>12798503</v>
          </cell>
          <cell r="B199" t="str">
            <v>בין עירוני</v>
          </cell>
          <cell r="C199" t="str">
            <v>גולדן דראגון</v>
          </cell>
          <cell r="D199">
            <v>2022</v>
          </cell>
          <cell r="E199" t="str">
            <v>יקנעם</v>
          </cell>
          <cell r="F199">
            <v>102500</v>
          </cell>
          <cell r="G199">
            <v>0</v>
          </cell>
          <cell r="H199">
            <v>102500</v>
          </cell>
          <cell r="I199">
            <v>0</v>
          </cell>
          <cell r="J199">
            <v>114695</v>
          </cell>
          <cell r="K199">
            <v>12195</v>
          </cell>
          <cell r="L199">
            <v>117641</v>
          </cell>
          <cell r="M199">
            <v>2946</v>
          </cell>
          <cell r="N199">
            <v>141982</v>
          </cell>
          <cell r="O199">
            <v>24341</v>
          </cell>
          <cell r="P199">
            <v>155136</v>
          </cell>
          <cell r="Q199">
            <v>13154</v>
          </cell>
          <cell r="R199">
            <v>168692</v>
          </cell>
          <cell r="S199">
            <v>13556</v>
          </cell>
          <cell r="T199">
            <v>168692</v>
          </cell>
          <cell r="U199">
            <v>0</v>
          </cell>
          <cell r="V199">
            <v>168692</v>
          </cell>
          <cell r="W199">
            <v>0</v>
          </cell>
          <cell r="X199">
            <v>168692</v>
          </cell>
          <cell r="Y199">
            <v>0</v>
          </cell>
          <cell r="Z199">
            <v>168692</v>
          </cell>
          <cell r="AA199">
            <v>0</v>
          </cell>
          <cell r="AB199">
            <v>168828</v>
          </cell>
          <cell r="AC199">
            <v>136</v>
          </cell>
          <cell r="AD199">
            <v>178242</v>
          </cell>
          <cell r="AE199">
            <v>9414</v>
          </cell>
          <cell r="AG199">
            <v>75742</v>
          </cell>
          <cell r="AH199">
            <v>75742</v>
          </cell>
        </row>
        <row r="200">
          <cell r="A200">
            <v>12798603</v>
          </cell>
          <cell r="B200" t="str">
            <v>בין עירוני</v>
          </cell>
          <cell r="C200" t="str">
            <v>גולדן דראגון</v>
          </cell>
          <cell r="D200">
            <v>2022</v>
          </cell>
          <cell r="E200" t="str">
            <v>יקנעם</v>
          </cell>
          <cell r="F200">
            <v>191887</v>
          </cell>
          <cell r="G200">
            <v>9131</v>
          </cell>
          <cell r="H200">
            <v>198795</v>
          </cell>
          <cell r="I200">
            <v>6908</v>
          </cell>
          <cell r="J200">
            <v>207146</v>
          </cell>
          <cell r="K200">
            <v>8351</v>
          </cell>
          <cell r="L200">
            <v>216702</v>
          </cell>
          <cell r="M200">
            <v>9556</v>
          </cell>
          <cell r="N200">
            <v>224256</v>
          </cell>
          <cell r="O200">
            <v>7554</v>
          </cell>
          <cell r="P200">
            <v>231471</v>
          </cell>
          <cell r="Q200">
            <v>7215</v>
          </cell>
          <cell r="R200">
            <v>242387</v>
          </cell>
          <cell r="S200">
            <v>10916</v>
          </cell>
          <cell r="T200">
            <v>253028</v>
          </cell>
          <cell r="U200">
            <v>10641</v>
          </cell>
          <cell r="V200">
            <v>264608</v>
          </cell>
          <cell r="W200">
            <v>11580</v>
          </cell>
          <cell r="X200">
            <v>275336</v>
          </cell>
          <cell r="Y200">
            <v>10728</v>
          </cell>
          <cell r="Z200">
            <v>281427</v>
          </cell>
          <cell r="AA200">
            <v>6091</v>
          </cell>
          <cell r="AB200">
            <v>290494</v>
          </cell>
          <cell r="AC200">
            <v>9067</v>
          </cell>
          <cell r="AD200">
            <v>298364</v>
          </cell>
          <cell r="AE200">
            <v>7870</v>
          </cell>
          <cell r="AG200">
            <v>106477</v>
          </cell>
          <cell r="AH200">
            <v>106477</v>
          </cell>
        </row>
        <row r="201">
          <cell r="A201">
            <v>12798703</v>
          </cell>
          <cell r="B201" t="str">
            <v>בין עירוני</v>
          </cell>
          <cell r="C201" t="str">
            <v>גולדן דראגון</v>
          </cell>
          <cell r="D201">
            <v>2022</v>
          </cell>
          <cell r="E201" t="str">
            <v>עפולה</v>
          </cell>
          <cell r="F201">
            <v>166241</v>
          </cell>
          <cell r="G201">
            <v>13045</v>
          </cell>
          <cell r="H201">
            <v>181172</v>
          </cell>
          <cell r="I201">
            <v>14931</v>
          </cell>
          <cell r="J201">
            <v>192900</v>
          </cell>
          <cell r="K201">
            <v>11728</v>
          </cell>
          <cell r="L201">
            <v>205538</v>
          </cell>
          <cell r="M201">
            <v>12638</v>
          </cell>
          <cell r="N201">
            <v>222283</v>
          </cell>
          <cell r="O201">
            <v>16745</v>
          </cell>
          <cell r="P201">
            <v>230461</v>
          </cell>
          <cell r="Q201">
            <v>8178</v>
          </cell>
          <cell r="R201">
            <v>240020</v>
          </cell>
          <cell r="S201">
            <v>9559</v>
          </cell>
          <cell r="T201">
            <v>246055</v>
          </cell>
          <cell r="U201">
            <v>6035</v>
          </cell>
          <cell r="V201">
            <v>260910</v>
          </cell>
          <cell r="W201">
            <v>14855</v>
          </cell>
          <cell r="X201">
            <v>267598</v>
          </cell>
          <cell r="Y201">
            <v>6688</v>
          </cell>
          <cell r="Z201">
            <v>277396</v>
          </cell>
          <cell r="AA201">
            <v>9798</v>
          </cell>
          <cell r="AB201">
            <v>289342</v>
          </cell>
          <cell r="AC201">
            <v>11946</v>
          </cell>
          <cell r="AD201">
            <v>300886</v>
          </cell>
          <cell r="AE201">
            <v>11544</v>
          </cell>
          <cell r="AG201">
            <v>134645</v>
          </cell>
          <cell r="AH201">
            <v>134645</v>
          </cell>
        </row>
        <row r="202">
          <cell r="A202">
            <v>12798803</v>
          </cell>
          <cell r="B202" t="str">
            <v>בין עירוני</v>
          </cell>
          <cell r="C202" t="str">
            <v>גולדן דראגון</v>
          </cell>
          <cell r="D202">
            <v>2022</v>
          </cell>
          <cell r="E202" t="str">
            <v>עפולה</v>
          </cell>
          <cell r="F202">
            <v>161558</v>
          </cell>
          <cell r="G202">
            <v>11158</v>
          </cell>
          <cell r="H202">
            <v>185000</v>
          </cell>
          <cell r="I202">
            <v>23442</v>
          </cell>
          <cell r="J202">
            <v>185000</v>
          </cell>
          <cell r="K202">
            <v>0</v>
          </cell>
          <cell r="L202">
            <v>188000</v>
          </cell>
          <cell r="M202">
            <v>3000</v>
          </cell>
          <cell r="N202">
            <v>207035</v>
          </cell>
          <cell r="O202">
            <v>19035</v>
          </cell>
          <cell r="P202">
            <v>211045</v>
          </cell>
          <cell r="Q202">
            <v>4010</v>
          </cell>
          <cell r="R202">
            <v>225658</v>
          </cell>
          <cell r="S202">
            <v>14613</v>
          </cell>
          <cell r="T202">
            <v>234697</v>
          </cell>
          <cell r="U202">
            <v>9039</v>
          </cell>
          <cell r="V202">
            <v>248805</v>
          </cell>
          <cell r="W202">
            <v>14108</v>
          </cell>
          <cell r="X202">
            <v>259975</v>
          </cell>
          <cell r="Y202">
            <v>11170</v>
          </cell>
          <cell r="Z202">
            <v>269621</v>
          </cell>
          <cell r="AA202">
            <v>9646</v>
          </cell>
          <cell r="AB202">
            <v>279363</v>
          </cell>
          <cell r="AC202">
            <v>9742</v>
          </cell>
          <cell r="AD202">
            <v>285389</v>
          </cell>
          <cell r="AE202">
            <v>6026</v>
          </cell>
          <cell r="AG202">
            <v>123831</v>
          </cell>
          <cell r="AH202">
            <v>123831</v>
          </cell>
        </row>
        <row r="203">
          <cell r="A203">
            <v>12798903</v>
          </cell>
          <cell r="B203" t="str">
            <v>בין עירוני</v>
          </cell>
          <cell r="C203" t="str">
            <v>גולדן</v>
          </cell>
          <cell r="D203">
            <v>2022</v>
          </cell>
          <cell r="E203" t="str">
            <v>טבריה</v>
          </cell>
          <cell r="F203">
            <v>86021</v>
          </cell>
          <cell r="G203">
            <v>5712</v>
          </cell>
          <cell r="H203">
            <v>92114</v>
          </cell>
          <cell r="I203">
            <v>6093</v>
          </cell>
          <cell r="J203">
            <v>98772</v>
          </cell>
          <cell r="K203">
            <v>6658</v>
          </cell>
          <cell r="L203">
            <v>105186</v>
          </cell>
          <cell r="M203">
            <v>6414</v>
          </cell>
          <cell r="N203">
            <v>108341</v>
          </cell>
          <cell r="O203">
            <v>3155</v>
          </cell>
          <cell r="P203">
            <v>113244</v>
          </cell>
          <cell r="Q203">
            <v>4903</v>
          </cell>
          <cell r="R203">
            <v>118005</v>
          </cell>
          <cell r="S203">
            <v>4761</v>
          </cell>
          <cell r="T203">
            <v>122919</v>
          </cell>
          <cell r="U203">
            <v>4914</v>
          </cell>
          <cell r="V203">
            <v>126962</v>
          </cell>
          <cell r="W203">
            <v>4043</v>
          </cell>
          <cell r="X203">
            <v>132463</v>
          </cell>
          <cell r="Y203">
            <v>5501</v>
          </cell>
          <cell r="Z203">
            <v>137111</v>
          </cell>
          <cell r="AA203">
            <v>4648</v>
          </cell>
          <cell r="AB203">
            <v>141579</v>
          </cell>
          <cell r="AC203">
            <v>4468</v>
          </cell>
          <cell r="AD203">
            <v>146666</v>
          </cell>
          <cell r="AE203">
            <v>5087</v>
          </cell>
          <cell r="AG203">
            <v>60645</v>
          </cell>
          <cell r="AH203">
            <v>60645</v>
          </cell>
        </row>
        <row r="204">
          <cell r="A204">
            <v>12799003</v>
          </cell>
          <cell r="B204" t="str">
            <v>עירוני חשמלי</v>
          </cell>
          <cell r="C204" t="str">
            <v>גולדן דראגון</v>
          </cell>
          <cell r="D204">
            <v>2023</v>
          </cell>
          <cell r="E204" t="str">
            <v xml:space="preserve">ירושלים ארזים </v>
          </cell>
          <cell r="F204">
            <v>6303</v>
          </cell>
          <cell r="G204">
            <v>4880</v>
          </cell>
          <cell r="H204">
            <v>11235</v>
          </cell>
          <cell r="I204">
            <v>4932</v>
          </cell>
          <cell r="J204">
            <v>18054</v>
          </cell>
          <cell r="K204">
            <v>6819</v>
          </cell>
          <cell r="L204">
            <v>23912</v>
          </cell>
          <cell r="M204">
            <v>5858</v>
          </cell>
          <cell r="N204">
            <v>29178</v>
          </cell>
          <cell r="O204">
            <v>5266</v>
          </cell>
          <cell r="P204">
            <v>33548</v>
          </cell>
          <cell r="Q204">
            <v>4370</v>
          </cell>
          <cell r="R204">
            <v>38944</v>
          </cell>
          <cell r="S204">
            <v>5396</v>
          </cell>
          <cell r="T204">
            <v>44588</v>
          </cell>
          <cell r="U204">
            <v>5644</v>
          </cell>
          <cell r="V204">
            <v>49532</v>
          </cell>
          <cell r="W204">
            <v>4944</v>
          </cell>
          <cell r="X204">
            <v>54579</v>
          </cell>
          <cell r="Y204">
            <v>5047</v>
          </cell>
          <cell r="Z204">
            <v>59365</v>
          </cell>
          <cell r="AA204">
            <v>4786</v>
          </cell>
          <cell r="AB204">
            <v>65774</v>
          </cell>
          <cell r="AC204">
            <v>6409</v>
          </cell>
          <cell r="AD204">
            <v>65774</v>
          </cell>
          <cell r="AE204">
            <v>0</v>
          </cell>
          <cell r="AG204">
            <v>59471</v>
          </cell>
          <cell r="AH204">
            <v>48688</v>
          </cell>
        </row>
        <row r="205">
          <cell r="A205">
            <v>12799103</v>
          </cell>
          <cell r="B205" t="str">
            <v>עירוני חשמלי</v>
          </cell>
          <cell r="C205" t="str">
            <v>גולדן דראגון</v>
          </cell>
          <cell r="D205">
            <v>2023</v>
          </cell>
          <cell r="E205" t="str">
            <v xml:space="preserve">ירושלים ארזים </v>
          </cell>
          <cell r="F205">
            <v>5421</v>
          </cell>
          <cell r="G205">
            <v>4756</v>
          </cell>
          <cell r="H205">
            <v>10534</v>
          </cell>
          <cell r="I205">
            <v>5113</v>
          </cell>
          <cell r="J205">
            <v>16308</v>
          </cell>
          <cell r="K205">
            <v>5774</v>
          </cell>
          <cell r="L205">
            <v>21073</v>
          </cell>
          <cell r="M205">
            <v>4765</v>
          </cell>
          <cell r="N205">
            <v>25415</v>
          </cell>
          <cell r="O205">
            <v>4342</v>
          </cell>
          <cell r="P205">
            <v>32087</v>
          </cell>
          <cell r="Q205">
            <v>6672</v>
          </cell>
          <cell r="R205">
            <v>37827</v>
          </cell>
          <cell r="S205">
            <v>5740</v>
          </cell>
          <cell r="T205">
            <v>43514</v>
          </cell>
          <cell r="U205">
            <v>5687</v>
          </cell>
          <cell r="V205">
            <v>50273</v>
          </cell>
          <cell r="W205">
            <v>6759</v>
          </cell>
          <cell r="X205">
            <v>55988</v>
          </cell>
          <cell r="Y205">
            <v>5715</v>
          </cell>
          <cell r="Z205">
            <v>62352</v>
          </cell>
          <cell r="AA205">
            <v>6364</v>
          </cell>
          <cell r="AB205">
            <v>67710</v>
          </cell>
          <cell r="AC205">
            <v>5358</v>
          </cell>
          <cell r="AD205">
            <v>76754</v>
          </cell>
          <cell r="AE205">
            <v>9044</v>
          </cell>
          <cell r="AG205">
            <v>71333</v>
          </cell>
          <cell r="AH205">
            <v>71333</v>
          </cell>
        </row>
        <row r="206">
          <cell r="A206">
            <v>12799203</v>
          </cell>
          <cell r="B206" t="str">
            <v>עירוני חשמלי</v>
          </cell>
          <cell r="C206" t="str">
            <v>גולדן דראגון</v>
          </cell>
          <cell r="D206">
            <v>2023</v>
          </cell>
          <cell r="E206" t="str">
            <v xml:space="preserve">ירושלים ארזים </v>
          </cell>
          <cell r="F206">
            <v>8199</v>
          </cell>
          <cell r="G206">
            <v>5093</v>
          </cell>
          <cell r="H206">
            <v>13292</v>
          </cell>
          <cell r="I206">
            <v>5093</v>
          </cell>
          <cell r="J206">
            <v>20626</v>
          </cell>
          <cell r="K206">
            <v>7334</v>
          </cell>
          <cell r="L206">
            <v>26582</v>
          </cell>
          <cell r="M206">
            <v>5956</v>
          </cell>
          <cell r="N206">
            <v>31912</v>
          </cell>
          <cell r="O206">
            <v>5330</v>
          </cell>
          <cell r="P206">
            <v>37441</v>
          </cell>
          <cell r="Q206">
            <v>5529</v>
          </cell>
          <cell r="R206">
            <v>43093</v>
          </cell>
          <cell r="S206">
            <v>5652</v>
          </cell>
          <cell r="T206">
            <v>50003</v>
          </cell>
          <cell r="U206">
            <v>6910</v>
          </cell>
          <cell r="V206">
            <v>55395</v>
          </cell>
          <cell r="W206">
            <v>5392</v>
          </cell>
          <cell r="X206">
            <v>60339</v>
          </cell>
          <cell r="Y206">
            <v>4944</v>
          </cell>
          <cell r="Z206">
            <v>65757</v>
          </cell>
          <cell r="AA206">
            <v>5418</v>
          </cell>
          <cell r="AB206">
            <v>71337</v>
          </cell>
          <cell r="AC206">
            <v>5580</v>
          </cell>
          <cell r="AD206">
            <v>77185</v>
          </cell>
          <cell r="AE206">
            <v>5848</v>
          </cell>
          <cell r="AG206">
            <v>68986</v>
          </cell>
          <cell r="AH206">
            <v>68986</v>
          </cell>
        </row>
        <row r="207">
          <cell r="A207">
            <v>12799303</v>
          </cell>
          <cell r="B207" t="str">
            <v>עירוני חשמלי</v>
          </cell>
          <cell r="C207" t="str">
            <v>גולדן דראגון</v>
          </cell>
          <cell r="D207">
            <v>2023</v>
          </cell>
          <cell r="E207" t="str">
            <v xml:space="preserve">ירושלים ארזים </v>
          </cell>
          <cell r="F207">
            <v>7333</v>
          </cell>
          <cell r="G207">
            <v>4166</v>
          </cell>
          <cell r="H207">
            <v>12421</v>
          </cell>
          <cell r="I207">
            <v>5088</v>
          </cell>
          <cell r="J207">
            <v>19641</v>
          </cell>
          <cell r="K207">
            <v>7220</v>
          </cell>
          <cell r="L207">
            <v>24543</v>
          </cell>
          <cell r="M207">
            <v>4902</v>
          </cell>
          <cell r="N207">
            <v>29206</v>
          </cell>
          <cell r="O207">
            <v>4663</v>
          </cell>
          <cell r="P207">
            <v>34587</v>
          </cell>
          <cell r="Q207">
            <v>5381</v>
          </cell>
          <cell r="R207">
            <v>39632</v>
          </cell>
          <cell r="S207">
            <v>5045</v>
          </cell>
          <cell r="T207">
            <v>44617</v>
          </cell>
          <cell r="U207">
            <v>4985</v>
          </cell>
          <cell r="V207">
            <v>50399</v>
          </cell>
          <cell r="W207">
            <v>5782</v>
          </cell>
          <cell r="X207">
            <v>54470</v>
          </cell>
          <cell r="Y207">
            <v>4071</v>
          </cell>
          <cell r="Z207">
            <v>59924</v>
          </cell>
          <cell r="AA207">
            <v>5454</v>
          </cell>
          <cell r="AB207">
            <v>64905</v>
          </cell>
          <cell r="AC207">
            <v>4981</v>
          </cell>
          <cell r="AD207">
            <v>69810</v>
          </cell>
          <cell r="AE207">
            <v>4905</v>
          </cell>
          <cell r="AG207">
            <v>62477</v>
          </cell>
          <cell r="AH207">
            <v>62477</v>
          </cell>
        </row>
        <row r="208">
          <cell r="A208">
            <v>12799403</v>
          </cell>
          <cell r="B208" t="str">
            <v>עירוני חשמלי</v>
          </cell>
          <cell r="C208" t="str">
            <v>גולדן דראגון</v>
          </cell>
          <cell r="D208">
            <v>2023</v>
          </cell>
          <cell r="E208" t="str">
            <v>ירושלים מרכז</v>
          </cell>
          <cell r="F208">
            <v>7133</v>
          </cell>
          <cell r="G208">
            <v>4077</v>
          </cell>
          <cell r="H208">
            <v>12220</v>
          </cell>
          <cell r="I208">
            <v>5087</v>
          </cell>
          <cell r="J208">
            <v>19087</v>
          </cell>
          <cell r="K208">
            <v>6867</v>
          </cell>
          <cell r="L208">
            <v>24586</v>
          </cell>
          <cell r="M208">
            <v>5499</v>
          </cell>
          <cell r="N208">
            <v>29949</v>
          </cell>
          <cell r="O208">
            <v>5363</v>
          </cell>
          <cell r="P208">
            <v>35756</v>
          </cell>
          <cell r="Q208">
            <v>5807</v>
          </cell>
          <cell r="R208">
            <v>41256</v>
          </cell>
          <cell r="S208">
            <v>5500</v>
          </cell>
          <cell r="T208">
            <v>46574</v>
          </cell>
          <cell r="U208">
            <v>5318</v>
          </cell>
          <cell r="V208">
            <v>52431</v>
          </cell>
          <cell r="W208">
            <v>5857</v>
          </cell>
          <cell r="X208">
            <v>58173</v>
          </cell>
          <cell r="Y208">
            <v>5742</v>
          </cell>
          <cell r="Z208">
            <v>61994</v>
          </cell>
          <cell r="AA208">
            <v>3821</v>
          </cell>
          <cell r="AB208">
            <v>67059</v>
          </cell>
          <cell r="AC208">
            <v>5065</v>
          </cell>
          <cell r="AD208">
            <v>67059</v>
          </cell>
          <cell r="AE208">
            <v>0</v>
          </cell>
          <cell r="AF208" t="str">
            <v xml:space="preserve">הועבר מארזים </v>
          </cell>
          <cell r="AG208">
            <v>59926</v>
          </cell>
          <cell r="AH208">
            <v>59926</v>
          </cell>
        </row>
        <row r="209">
          <cell r="A209">
            <v>12799603</v>
          </cell>
          <cell r="B209" t="str">
            <v>עירוני חשמלי</v>
          </cell>
          <cell r="C209" t="str">
            <v>גולדן דראגון</v>
          </cell>
          <cell r="D209">
            <v>2023</v>
          </cell>
          <cell r="E209" t="str">
            <v>ירושלים מרכז</v>
          </cell>
          <cell r="F209">
            <v>8580</v>
          </cell>
          <cell r="G209">
            <v>4319</v>
          </cell>
          <cell r="H209">
            <v>13092</v>
          </cell>
          <cell r="I209">
            <v>4512</v>
          </cell>
          <cell r="J209">
            <v>19462</v>
          </cell>
          <cell r="K209">
            <v>6370</v>
          </cell>
          <cell r="L209">
            <v>25016</v>
          </cell>
          <cell r="M209">
            <v>5554</v>
          </cell>
          <cell r="N209">
            <v>30490</v>
          </cell>
          <cell r="O209">
            <v>5474</v>
          </cell>
          <cell r="P209">
            <v>30490</v>
          </cell>
          <cell r="Q209">
            <v>0</v>
          </cell>
          <cell r="R209">
            <v>31888</v>
          </cell>
          <cell r="S209">
            <v>1398</v>
          </cell>
          <cell r="T209">
            <v>38397</v>
          </cell>
          <cell r="U209">
            <v>6509</v>
          </cell>
          <cell r="V209">
            <v>45118</v>
          </cell>
          <cell r="W209">
            <v>6721</v>
          </cell>
          <cell r="X209">
            <v>50442</v>
          </cell>
          <cell r="Y209">
            <v>5324</v>
          </cell>
          <cell r="Z209">
            <v>56635</v>
          </cell>
          <cell r="AA209">
            <v>6193</v>
          </cell>
          <cell r="AB209">
            <v>61975</v>
          </cell>
          <cell r="AC209">
            <v>5340</v>
          </cell>
          <cell r="AD209">
            <v>67223</v>
          </cell>
          <cell r="AE209">
            <v>5248</v>
          </cell>
          <cell r="AF209" t="str">
            <v xml:space="preserve">הועבר מארזים </v>
          </cell>
          <cell r="AG209">
            <v>58643</v>
          </cell>
          <cell r="AH209">
            <v>58643</v>
          </cell>
        </row>
        <row r="210">
          <cell r="A210">
            <v>12799703</v>
          </cell>
          <cell r="B210" t="str">
            <v>עירוני חשמלי</v>
          </cell>
          <cell r="C210" t="str">
            <v>גולדן דראגון</v>
          </cell>
          <cell r="D210">
            <v>2023</v>
          </cell>
          <cell r="E210" t="str">
            <v>ירושלים מרכז</v>
          </cell>
          <cell r="F210">
            <v>21919</v>
          </cell>
          <cell r="G210">
            <v>4011</v>
          </cell>
          <cell r="H210">
            <v>27204</v>
          </cell>
          <cell r="I210">
            <v>5285</v>
          </cell>
          <cell r="J210">
            <v>33036</v>
          </cell>
          <cell r="K210">
            <v>5832</v>
          </cell>
          <cell r="L210">
            <v>38029</v>
          </cell>
          <cell r="M210">
            <v>4993</v>
          </cell>
          <cell r="N210">
            <v>38029</v>
          </cell>
          <cell r="O210">
            <v>0</v>
          </cell>
          <cell r="P210">
            <v>38029</v>
          </cell>
          <cell r="Q210">
            <v>0</v>
          </cell>
          <cell r="R210">
            <v>38029</v>
          </cell>
          <cell r="S210">
            <v>0</v>
          </cell>
          <cell r="T210">
            <v>40425</v>
          </cell>
          <cell r="U210">
            <v>2396</v>
          </cell>
          <cell r="V210">
            <v>46945</v>
          </cell>
          <cell r="W210">
            <v>6520</v>
          </cell>
          <cell r="X210">
            <v>52647</v>
          </cell>
          <cell r="Y210">
            <v>5702</v>
          </cell>
          <cell r="Z210">
            <v>58129</v>
          </cell>
          <cell r="AA210">
            <v>5482</v>
          </cell>
          <cell r="AB210">
            <v>58129</v>
          </cell>
          <cell r="AC210">
            <v>0</v>
          </cell>
          <cell r="AD210">
            <v>65917</v>
          </cell>
          <cell r="AE210">
            <v>7788</v>
          </cell>
          <cell r="AF210" t="str">
            <v xml:space="preserve">הועבר מארזים </v>
          </cell>
          <cell r="AG210">
            <v>43998</v>
          </cell>
          <cell r="AH210">
            <v>43998</v>
          </cell>
        </row>
        <row r="211">
          <cell r="A211">
            <v>12799803</v>
          </cell>
          <cell r="B211" t="str">
            <v>עירוני חשמלי</v>
          </cell>
          <cell r="C211" t="str">
            <v>גולדן דראגון</v>
          </cell>
          <cell r="D211">
            <v>2023</v>
          </cell>
          <cell r="E211" t="str">
            <v>ירושלים מרכז</v>
          </cell>
          <cell r="F211">
            <v>5488</v>
          </cell>
          <cell r="G211">
            <v>4106</v>
          </cell>
          <cell r="H211">
            <v>11170</v>
          </cell>
          <cell r="I211">
            <v>5682</v>
          </cell>
          <cell r="J211">
            <v>18121</v>
          </cell>
          <cell r="K211">
            <v>6951</v>
          </cell>
          <cell r="L211">
            <v>23869</v>
          </cell>
          <cell r="M211">
            <v>5748</v>
          </cell>
          <cell r="N211">
            <v>28746</v>
          </cell>
          <cell r="O211">
            <v>4877</v>
          </cell>
          <cell r="P211">
            <v>35036</v>
          </cell>
          <cell r="Q211">
            <v>6290</v>
          </cell>
          <cell r="R211">
            <v>40427</v>
          </cell>
          <cell r="S211">
            <v>5391</v>
          </cell>
          <cell r="T211">
            <v>46246</v>
          </cell>
          <cell r="U211">
            <v>5819</v>
          </cell>
          <cell r="V211">
            <v>53110</v>
          </cell>
          <cell r="W211">
            <v>6864</v>
          </cell>
          <cell r="X211">
            <v>57736</v>
          </cell>
          <cell r="Y211">
            <v>4626</v>
          </cell>
          <cell r="Z211">
            <v>63408</v>
          </cell>
          <cell r="AA211">
            <v>5672</v>
          </cell>
          <cell r="AB211">
            <v>67508</v>
          </cell>
          <cell r="AC211">
            <v>4100</v>
          </cell>
          <cell r="AD211">
            <v>72586</v>
          </cell>
          <cell r="AE211">
            <v>5078</v>
          </cell>
          <cell r="AF211" t="str">
            <v xml:space="preserve">הועבר מארזים </v>
          </cell>
          <cell r="AG211">
            <v>67098</v>
          </cell>
          <cell r="AH211">
            <v>67098</v>
          </cell>
        </row>
        <row r="212">
          <cell r="A212">
            <v>12800003</v>
          </cell>
          <cell r="B212" t="str">
            <v>עירוני חשמלי</v>
          </cell>
          <cell r="C212" t="str">
            <v>גולדן דראגון</v>
          </cell>
          <cell r="D212">
            <v>2023</v>
          </cell>
          <cell r="E212" t="str">
            <v>ירושלים מרכז</v>
          </cell>
          <cell r="F212">
            <v>24667</v>
          </cell>
          <cell r="G212">
            <v>4650</v>
          </cell>
          <cell r="H212">
            <v>29750</v>
          </cell>
          <cell r="I212">
            <v>5083</v>
          </cell>
          <cell r="J212">
            <v>36317</v>
          </cell>
          <cell r="K212">
            <v>6567</v>
          </cell>
          <cell r="L212">
            <v>41374</v>
          </cell>
          <cell r="M212">
            <v>5057</v>
          </cell>
          <cell r="N212">
            <v>47158</v>
          </cell>
          <cell r="O212">
            <v>5784</v>
          </cell>
          <cell r="P212">
            <v>50470</v>
          </cell>
          <cell r="Q212">
            <v>3312</v>
          </cell>
          <cell r="R212">
            <v>54946</v>
          </cell>
          <cell r="S212">
            <v>4476</v>
          </cell>
          <cell r="T212">
            <v>59924</v>
          </cell>
          <cell r="U212">
            <v>4978</v>
          </cell>
          <cell r="V212">
            <v>59924</v>
          </cell>
          <cell r="W212">
            <v>0</v>
          </cell>
          <cell r="X212">
            <v>64314</v>
          </cell>
          <cell r="Y212">
            <v>4390</v>
          </cell>
          <cell r="Z212">
            <v>69044</v>
          </cell>
          <cell r="AA212">
            <v>4730</v>
          </cell>
          <cell r="AB212">
            <v>69044</v>
          </cell>
          <cell r="AC212">
            <v>0</v>
          </cell>
          <cell r="AD212">
            <v>77714</v>
          </cell>
          <cell r="AE212">
            <v>8670</v>
          </cell>
          <cell r="AF212" t="str">
            <v xml:space="preserve">הועבר מארזים </v>
          </cell>
          <cell r="AG212">
            <v>53047</v>
          </cell>
          <cell r="AH212">
            <v>53047</v>
          </cell>
        </row>
        <row r="213">
          <cell r="A213">
            <v>12800203</v>
          </cell>
          <cell r="B213" t="str">
            <v>עירוני חשמלי</v>
          </cell>
          <cell r="C213" t="str">
            <v>גולדן דראגון</v>
          </cell>
          <cell r="D213">
            <v>2023</v>
          </cell>
          <cell r="E213" t="str">
            <v xml:space="preserve">ירושלים ארזים </v>
          </cell>
          <cell r="F213">
            <v>21981</v>
          </cell>
          <cell r="G213">
            <v>4469</v>
          </cell>
          <cell r="H213">
            <v>27156</v>
          </cell>
          <cell r="I213">
            <v>5175</v>
          </cell>
          <cell r="J213">
            <v>33851</v>
          </cell>
          <cell r="K213">
            <v>6695</v>
          </cell>
          <cell r="L213">
            <v>38831</v>
          </cell>
          <cell r="M213">
            <v>4980</v>
          </cell>
          <cell r="N213">
            <v>44768</v>
          </cell>
          <cell r="O213">
            <v>5937</v>
          </cell>
          <cell r="P213">
            <v>49648</v>
          </cell>
          <cell r="Q213">
            <v>4880</v>
          </cell>
          <cell r="R213">
            <v>54014</v>
          </cell>
          <cell r="S213">
            <v>4366</v>
          </cell>
          <cell r="T213">
            <v>59369</v>
          </cell>
          <cell r="U213">
            <v>5355</v>
          </cell>
          <cell r="V213">
            <v>65396</v>
          </cell>
          <cell r="W213">
            <v>6027</v>
          </cell>
          <cell r="X213">
            <v>71204</v>
          </cell>
          <cell r="Y213">
            <v>5808</v>
          </cell>
          <cell r="Z213">
            <v>75590</v>
          </cell>
          <cell r="AA213">
            <v>4386</v>
          </cell>
          <cell r="AB213">
            <v>82016</v>
          </cell>
          <cell r="AC213">
            <v>6426</v>
          </cell>
          <cell r="AD213">
            <v>85940</v>
          </cell>
          <cell r="AE213">
            <v>3924</v>
          </cell>
          <cell r="AG213">
            <v>63959</v>
          </cell>
          <cell r="AH213">
            <v>63959</v>
          </cell>
        </row>
        <row r="214">
          <cell r="A214">
            <v>12800303</v>
          </cell>
          <cell r="B214" t="str">
            <v>עירוני חשמלי</v>
          </cell>
          <cell r="C214" t="str">
            <v>גולדן דראגון</v>
          </cell>
          <cell r="D214">
            <v>2023</v>
          </cell>
          <cell r="E214" t="str">
            <v>ירושלים מרכז</v>
          </cell>
          <cell r="F214">
            <v>13844</v>
          </cell>
          <cell r="G214">
            <v>0</v>
          </cell>
          <cell r="H214">
            <v>13844</v>
          </cell>
          <cell r="I214">
            <v>0</v>
          </cell>
          <cell r="J214">
            <v>13844</v>
          </cell>
          <cell r="K214">
            <v>0</v>
          </cell>
          <cell r="L214">
            <v>13844</v>
          </cell>
          <cell r="M214">
            <v>0</v>
          </cell>
          <cell r="N214">
            <v>16100</v>
          </cell>
          <cell r="O214">
            <v>2256</v>
          </cell>
          <cell r="P214">
            <v>22472</v>
          </cell>
          <cell r="Q214">
            <v>6372</v>
          </cell>
          <cell r="R214">
            <v>27734</v>
          </cell>
          <cell r="S214">
            <v>5262</v>
          </cell>
          <cell r="T214">
            <v>33142</v>
          </cell>
          <cell r="U214">
            <v>5408</v>
          </cell>
          <cell r="V214">
            <v>39583</v>
          </cell>
          <cell r="W214">
            <v>6441</v>
          </cell>
          <cell r="X214">
            <v>43910</v>
          </cell>
          <cell r="Y214">
            <v>4327</v>
          </cell>
          <cell r="Z214">
            <v>48922</v>
          </cell>
          <cell r="AA214">
            <v>5012</v>
          </cell>
          <cell r="AB214">
            <v>52995</v>
          </cell>
          <cell r="AC214">
            <v>4073</v>
          </cell>
          <cell r="AD214">
            <v>57507</v>
          </cell>
          <cell r="AE214">
            <v>4512</v>
          </cell>
          <cell r="AF214" t="str">
            <v xml:space="preserve">הועבר מארזים </v>
          </cell>
          <cell r="AG214">
            <v>43663</v>
          </cell>
          <cell r="AH214">
            <v>43663</v>
          </cell>
        </row>
        <row r="215">
          <cell r="A215">
            <v>12800503</v>
          </cell>
          <cell r="B215" t="str">
            <v>עירוני חשמלי</v>
          </cell>
          <cell r="C215" t="str">
            <v>גולדן דראגון</v>
          </cell>
          <cell r="D215">
            <v>2023</v>
          </cell>
          <cell r="E215" t="str">
            <v xml:space="preserve">ירושלים ארזים </v>
          </cell>
          <cell r="F215">
            <v>7041</v>
          </cell>
          <cell r="G215">
            <v>3506</v>
          </cell>
          <cell r="H215">
            <v>12534</v>
          </cell>
          <cell r="I215">
            <v>5493</v>
          </cell>
          <cell r="J215">
            <v>19630</v>
          </cell>
          <cell r="K215">
            <v>7096</v>
          </cell>
          <cell r="L215">
            <v>25460</v>
          </cell>
          <cell r="M215">
            <v>5830</v>
          </cell>
          <cell r="N215">
            <v>30925</v>
          </cell>
          <cell r="O215">
            <v>5465</v>
          </cell>
          <cell r="P215">
            <v>37614</v>
          </cell>
          <cell r="Q215">
            <v>6689</v>
          </cell>
          <cell r="R215">
            <v>42436</v>
          </cell>
          <cell r="S215">
            <v>4822</v>
          </cell>
          <cell r="T215">
            <v>48122</v>
          </cell>
          <cell r="U215">
            <v>5686</v>
          </cell>
          <cell r="V215">
            <v>55697</v>
          </cell>
          <cell r="W215">
            <v>7575</v>
          </cell>
          <cell r="X215">
            <v>61274</v>
          </cell>
          <cell r="Y215">
            <v>5577</v>
          </cell>
          <cell r="Z215">
            <v>65639</v>
          </cell>
          <cell r="AA215">
            <v>4365</v>
          </cell>
          <cell r="AB215">
            <v>73260</v>
          </cell>
          <cell r="AC215">
            <v>7621</v>
          </cell>
          <cell r="AD215">
            <v>78357</v>
          </cell>
          <cell r="AE215">
            <v>5097</v>
          </cell>
          <cell r="AG215">
            <v>71316</v>
          </cell>
          <cell r="AH215">
            <v>71316</v>
          </cell>
        </row>
        <row r="216">
          <cell r="A216">
            <v>12800603</v>
          </cell>
          <cell r="B216" t="str">
            <v>עירוני חשמלי</v>
          </cell>
          <cell r="C216" t="str">
            <v>גולדן דראגון</v>
          </cell>
          <cell r="D216">
            <v>2023</v>
          </cell>
          <cell r="E216" t="str">
            <v>ירושלים מרכז</v>
          </cell>
          <cell r="F216">
            <v>25831</v>
          </cell>
          <cell r="G216">
            <v>5825</v>
          </cell>
          <cell r="H216">
            <v>33077</v>
          </cell>
          <cell r="I216">
            <v>7246</v>
          </cell>
          <cell r="J216">
            <v>36776</v>
          </cell>
          <cell r="K216">
            <v>3699</v>
          </cell>
          <cell r="L216">
            <v>43105</v>
          </cell>
          <cell r="M216">
            <v>6329</v>
          </cell>
          <cell r="N216">
            <v>47005</v>
          </cell>
          <cell r="O216">
            <v>3900</v>
          </cell>
          <cell r="P216">
            <v>52444</v>
          </cell>
          <cell r="Q216">
            <v>5439</v>
          </cell>
          <cell r="R216">
            <v>57157</v>
          </cell>
          <cell r="S216">
            <v>4713</v>
          </cell>
          <cell r="T216">
            <v>62066</v>
          </cell>
          <cell r="U216">
            <v>4909</v>
          </cell>
          <cell r="V216">
            <v>67076</v>
          </cell>
          <cell r="W216">
            <v>5010</v>
          </cell>
          <cell r="X216">
            <v>72223</v>
          </cell>
          <cell r="Y216">
            <v>5147</v>
          </cell>
          <cell r="Z216">
            <v>75663</v>
          </cell>
          <cell r="AA216">
            <v>3440</v>
          </cell>
          <cell r="AB216">
            <v>82156</v>
          </cell>
          <cell r="AC216">
            <v>6493</v>
          </cell>
          <cell r="AD216">
            <v>86606</v>
          </cell>
          <cell r="AE216">
            <v>4450</v>
          </cell>
          <cell r="AF216" t="str">
            <v xml:space="preserve">הועבר מארזים </v>
          </cell>
          <cell r="AG216">
            <v>60775</v>
          </cell>
          <cell r="AH216">
            <v>60775</v>
          </cell>
        </row>
        <row r="217">
          <cell r="A217">
            <v>12800703</v>
          </cell>
          <cell r="B217" t="str">
            <v>עירוני חשמלי</v>
          </cell>
          <cell r="C217" t="str">
            <v>גולדן דראגון</v>
          </cell>
          <cell r="D217">
            <v>2023</v>
          </cell>
          <cell r="E217" t="str">
            <v>ירושלים מרכז</v>
          </cell>
          <cell r="F217">
            <v>23858</v>
          </cell>
          <cell r="G217">
            <v>3393</v>
          </cell>
          <cell r="H217">
            <v>28834</v>
          </cell>
          <cell r="I217">
            <v>4976</v>
          </cell>
          <cell r="J217">
            <v>35791</v>
          </cell>
          <cell r="K217">
            <v>6957</v>
          </cell>
          <cell r="L217">
            <v>41611</v>
          </cell>
          <cell r="M217">
            <v>5820</v>
          </cell>
          <cell r="N217">
            <v>48749</v>
          </cell>
          <cell r="O217">
            <v>7138</v>
          </cell>
          <cell r="P217">
            <v>52091</v>
          </cell>
          <cell r="Q217">
            <v>3342</v>
          </cell>
          <cell r="R217">
            <v>57166</v>
          </cell>
          <cell r="S217">
            <v>5075</v>
          </cell>
          <cell r="T217">
            <v>62196</v>
          </cell>
          <cell r="U217">
            <v>5030</v>
          </cell>
          <cell r="V217">
            <v>68714</v>
          </cell>
          <cell r="W217">
            <v>6518</v>
          </cell>
          <cell r="X217">
            <v>74345</v>
          </cell>
          <cell r="Y217">
            <v>5631</v>
          </cell>
          <cell r="Z217">
            <v>77688</v>
          </cell>
          <cell r="AA217">
            <v>3343</v>
          </cell>
          <cell r="AB217">
            <v>82728</v>
          </cell>
          <cell r="AC217">
            <v>5040</v>
          </cell>
          <cell r="AD217">
            <v>89753</v>
          </cell>
          <cell r="AE217">
            <v>7025</v>
          </cell>
          <cell r="AF217" t="str">
            <v xml:space="preserve">הועבר מארזים </v>
          </cell>
          <cell r="AG217">
            <v>65895</v>
          </cell>
          <cell r="AH217">
            <v>65895</v>
          </cell>
        </row>
        <row r="218">
          <cell r="A218">
            <v>12800803</v>
          </cell>
          <cell r="B218" t="str">
            <v>עירוני חשמלי</v>
          </cell>
          <cell r="C218" t="str">
            <v>גולדן דראגון</v>
          </cell>
          <cell r="D218">
            <v>2023</v>
          </cell>
          <cell r="E218" t="str">
            <v>ירושלים מרכז</v>
          </cell>
          <cell r="F218">
            <v>8580</v>
          </cell>
          <cell r="G218">
            <v>4278</v>
          </cell>
          <cell r="H218">
            <v>13854</v>
          </cell>
          <cell r="I218">
            <v>5274</v>
          </cell>
          <cell r="J218">
            <v>21037</v>
          </cell>
          <cell r="K218">
            <v>7183</v>
          </cell>
          <cell r="L218">
            <v>25912</v>
          </cell>
          <cell r="M218">
            <v>4875</v>
          </cell>
          <cell r="N218">
            <v>30219</v>
          </cell>
          <cell r="O218">
            <v>4307</v>
          </cell>
          <cell r="P218">
            <v>35601</v>
          </cell>
          <cell r="Q218">
            <v>5382</v>
          </cell>
          <cell r="R218">
            <v>41244</v>
          </cell>
          <cell r="S218">
            <v>5643</v>
          </cell>
          <cell r="T218">
            <v>41244</v>
          </cell>
          <cell r="U218">
            <v>0</v>
          </cell>
          <cell r="V218">
            <v>50351</v>
          </cell>
          <cell r="W218">
            <v>9107</v>
          </cell>
          <cell r="X218">
            <v>55359</v>
          </cell>
          <cell r="Y218">
            <v>5008</v>
          </cell>
          <cell r="Z218">
            <v>61162</v>
          </cell>
          <cell r="AA218">
            <v>5803</v>
          </cell>
          <cell r="AB218">
            <v>65286</v>
          </cell>
          <cell r="AC218">
            <v>4124</v>
          </cell>
          <cell r="AD218">
            <v>69977</v>
          </cell>
          <cell r="AE218">
            <v>4691</v>
          </cell>
          <cell r="AF218" t="str">
            <v xml:space="preserve">הועבר מארזים </v>
          </cell>
          <cell r="AG218">
            <v>61397</v>
          </cell>
          <cell r="AH218">
            <v>61397</v>
          </cell>
        </row>
        <row r="219">
          <cell r="A219">
            <v>12800903</v>
          </cell>
          <cell r="B219" t="str">
            <v>עירוני חשמלי</v>
          </cell>
          <cell r="C219" t="str">
            <v>גולדן דראגון</v>
          </cell>
          <cell r="D219">
            <v>2023</v>
          </cell>
          <cell r="E219" t="str">
            <v xml:space="preserve">ירושלים ארזים </v>
          </cell>
          <cell r="F219">
            <v>9280</v>
          </cell>
          <cell r="G219">
            <v>5001</v>
          </cell>
          <cell r="H219">
            <v>14281</v>
          </cell>
          <cell r="I219">
            <v>7785</v>
          </cell>
          <cell r="J219">
            <v>14281</v>
          </cell>
          <cell r="K219">
            <v>0</v>
          </cell>
          <cell r="L219">
            <v>26257</v>
          </cell>
          <cell r="M219">
            <v>11976</v>
          </cell>
          <cell r="N219">
            <v>28731</v>
          </cell>
          <cell r="O219">
            <v>2474</v>
          </cell>
          <cell r="P219">
            <v>32922</v>
          </cell>
          <cell r="Q219">
            <v>4191</v>
          </cell>
          <cell r="R219">
            <v>38176</v>
          </cell>
          <cell r="S219">
            <v>5254</v>
          </cell>
          <cell r="T219">
            <v>43211</v>
          </cell>
          <cell r="U219">
            <v>5035</v>
          </cell>
          <cell r="V219">
            <v>49411</v>
          </cell>
          <cell r="W219">
            <v>6200</v>
          </cell>
          <cell r="X219">
            <v>55277</v>
          </cell>
          <cell r="Y219">
            <v>5866</v>
          </cell>
          <cell r="Z219">
            <v>60069</v>
          </cell>
          <cell r="AA219">
            <v>4792</v>
          </cell>
          <cell r="AB219">
            <v>66332</v>
          </cell>
          <cell r="AC219">
            <v>6263</v>
          </cell>
          <cell r="AD219">
            <v>71286</v>
          </cell>
          <cell r="AE219">
            <v>4954</v>
          </cell>
          <cell r="AG219">
            <v>62006</v>
          </cell>
          <cell r="AH219">
            <v>64790</v>
          </cell>
        </row>
        <row r="220">
          <cell r="A220">
            <v>12801003</v>
          </cell>
          <cell r="B220" t="str">
            <v>עירוני חשמלי</v>
          </cell>
          <cell r="C220" t="str">
            <v>גולדן דראגון</v>
          </cell>
          <cell r="D220">
            <v>2023</v>
          </cell>
          <cell r="E220" t="str">
            <v>ירושלים מרכז</v>
          </cell>
          <cell r="F220">
            <v>5164</v>
          </cell>
          <cell r="G220">
            <v>3182</v>
          </cell>
          <cell r="H220">
            <v>7557</v>
          </cell>
          <cell r="I220">
            <v>2393</v>
          </cell>
          <cell r="J220">
            <v>12872</v>
          </cell>
          <cell r="K220">
            <v>5315</v>
          </cell>
          <cell r="L220">
            <v>22996</v>
          </cell>
          <cell r="M220">
            <v>10124</v>
          </cell>
          <cell r="N220">
            <v>28714</v>
          </cell>
          <cell r="O220">
            <v>5718</v>
          </cell>
          <cell r="P220">
            <v>29714</v>
          </cell>
          <cell r="Q220">
            <v>1000</v>
          </cell>
          <cell r="R220">
            <v>32682</v>
          </cell>
          <cell r="S220">
            <v>2968</v>
          </cell>
          <cell r="T220">
            <v>37719</v>
          </cell>
          <cell r="U220">
            <v>5037</v>
          </cell>
          <cell r="V220">
            <v>42836</v>
          </cell>
          <cell r="W220">
            <v>5117</v>
          </cell>
          <cell r="X220">
            <v>47715</v>
          </cell>
          <cell r="Y220">
            <v>4879</v>
          </cell>
          <cell r="Z220">
            <v>51214</v>
          </cell>
          <cell r="AA220">
            <v>3499</v>
          </cell>
          <cell r="AB220">
            <v>55568</v>
          </cell>
          <cell r="AC220">
            <v>4354</v>
          </cell>
          <cell r="AD220">
            <v>59124</v>
          </cell>
          <cell r="AE220">
            <v>3556</v>
          </cell>
          <cell r="AF220" t="str">
            <v xml:space="preserve">הועבר מארזים </v>
          </cell>
          <cell r="AG220">
            <v>53960</v>
          </cell>
          <cell r="AH220">
            <v>53960</v>
          </cell>
        </row>
        <row r="221">
          <cell r="A221">
            <v>12801103</v>
          </cell>
          <cell r="B221" t="str">
            <v>עירוני חשמלי</v>
          </cell>
          <cell r="C221" t="str">
            <v>גולדן דראגון</v>
          </cell>
          <cell r="D221">
            <v>2023</v>
          </cell>
          <cell r="E221" t="str">
            <v>ירושלים מרכז</v>
          </cell>
          <cell r="F221">
            <v>4603</v>
          </cell>
          <cell r="G221">
            <v>2621</v>
          </cell>
          <cell r="H221">
            <v>8933</v>
          </cell>
          <cell r="I221">
            <v>4330</v>
          </cell>
          <cell r="J221">
            <v>14318</v>
          </cell>
          <cell r="K221">
            <v>5385</v>
          </cell>
          <cell r="L221">
            <v>19293</v>
          </cell>
          <cell r="M221">
            <v>4975</v>
          </cell>
          <cell r="N221">
            <v>26157</v>
          </cell>
          <cell r="O221">
            <v>6864</v>
          </cell>
          <cell r="P221">
            <v>30668</v>
          </cell>
          <cell r="Q221">
            <v>4511</v>
          </cell>
          <cell r="R221">
            <v>34085</v>
          </cell>
          <cell r="S221">
            <v>3417</v>
          </cell>
          <cell r="T221">
            <v>37593</v>
          </cell>
          <cell r="U221">
            <v>3508</v>
          </cell>
          <cell r="V221">
            <v>43048</v>
          </cell>
          <cell r="W221">
            <v>5455</v>
          </cell>
          <cell r="X221">
            <v>48806</v>
          </cell>
          <cell r="Y221">
            <v>5758</v>
          </cell>
          <cell r="Z221">
            <v>53268</v>
          </cell>
          <cell r="AA221">
            <v>4462</v>
          </cell>
          <cell r="AB221">
            <v>59271</v>
          </cell>
          <cell r="AC221">
            <v>6003</v>
          </cell>
          <cell r="AD221">
            <v>64398</v>
          </cell>
          <cell r="AE221">
            <v>5127</v>
          </cell>
          <cell r="AF221" t="str">
            <v xml:space="preserve">הועבר מארזים </v>
          </cell>
          <cell r="AG221">
            <v>59795</v>
          </cell>
          <cell r="AH221">
            <v>59795</v>
          </cell>
        </row>
        <row r="222">
          <cell r="A222">
            <v>12801303</v>
          </cell>
          <cell r="B222" t="str">
            <v>בין עירוני חשמלי</v>
          </cell>
          <cell r="C222" t="str">
            <v>גולדן דראגון</v>
          </cell>
          <cell r="D222">
            <v>2022</v>
          </cell>
          <cell r="E222" t="str">
            <v>יקנעם</v>
          </cell>
          <cell r="F222">
            <v>64289</v>
          </cell>
          <cell r="G222">
            <v>7364</v>
          </cell>
          <cell r="H222">
            <v>71067</v>
          </cell>
          <cell r="I222">
            <v>6778</v>
          </cell>
          <cell r="J222">
            <v>77803</v>
          </cell>
          <cell r="K222">
            <v>6736</v>
          </cell>
          <cell r="L222">
            <v>85249</v>
          </cell>
          <cell r="M222">
            <v>7446</v>
          </cell>
          <cell r="N222">
            <v>92797</v>
          </cell>
          <cell r="O222">
            <v>7548</v>
          </cell>
          <cell r="P222">
            <v>100000</v>
          </cell>
          <cell r="Q222">
            <v>7203</v>
          </cell>
          <cell r="R222">
            <v>106931</v>
          </cell>
          <cell r="S222">
            <v>6931</v>
          </cell>
          <cell r="T222">
            <v>113176</v>
          </cell>
          <cell r="U222">
            <v>6245</v>
          </cell>
          <cell r="V222">
            <v>120987</v>
          </cell>
          <cell r="W222">
            <v>7811</v>
          </cell>
          <cell r="X222">
            <v>127967</v>
          </cell>
          <cell r="Y222">
            <v>6980</v>
          </cell>
          <cell r="Z222">
            <v>134198</v>
          </cell>
          <cell r="AA222">
            <v>6231</v>
          </cell>
          <cell r="AB222">
            <v>141610</v>
          </cell>
          <cell r="AC222">
            <v>7412</v>
          </cell>
          <cell r="AD222">
            <v>148365</v>
          </cell>
          <cell r="AE222">
            <v>6755</v>
          </cell>
          <cell r="AG222">
            <v>84076</v>
          </cell>
          <cell r="AH222">
            <v>84076</v>
          </cell>
        </row>
        <row r="223">
          <cell r="A223">
            <v>12801403</v>
          </cell>
          <cell r="B223" t="str">
            <v>בין עירוני חשמלי</v>
          </cell>
          <cell r="C223" t="str">
            <v>גולדן דראגון</v>
          </cell>
          <cell r="D223">
            <v>2022</v>
          </cell>
          <cell r="E223" t="str">
            <v>יקנעם</v>
          </cell>
          <cell r="F223">
            <v>62264</v>
          </cell>
          <cell r="G223">
            <v>4497</v>
          </cell>
          <cell r="H223">
            <v>69791</v>
          </cell>
          <cell r="I223">
            <v>7527</v>
          </cell>
          <cell r="J223">
            <v>75527</v>
          </cell>
          <cell r="K223">
            <v>5736</v>
          </cell>
          <cell r="L223">
            <v>82802</v>
          </cell>
          <cell r="M223">
            <v>7275</v>
          </cell>
          <cell r="N223">
            <v>89335</v>
          </cell>
          <cell r="O223">
            <v>6533</v>
          </cell>
          <cell r="P223">
            <v>96122</v>
          </cell>
          <cell r="Q223">
            <v>6787</v>
          </cell>
          <cell r="R223">
            <v>102690</v>
          </cell>
          <cell r="S223">
            <v>6568</v>
          </cell>
          <cell r="T223">
            <v>111030</v>
          </cell>
          <cell r="U223">
            <v>8340</v>
          </cell>
          <cell r="V223">
            <v>115565</v>
          </cell>
          <cell r="W223">
            <v>4535</v>
          </cell>
          <cell r="X223">
            <v>120748</v>
          </cell>
          <cell r="Y223">
            <v>5183</v>
          </cell>
          <cell r="Z223">
            <v>127490</v>
          </cell>
          <cell r="AA223">
            <v>6742</v>
          </cell>
          <cell r="AB223">
            <v>134711</v>
          </cell>
          <cell r="AC223">
            <v>7221</v>
          </cell>
          <cell r="AD223">
            <v>142415</v>
          </cell>
          <cell r="AE223">
            <v>7704</v>
          </cell>
          <cell r="AG223">
            <v>80151</v>
          </cell>
          <cell r="AH223">
            <v>80151</v>
          </cell>
        </row>
        <row r="224">
          <cell r="A224">
            <v>12801503</v>
          </cell>
          <cell r="B224" t="str">
            <v>בין עירוני חשמלי</v>
          </cell>
          <cell r="C224" t="str">
            <v>גולדן דראגון</v>
          </cell>
          <cell r="D224">
            <v>2022</v>
          </cell>
          <cell r="E224" t="str">
            <v>יקנעם</v>
          </cell>
          <cell r="F224">
            <v>56146</v>
          </cell>
          <cell r="G224">
            <v>6058</v>
          </cell>
          <cell r="H224">
            <v>62682</v>
          </cell>
          <cell r="I224">
            <v>6536</v>
          </cell>
          <cell r="J224">
            <v>69495</v>
          </cell>
          <cell r="K224">
            <v>6813</v>
          </cell>
          <cell r="L224">
            <v>76879</v>
          </cell>
          <cell r="M224">
            <v>7384</v>
          </cell>
          <cell r="N224">
            <v>82311</v>
          </cell>
          <cell r="O224">
            <v>5432</v>
          </cell>
          <cell r="P224">
            <v>89228</v>
          </cell>
          <cell r="Q224">
            <v>6917</v>
          </cell>
          <cell r="R224">
            <v>95457</v>
          </cell>
          <cell r="S224">
            <v>6229</v>
          </cell>
          <cell r="T224">
            <v>103309</v>
          </cell>
          <cell r="U224">
            <v>7852</v>
          </cell>
          <cell r="V224">
            <v>111962</v>
          </cell>
          <cell r="W224">
            <v>8653</v>
          </cell>
          <cell r="X224">
            <v>119069</v>
          </cell>
          <cell r="Y224">
            <v>7107</v>
          </cell>
          <cell r="Z224">
            <v>125491</v>
          </cell>
          <cell r="AA224">
            <v>6422</v>
          </cell>
          <cell r="AB224">
            <v>132754</v>
          </cell>
          <cell r="AC224">
            <v>7263</v>
          </cell>
          <cell r="AD224">
            <v>139957</v>
          </cell>
          <cell r="AE224">
            <v>7203</v>
          </cell>
          <cell r="AG224">
            <v>83811</v>
          </cell>
          <cell r="AH224">
            <v>83811</v>
          </cell>
        </row>
        <row r="225">
          <cell r="A225">
            <v>12801603</v>
          </cell>
          <cell r="B225" t="str">
            <v>בין עירוני חשמלי</v>
          </cell>
          <cell r="C225" t="str">
            <v>גולדן דראגון</v>
          </cell>
          <cell r="D225">
            <v>2022</v>
          </cell>
          <cell r="E225" t="str">
            <v>יקנעם</v>
          </cell>
          <cell r="F225">
            <v>52030</v>
          </cell>
          <cell r="G225">
            <v>5030</v>
          </cell>
          <cell r="H225">
            <v>58110</v>
          </cell>
          <cell r="I225">
            <v>6080</v>
          </cell>
          <cell r="J225">
            <v>62705</v>
          </cell>
          <cell r="K225">
            <v>4595</v>
          </cell>
          <cell r="L225">
            <v>68834</v>
          </cell>
          <cell r="M225">
            <v>6129</v>
          </cell>
          <cell r="N225">
            <v>75467</v>
          </cell>
          <cell r="O225">
            <v>6633</v>
          </cell>
          <cell r="P225">
            <v>82256</v>
          </cell>
          <cell r="Q225">
            <v>6789</v>
          </cell>
          <cell r="R225">
            <v>88400</v>
          </cell>
          <cell r="S225">
            <v>6144</v>
          </cell>
          <cell r="T225">
            <v>95144</v>
          </cell>
          <cell r="U225">
            <v>6744</v>
          </cell>
          <cell r="V225">
            <v>103759</v>
          </cell>
          <cell r="W225">
            <v>8615</v>
          </cell>
          <cell r="X225">
            <v>109929</v>
          </cell>
          <cell r="Y225">
            <v>6170</v>
          </cell>
          <cell r="Z225">
            <v>115291</v>
          </cell>
          <cell r="AA225">
            <v>5362</v>
          </cell>
          <cell r="AB225">
            <v>122613</v>
          </cell>
          <cell r="AC225">
            <v>7322</v>
          </cell>
          <cell r="AD225">
            <v>130092</v>
          </cell>
          <cell r="AE225">
            <v>7479</v>
          </cell>
          <cell r="AG225">
            <v>78062</v>
          </cell>
          <cell r="AH225">
            <v>78062</v>
          </cell>
        </row>
        <row r="226">
          <cell r="A226">
            <v>12801703</v>
          </cell>
          <cell r="B226" t="str">
            <v>בין עירוני חשמלי</v>
          </cell>
          <cell r="C226" t="str">
            <v>גולדן דראגון</v>
          </cell>
          <cell r="D226">
            <v>2022</v>
          </cell>
          <cell r="E226" t="str">
            <v>יקנעם</v>
          </cell>
          <cell r="F226">
            <v>51198</v>
          </cell>
          <cell r="G226">
            <v>5447</v>
          </cell>
          <cell r="H226">
            <v>57076</v>
          </cell>
          <cell r="I226">
            <v>5878</v>
          </cell>
          <cell r="J226">
            <v>63458</v>
          </cell>
          <cell r="K226">
            <v>6382</v>
          </cell>
          <cell r="L226">
            <v>69703</v>
          </cell>
          <cell r="M226">
            <v>6245</v>
          </cell>
          <cell r="N226">
            <v>75169</v>
          </cell>
          <cell r="O226">
            <v>5466</v>
          </cell>
          <cell r="P226">
            <v>81720</v>
          </cell>
          <cell r="Q226">
            <v>6551</v>
          </cell>
          <cell r="R226">
            <v>86688</v>
          </cell>
          <cell r="S226">
            <v>4968</v>
          </cell>
          <cell r="T226">
            <v>94029</v>
          </cell>
          <cell r="U226">
            <v>7341</v>
          </cell>
          <cell r="V226">
            <v>101236</v>
          </cell>
          <cell r="W226">
            <v>7207</v>
          </cell>
          <cell r="X226">
            <v>108191</v>
          </cell>
          <cell r="Y226">
            <v>6955</v>
          </cell>
          <cell r="Z226">
            <v>111888</v>
          </cell>
          <cell r="AA226">
            <v>3697</v>
          </cell>
          <cell r="AB226">
            <v>116525</v>
          </cell>
          <cell r="AC226">
            <v>4637</v>
          </cell>
          <cell r="AD226">
            <v>121935</v>
          </cell>
          <cell r="AE226">
            <v>5410</v>
          </cell>
          <cell r="AG226">
            <v>70737</v>
          </cell>
          <cell r="AH226">
            <v>70737</v>
          </cell>
        </row>
        <row r="227">
          <cell r="A227">
            <v>12801803</v>
          </cell>
          <cell r="B227" t="str">
            <v>בין עירוני חשמלי</v>
          </cell>
          <cell r="C227" t="str">
            <v>גולדן דראגון</v>
          </cell>
          <cell r="D227">
            <v>2022</v>
          </cell>
          <cell r="E227" t="str">
            <v>יקנעם</v>
          </cell>
          <cell r="F227">
            <v>19698</v>
          </cell>
          <cell r="G227">
            <v>3083</v>
          </cell>
          <cell r="H227">
            <v>24477</v>
          </cell>
          <cell r="I227">
            <v>4779</v>
          </cell>
          <cell r="J227">
            <v>28901</v>
          </cell>
          <cell r="K227">
            <v>4424</v>
          </cell>
          <cell r="L227">
            <v>35391</v>
          </cell>
          <cell r="M227">
            <v>6490</v>
          </cell>
          <cell r="N227">
            <v>41232</v>
          </cell>
          <cell r="O227">
            <v>5841</v>
          </cell>
          <cell r="P227">
            <v>47265</v>
          </cell>
          <cell r="Q227">
            <v>6033</v>
          </cell>
          <cell r="R227">
            <v>52289</v>
          </cell>
          <cell r="S227">
            <v>5024</v>
          </cell>
          <cell r="T227">
            <v>58645</v>
          </cell>
          <cell r="U227">
            <v>6356</v>
          </cell>
          <cell r="V227">
            <v>66207</v>
          </cell>
          <cell r="W227">
            <v>7562</v>
          </cell>
          <cell r="X227">
            <v>72211</v>
          </cell>
          <cell r="Y227">
            <v>6004</v>
          </cell>
          <cell r="Z227">
            <v>75000</v>
          </cell>
          <cell r="AA227">
            <v>2789</v>
          </cell>
          <cell r="AB227">
            <v>82706</v>
          </cell>
          <cell r="AC227">
            <v>7706</v>
          </cell>
          <cell r="AD227">
            <v>87539</v>
          </cell>
          <cell r="AE227">
            <v>4833</v>
          </cell>
          <cell r="AG227">
            <v>67841</v>
          </cell>
          <cell r="AH227">
            <v>67841</v>
          </cell>
        </row>
        <row r="228">
          <cell r="A228">
            <v>12801903</v>
          </cell>
          <cell r="B228" t="str">
            <v>בין עירוני חשמלי</v>
          </cell>
          <cell r="C228" t="str">
            <v>גולדן דראגון</v>
          </cell>
          <cell r="D228">
            <v>2022</v>
          </cell>
          <cell r="E228" t="str">
            <v>יקנעם</v>
          </cell>
          <cell r="F228">
            <v>45904</v>
          </cell>
          <cell r="G228">
            <v>5720</v>
          </cell>
          <cell r="H228">
            <v>51653</v>
          </cell>
          <cell r="I228">
            <v>5749</v>
          </cell>
          <cell r="J228">
            <v>53849</v>
          </cell>
          <cell r="K228">
            <v>2196</v>
          </cell>
          <cell r="L228">
            <v>58665</v>
          </cell>
          <cell r="M228">
            <v>4816</v>
          </cell>
          <cell r="N228">
            <v>65231</v>
          </cell>
          <cell r="O228">
            <v>6566</v>
          </cell>
          <cell r="P228">
            <v>70956</v>
          </cell>
          <cell r="Q228">
            <v>5725</v>
          </cell>
          <cell r="R228">
            <v>77231</v>
          </cell>
          <cell r="S228">
            <v>6275</v>
          </cell>
          <cell r="T228">
            <v>84588</v>
          </cell>
          <cell r="U228">
            <v>7357</v>
          </cell>
          <cell r="V228">
            <v>91879</v>
          </cell>
          <cell r="W228">
            <v>7291</v>
          </cell>
          <cell r="X228">
            <v>97448</v>
          </cell>
          <cell r="Y228">
            <v>5569</v>
          </cell>
          <cell r="Z228">
            <v>103356</v>
          </cell>
          <cell r="AA228">
            <v>5908</v>
          </cell>
          <cell r="AB228">
            <v>108833</v>
          </cell>
          <cell r="AC228">
            <v>5477</v>
          </cell>
          <cell r="AD228">
            <v>115991</v>
          </cell>
          <cell r="AE228">
            <v>7158</v>
          </cell>
          <cell r="AG228">
            <v>70087</v>
          </cell>
          <cell r="AH228">
            <v>70087</v>
          </cell>
        </row>
        <row r="229">
          <cell r="A229">
            <v>12802003</v>
          </cell>
          <cell r="B229" t="str">
            <v>בין עירוני חשמלי</v>
          </cell>
          <cell r="C229" t="str">
            <v>גולדן דראגון</v>
          </cell>
          <cell r="D229">
            <v>2022</v>
          </cell>
          <cell r="E229" t="str">
            <v>יקנעם</v>
          </cell>
          <cell r="F229">
            <v>45399</v>
          </cell>
          <cell r="G229">
            <v>6178</v>
          </cell>
          <cell r="H229">
            <v>50068</v>
          </cell>
          <cell r="I229">
            <v>4669</v>
          </cell>
          <cell r="J229">
            <v>55689</v>
          </cell>
          <cell r="K229">
            <v>5621</v>
          </cell>
          <cell r="L229">
            <v>60451</v>
          </cell>
          <cell r="M229">
            <v>4762</v>
          </cell>
          <cell r="N229">
            <v>65022</v>
          </cell>
          <cell r="O229">
            <v>4571</v>
          </cell>
          <cell r="P229">
            <v>69934</v>
          </cell>
          <cell r="Q229">
            <v>4912</v>
          </cell>
          <cell r="R229">
            <v>74561</v>
          </cell>
          <cell r="S229">
            <v>4627</v>
          </cell>
          <cell r="T229">
            <v>80883</v>
          </cell>
          <cell r="U229">
            <v>6322</v>
          </cell>
          <cell r="V229">
            <v>88112</v>
          </cell>
          <cell r="W229">
            <v>7229</v>
          </cell>
          <cell r="X229">
            <v>93733</v>
          </cell>
          <cell r="Y229">
            <v>5621</v>
          </cell>
          <cell r="Z229">
            <v>98750</v>
          </cell>
          <cell r="AA229">
            <v>5017</v>
          </cell>
          <cell r="AB229">
            <v>105832</v>
          </cell>
          <cell r="AC229">
            <v>7082</v>
          </cell>
          <cell r="AD229">
            <v>111607</v>
          </cell>
          <cell r="AE229">
            <v>5775</v>
          </cell>
          <cell r="AG229">
            <v>66208</v>
          </cell>
          <cell r="AH229">
            <v>66208</v>
          </cell>
        </row>
        <row r="230">
          <cell r="A230">
            <v>12802103</v>
          </cell>
          <cell r="B230" t="str">
            <v>בין עירוני חשמלי</v>
          </cell>
          <cell r="C230" t="str">
            <v>גולדן דראגון</v>
          </cell>
          <cell r="D230">
            <v>2022</v>
          </cell>
          <cell r="E230" t="str">
            <v>יקנעם</v>
          </cell>
          <cell r="F230">
            <v>32516</v>
          </cell>
          <cell r="G230">
            <v>1558</v>
          </cell>
          <cell r="H230">
            <v>40590</v>
          </cell>
          <cell r="I230">
            <v>8074</v>
          </cell>
          <cell r="J230">
            <v>46120</v>
          </cell>
          <cell r="K230">
            <v>5530</v>
          </cell>
          <cell r="L230">
            <v>50872</v>
          </cell>
          <cell r="M230">
            <v>4752</v>
          </cell>
          <cell r="N230">
            <v>56230</v>
          </cell>
          <cell r="O230">
            <v>5358</v>
          </cell>
          <cell r="P230">
            <v>60814</v>
          </cell>
          <cell r="Q230">
            <v>4584</v>
          </cell>
          <cell r="R230">
            <v>64747</v>
          </cell>
          <cell r="S230">
            <v>3933</v>
          </cell>
          <cell r="T230">
            <v>70702</v>
          </cell>
          <cell r="U230">
            <v>5955</v>
          </cell>
          <cell r="V230">
            <v>77587</v>
          </cell>
          <cell r="W230">
            <v>6885</v>
          </cell>
          <cell r="X230">
            <v>82303</v>
          </cell>
          <cell r="Y230">
            <v>4716</v>
          </cell>
          <cell r="Z230">
            <v>87655</v>
          </cell>
          <cell r="AA230">
            <v>5352</v>
          </cell>
          <cell r="AB230">
            <v>94126</v>
          </cell>
          <cell r="AC230">
            <v>6471</v>
          </cell>
          <cell r="AD230">
            <v>101573</v>
          </cell>
          <cell r="AE230">
            <v>7447</v>
          </cell>
          <cell r="AG230">
            <v>69057</v>
          </cell>
          <cell r="AH230">
            <v>69057</v>
          </cell>
        </row>
        <row r="231">
          <cell r="A231">
            <v>12803103</v>
          </cell>
          <cell r="B231" t="str">
            <v>בין עירוני</v>
          </cell>
          <cell r="C231" t="str">
            <v>גולדן</v>
          </cell>
          <cell r="D231">
            <v>2022</v>
          </cell>
          <cell r="E231" t="str">
            <v>טבריה</v>
          </cell>
          <cell r="H231">
            <v>86990</v>
          </cell>
          <cell r="I231">
            <v>86990</v>
          </cell>
          <cell r="J231">
            <v>93459</v>
          </cell>
          <cell r="K231">
            <v>6469</v>
          </cell>
          <cell r="L231">
            <v>98531</v>
          </cell>
          <cell r="M231">
            <v>5072</v>
          </cell>
          <cell r="N231">
            <v>103952</v>
          </cell>
          <cell r="O231">
            <v>5421</v>
          </cell>
          <cell r="P231">
            <v>110099</v>
          </cell>
          <cell r="Q231">
            <v>6147</v>
          </cell>
          <cell r="R231">
            <v>116470</v>
          </cell>
          <cell r="S231">
            <v>6371</v>
          </cell>
          <cell r="T231">
            <v>121859</v>
          </cell>
          <cell r="U231">
            <v>5389</v>
          </cell>
          <cell r="V231">
            <v>127707</v>
          </cell>
          <cell r="W231">
            <v>5848</v>
          </cell>
          <cell r="X231">
            <v>133309</v>
          </cell>
          <cell r="Y231">
            <v>5602</v>
          </cell>
          <cell r="Z231">
            <v>138390</v>
          </cell>
          <cell r="AA231">
            <v>5081</v>
          </cell>
          <cell r="AB231">
            <v>144184</v>
          </cell>
          <cell r="AC231">
            <v>5794</v>
          </cell>
          <cell r="AD231">
            <v>150444</v>
          </cell>
          <cell r="AE231">
            <v>6260</v>
          </cell>
          <cell r="AG231">
            <v>150444</v>
          </cell>
          <cell r="AH231">
            <v>150444</v>
          </cell>
        </row>
        <row r="232">
          <cell r="A232">
            <v>12803203</v>
          </cell>
          <cell r="B232" t="str">
            <v>בין עירוני</v>
          </cell>
          <cell r="C232" t="str">
            <v>גולדן</v>
          </cell>
          <cell r="D232">
            <v>2023</v>
          </cell>
          <cell r="E232" t="str">
            <v>טבריה</v>
          </cell>
          <cell r="F232">
            <v>27675</v>
          </cell>
          <cell r="G232">
            <v>15360</v>
          </cell>
          <cell r="H232">
            <v>45016</v>
          </cell>
          <cell r="I232">
            <v>17341</v>
          </cell>
          <cell r="J232">
            <v>59108</v>
          </cell>
          <cell r="K232">
            <v>14092</v>
          </cell>
          <cell r="L232">
            <v>74835</v>
          </cell>
          <cell r="M232">
            <v>15727</v>
          </cell>
          <cell r="N232">
            <v>88389</v>
          </cell>
          <cell r="O232">
            <v>13554</v>
          </cell>
          <cell r="P232">
            <v>103972</v>
          </cell>
          <cell r="Q232">
            <v>15583</v>
          </cell>
          <cell r="R232">
            <v>118726</v>
          </cell>
          <cell r="S232">
            <v>14754</v>
          </cell>
          <cell r="T232">
            <v>132382</v>
          </cell>
          <cell r="U232">
            <v>13656</v>
          </cell>
          <cell r="V232">
            <v>147832</v>
          </cell>
          <cell r="W232">
            <v>15450</v>
          </cell>
          <cell r="X232">
            <v>162766</v>
          </cell>
          <cell r="Y232">
            <v>14934</v>
          </cell>
          <cell r="Z232">
            <v>175321</v>
          </cell>
          <cell r="AA232">
            <v>12555</v>
          </cell>
          <cell r="AB232">
            <v>188666</v>
          </cell>
          <cell r="AC232">
            <v>13345</v>
          </cell>
          <cell r="AD232">
            <v>205018</v>
          </cell>
          <cell r="AE232">
            <v>16352</v>
          </cell>
          <cell r="AG232">
            <v>177343</v>
          </cell>
          <cell r="AH232">
            <v>177343</v>
          </cell>
        </row>
        <row r="233">
          <cell r="A233">
            <v>12803303</v>
          </cell>
          <cell r="B233" t="str">
            <v>בין עירוני</v>
          </cell>
          <cell r="C233" t="str">
            <v>גולדן</v>
          </cell>
          <cell r="D233">
            <v>2023</v>
          </cell>
          <cell r="E233" t="str">
            <v>טבריה</v>
          </cell>
          <cell r="F233">
            <v>26198</v>
          </cell>
          <cell r="G233">
            <v>12077</v>
          </cell>
          <cell r="H233">
            <v>39211</v>
          </cell>
          <cell r="I233">
            <v>13013</v>
          </cell>
          <cell r="J233">
            <v>51727</v>
          </cell>
          <cell r="K233">
            <v>12516</v>
          </cell>
          <cell r="L233">
            <v>62712</v>
          </cell>
          <cell r="M233">
            <v>10985</v>
          </cell>
          <cell r="N233">
            <v>74686</v>
          </cell>
          <cell r="O233">
            <v>11974</v>
          </cell>
          <cell r="P233">
            <v>89520</v>
          </cell>
          <cell r="Q233">
            <v>14834</v>
          </cell>
          <cell r="R233">
            <v>102261</v>
          </cell>
          <cell r="S233">
            <v>12741</v>
          </cell>
          <cell r="T233">
            <v>114370</v>
          </cell>
          <cell r="U233">
            <v>12109</v>
          </cell>
          <cell r="V233">
            <v>128301</v>
          </cell>
          <cell r="W233">
            <v>13931</v>
          </cell>
          <cell r="X233">
            <v>141974</v>
          </cell>
          <cell r="Y233">
            <v>13673</v>
          </cell>
          <cell r="Z233">
            <v>155326</v>
          </cell>
          <cell r="AA233">
            <v>13352</v>
          </cell>
          <cell r="AB233">
            <v>163525</v>
          </cell>
          <cell r="AC233">
            <v>8199</v>
          </cell>
          <cell r="AD233">
            <v>179611</v>
          </cell>
          <cell r="AE233">
            <v>16086</v>
          </cell>
          <cell r="AG233">
            <v>153413</v>
          </cell>
          <cell r="AH233">
            <v>153413</v>
          </cell>
        </row>
        <row r="234">
          <cell r="A234">
            <v>12803403</v>
          </cell>
          <cell r="B234" t="str">
            <v>בין עירוני</v>
          </cell>
          <cell r="C234" t="str">
            <v>גולדן</v>
          </cell>
          <cell r="D234">
            <v>2023</v>
          </cell>
          <cell r="E234" t="str">
            <v>טבריה</v>
          </cell>
          <cell r="F234">
            <v>26874</v>
          </cell>
          <cell r="G234">
            <v>13819</v>
          </cell>
          <cell r="H234">
            <v>40975</v>
          </cell>
          <cell r="I234">
            <v>14101</v>
          </cell>
          <cell r="J234">
            <v>55425</v>
          </cell>
          <cell r="K234">
            <v>14450</v>
          </cell>
          <cell r="L234">
            <v>66953</v>
          </cell>
          <cell r="M234">
            <v>11528</v>
          </cell>
          <cell r="N234">
            <v>80385</v>
          </cell>
          <cell r="O234">
            <v>13432</v>
          </cell>
          <cell r="P234">
            <v>97377</v>
          </cell>
          <cell r="Q234">
            <v>16992</v>
          </cell>
          <cell r="R234">
            <v>114330</v>
          </cell>
          <cell r="S234">
            <v>16953</v>
          </cell>
          <cell r="T234">
            <v>129723</v>
          </cell>
          <cell r="U234">
            <v>15393</v>
          </cell>
          <cell r="V234">
            <v>146177</v>
          </cell>
          <cell r="W234">
            <v>16454</v>
          </cell>
          <cell r="X234">
            <v>159841</v>
          </cell>
          <cell r="Y234">
            <v>13664</v>
          </cell>
          <cell r="Z234">
            <v>172410</v>
          </cell>
          <cell r="AA234">
            <v>12569</v>
          </cell>
          <cell r="AB234">
            <v>185615</v>
          </cell>
          <cell r="AC234">
            <v>13205</v>
          </cell>
          <cell r="AD234">
            <v>200232</v>
          </cell>
          <cell r="AE234">
            <v>14617</v>
          </cell>
          <cell r="AG234">
            <v>173358</v>
          </cell>
          <cell r="AH234">
            <v>173358</v>
          </cell>
        </row>
        <row r="235">
          <cell r="A235">
            <v>12803903</v>
          </cell>
          <cell r="B235" t="str">
            <v>עירוני חשמלי</v>
          </cell>
          <cell r="C235" t="str">
            <v>גולדן דראגון</v>
          </cell>
          <cell r="D235">
            <v>2023</v>
          </cell>
          <cell r="E235" t="str">
            <v xml:space="preserve">ירושלים ארזים </v>
          </cell>
          <cell r="F235">
            <v>7159</v>
          </cell>
          <cell r="G235">
            <v>5190</v>
          </cell>
          <cell r="H235">
            <v>12758</v>
          </cell>
          <cell r="I235">
            <v>5599</v>
          </cell>
          <cell r="J235">
            <v>19752</v>
          </cell>
          <cell r="K235">
            <v>6994</v>
          </cell>
          <cell r="L235">
            <v>25433</v>
          </cell>
          <cell r="M235">
            <v>5681</v>
          </cell>
          <cell r="N235">
            <v>30357</v>
          </cell>
          <cell r="O235">
            <v>4924</v>
          </cell>
          <cell r="P235">
            <v>30357</v>
          </cell>
          <cell r="Q235">
            <v>0</v>
          </cell>
          <cell r="R235">
            <v>42326</v>
          </cell>
          <cell r="S235">
            <v>11969</v>
          </cell>
          <cell r="T235">
            <v>47724</v>
          </cell>
          <cell r="U235">
            <v>5398</v>
          </cell>
          <cell r="V235">
            <v>53981</v>
          </cell>
          <cell r="W235">
            <v>6257</v>
          </cell>
          <cell r="X235">
            <v>59349</v>
          </cell>
          <cell r="Y235">
            <v>5368</v>
          </cell>
          <cell r="Z235">
            <v>63121</v>
          </cell>
          <cell r="AA235">
            <v>3772</v>
          </cell>
          <cell r="AB235">
            <v>69524</v>
          </cell>
          <cell r="AC235">
            <v>6403</v>
          </cell>
          <cell r="AD235">
            <v>69524</v>
          </cell>
          <cell r="AE235">
            <v>0</v>
          </cell>
          <cell r="AG235">
            <v>62365</v>
          </cell>
          <cell r="AH235">
            <v>62365</v>
          </cell>
        </row>
        <row r="236">
          <cell r="A236">
            <v>12804503</v>
          </cell>
          <cell r="B236" t="str">
            <v>בין עירוני</v>
          </cell>
          <cell r="C236" t="str">
            <v>גולדן</v>
          </cell>
          <cell r="D236">
            <v>2022</v>
          </cell>
          <cell r="E236" t="str">
            <v>טבריה</v>
          </cell>
          <cell r="F236">
            <v>77285</v>
          </cell>
          <cell r="G236">
            <v>5719</v>
          </cell>
          <cell r="H236">
            <v>82914</v>
          </cell>
          <cell r="I236">
            <v>5629</v>
          </cell>
          <cell r="J236">
            <v>89301</v>
          </cell>
          <cell r="K236">
            <v>6387</v>
          </cell>
          <cell r="L236">
            <v>95693</v>
          </cell>
          <cell r="M236">
            <v>6392</v>
          </cell>
          <cell r="N236">
            <v>101018</v>
          </cell>
          <cell r="O236">
            <v>5325</v>
          </cell>
          <cell r="P236">
            <v>108039</v>
          </cell>
          <cell r="Q236">
            <v>7021</v>
          </cell>
          <cell r="R236">
            <v>113235</v>
          </cell>
          <cell r="S236">
            <v>5196</v>
          </cell>
          <cell r="T236">
            <v>118914</v>
          </cell>
          <cell r="U236">
            <v>5679</v>
          </cell>
          <cell r="V236">
            <v>125801</v>
          </cell>
          <cell r="W236">
            <v>6887</v>
          </cell>
          <cell r="X236">
            <v>131843</v>
          </cell>
          <cell r="Y236">
            <v>6042</v>
          </cell>
          <cell r="Z236">
            <v>137148</v>
          </cell>
          <cell r="AA236">
            <v>5305</v>
          </cell>
          <cell r="AB236">
            <v>142903</v>
          </cell>
          <cell r="AC236">
            <v>5755</v>
          </cell>
          <cell r="AD236">
            <v>148885</v>
          </cell>
          <cell r="AE236">
            <v>5982</v>
          </cell>
          <cell r="AG236">
            <v>71600</v>
          </cell>
          <cell r="AH236">
            <v>71600</v>
          </cell>
        </row>
        <row r="237">
          <cell r="A237">
            <v>12804603</v>
          </cell>
          <cell r="B237" t="str">
            <v>בין עירוני</v>
          </cell>
          <cell r="C237" t="str">
            <v>גולדן</v>
          </cell>
          <cell r="D237">
            <v>2022</v>
          </cell>
          <cell r="E237" t="str">
            <v>טבריה</v>
          </cell>
          <cell r="F237">
            <v>80490</v>
          </cell>
          <cell r="G237">
            <v>6650</v>
          </cell>
          <cell r="H237">
            <v>85118</v>
          </cell>
          <cell r="I237">
            <v>4628</v>
          </cell>
          <cell r="J237">
            <v>90521</v>
          </cell>
          <cell r="K237">
            <v>5403</v>
          </cell>
          <cell r="L237">
            <v>96602</v>
          </cell>
          <cell r="M237">
            <v>6081</v>
          </cell>
          <cell r="N237">
            <v>102727</v>
          </cell>
          <cell r="O237">
            <v>6125</v>
          </cell>
          <cell r="P237">
            <v>109727</v>
          </cell>
          <cell r="Q237">
            <v>7000</v>
          </cell>
          <cell r="R237">
            <v>116073</v>
          </cell>
          <cell r="S237">
            <v>6346</v>
          </cell>
          <cell r="T237">
            <v>121908</v>
          </cell>
          <cell r="U237">
            <v>5835</v>
          </cell>
          <cell r="V237">
            <v>128509</v>
          </cell>
          <cell r="W237">
            <v>6601</v>
          </cell>
          <cell r="X237">
            <v>134318</v>
          </cell>
          <cell r="Y237">
            <v>5809</v>
          </cell>
          <cell r="Z237">
            <v>140419</v>
          </cell>
          <cell r="AA237">
            <v>6101</v>
          </cell>
          <cell r="AB237">
            <v>144694</v>
          </cell>
          <cell r="AC237">
            <v>4275</v>
          </cell>
          <cell r="AD237">
            <v>149962</v>
          </cell>
          <cell r="AE237">
            <v>5268</v>
          </cell>
          <cell r="AG237">
            <v>69472</v>
          </cell>
          <cell r="AH237">
            <v>69472</v>
          </cell>
        </row>
        <row r="238">
          <cell r="A238">
            <v>12804703</v>
          </cell>
          <cell r="B238" t="str">
            <v>בין עירוני</v>
          </cell>
          <cell r="C238" t="str">
            <v>גולדן</v>
          </cell>
          <cell r="D238">
            <v>2022</v>
          </cell>
          <cell r="E238" t="str">
            <v>טבריה</v>
          </cell>
          <cell r="F238">
            <v>80399</v>
          </cell>
          <cell r="G238">
            <v>6044</v>
          </cell>
          <cell r="H238">
            <v>88534</v>
          </cell>
          <cell r="I238">
            <v>8135</v>
          </cell>
          <cell r="J238">
            <v>94783</v>
          </cell>
          <cell r="K238">
            <v>6249</v>
          </cell>
          <cell r="L238">
            <v>101098</v>
          </cell>
          <cell r="M238">
            <v>6315</v>
          </cell>
          <cell r="N238">
            <v>106813</v>
          </cell>
          <cell r="O238">
            <v>5715</v>
          </cell>
          <cell r="P238">
            <v>113173</v>
          </cell>
          <cell r="Q238">
            <v>6360</v>
          </cell>
          <cell r="R238">
            <v>113173</v>
          </cell>
          <cell r="S238">
            <v>0</v>
          </cell>
          <cell r="T238">
            <v>126060</v>
          </cell>
          <cell r="U238">
            <v>12887</v>
          </cell>
          <cell r="V238">
            <v>132007</v>
          </cell>
          <cell r="W238">
            <v>5947</v>
          </cell>
          <cell r="X238">
            <v>137833</v>
          </cell>
          <cell r="Y238">
            <v>5826</v>
          </cell>
          <cell r="Z238">
            <v>143240</v>
          </cell>
          <cell r="AA238">
            <v>5407</v>
          </cell>
          <cell r="AB238">
            <v>148830</v>
          </cell>
          <cell r="AC238">
            <v>5590</v>
          </cell>
          <cell r="AD238">
            <v>155453</v>
          </cell>
          <cell r="AE238">
            <v>6623</v>
          </cell>
          <cell r="AG238">
            <v>75054</v>
          </cell>
          <cell r="AH238">
            <v>75054</v>
          </cell>
        </row>
        <row r="239">
          <cell r="A239">
            <v>12804803</v>
          </cell>
          <cell r="B239" t="str">
            <v>בין עירוני</v>
          </cell>
          <cell r="C239" t="str">
            <v>גולדן</v>
          </cell>
          <cell r="D239">
            <v>2022</v>
          </cell>
          <cell r="E239" t="str">
            <v>טבריה</v>
          </cell>
          <cell r="F239">
            <v>76819</v>
          </cell>
          <cell r="G239">
            <v>5983</v>
          </cell>
          <cell r="H239">
            <v>86790</v>
          </cell>
          <cell r="I239">
            <v>9971</v>
          </cell>
          <cell r="J239">
            <v>93194</v>
          </cell>
          <cell r="K239">
            <v>6404</v>
          </cell>
          <cell r="L239">
            <v>99721</v>
          </cell>
          <cell r="M239">
            <v>6527</v>
          </cell>
          <cell r="N239">
            <v>105844</v>
          </cell>
          <cell r="O239">
            <v>6123</v>
          </cell>
          <cell r="P239">
            <v>112694</v>
          </cell>
          <cell r="Q239">
            <v>6850</v>
          </cell>
          <cell r="R239">
            <v>112694</v>
          </cell>
          <cell r="S239">
            <v>0</v>
          </cell>
          <cell r="T239">
            <v>112694</v>
          </cell>
          <cell r="U239">
            <v>0</v>
          </cell>
          <cell r="V239">
            <v>112694</v>
          </cell>
          <cell r="W239">
            <v>0</v>
          </cell>
          <cell r="X239">
            <v>112694</v>
          </cell>
          <cell r="Y239">
            <v>0</v>
          </cell>
          <cell r="Z239">
            <v>118669</v>
          </cell>
          <cell r="AA239">
            <v>5975</v>
          </cell>
          <cell r="AB239">
            <v>123715</v>
          </cell>
          <cell r="AC239">
            <v>5046</v>
          </cell>
          <cell r="AD239">
            <v>129350</v>
          </cell>
          <cell r="AE239">
            <v>5635</v>
          </cell>
          <cell r="AG239">
            <v>52531</v>
          </cell>
          <cell r="AH239">
            <v>52531</v>
          </cell>
        </row>
        <row r="240">
          <cell r="A240">
            <v>12804903</v>
          </cell>
          <cell r="B240" t="str">
            <v>בין עירוני</v>
          </cell>
          <cell r="C240" t="str">
            <v>גולדן</v>
          </cell>
          <cell r="D240">
            <v>2022</v>
          </cell>
          <cell r="E240" t="str">
            <v>טבריה</v>
          </cell>
          <cell r="F240">
            <v>79093</v>
          </cell>
          <cell r="G240">
            <v>5909</v>
          </cell>
          <cell r="H240">
            <v>81721</v>
          </cell>
          <cell r="I240">
            <v>2628</v>
          </cell>
          <cell r="J240">
            <v>87984</v>
          </cell>
          <cell r="K240">
            <v>6263</v>
          </cell>
          <cell r="L240">
            <v>94178</v>
          </cell>
          <cell r="M240">
            <v>6194</v>
          </cell>
          <cell r="N240">
            <v>99749</v>
          </cell>
          <cell r="O240">
            <v>5571</v>
          </cell>
          <cell r="P240">
            <v>104817</v>
          </cell>
          <cell r="Q240">
            <v>5068</v>
          </cell>
          <cell r="R240">
            <v>110223</v>
          </cell>
          <cell r="S240">
            <v>5406</v>
          </cell>
          <cell r="T240">
            <v>116601</v>
          </cell>
          <cell r="U240">
            <v>6378</v>
          </cell>
          <cell r="V240">
            <v>122819</v>
          </cell>
          <cell r="W240">
            <v>6218</v>
          </cell>
          <cell r="X240">
            <v>128898</v>
          </cell>
          <cell r="Y240">
            <v>6079</v>
          </cell>
          <cell r="Z240">
            <v>135216</v>
          </cell>
          <cell r="AA240">
            <v>6318</v>
          </cell>
          <cell r="AB240">
            <v>138829</v>
          </cell>
          <cell r="AC240">
            <v>3613</v>
          </cell>
          <cell r="AD240">
            <v>146670</v>
          </cell>
          <cell r="AE240">
            <v>7841</v>
          </cell>
          <cell r="AG240">
            <v>67577</v>
          </cell>
          <cell r="AH240">
            <v>67577</v>
          </cell>
        </row>
        <row r="241">
          <cell r="A241">
            <v>12805003</v>
          </cell>
          <cell r="B241" t="str">
            <v>בין עירוני</v>
          </cell>
          <cell r="C241" t="str">
            <v>גולדן</v>
          </cell>
          <cell r="D241">
            <v>2022</v>
          </cell>
          <cell r="E241" t="str">
            <v>טבריה</v>
          </cell>
          <cell r="F241">
            <v>81724</v>
          </cell>
          <cell r="G241">
            <v>6448</v>
          </cell>
          <cell r="H241">
            <v>86960</v>
          </cell>
          <cell r="I241">
            <v>5236</v>
          </cell>
          <cell r="J241">
            <v>91892</v>
          </cell>
          <cell r="K241">
            <v>4932</v>
          </cell>
          <cell r="L241">
            <v>97948</v>
          </cell>
          <cell r="M241">
            <v>6056</v>
          </cell>
          <cell r="N241">
            <v>103550</v>
          </cell>
          <cell r="O241">
            <v>5602</v>
          </cell>
          <cell r="P241">
            <v>109672</v>
          </cell>
          <cell r="Q241">
            <v>6122</v>
          </cell>
          <cell r="R241">
            <v>115039</v>
          </cell>
          <cell r="S241">
            <v>5367</v>
          </cell>
          <cell r="T241">
            <v>121194</v>
          </cell>
          <cell r="U241">
            <v>6155</v>
          </cell>
          <cell r="V241">
            <v>126141</v>
          </cell>
          <cell r="W241">
            <v>4947</v>
          </cell>
          <cell r="X241">
            <v>133803</v>
          </cell>
          <cell r="Y241">
            <v>7662</v>
          </cell>
          <cell r="Z241">
            <v>139057</v>
          </cell>
          <cell r="AA241">
            <v>5254</v>
          </cell>
          <cell r="AB241">
            <v>145307</v>
          </cell>
          <cell r="AC241">
            <v>6250</v>
          </cell>
          <cell r="AD241">
            <v>151898</v>
          </cell>
          <cell r="AE241">
            <v>6591</v>
          </cell>
          <cell r="AG241">
            <v>70174</v>
          </cell>
          <cell r="AH241">
            <v>70174</v>
          </cell>
        </row>
        <row r="242">
          <cell r="A242">
            <v>12805103</v>
          </cell>
          <cell r="B242" t="str">
            <v>בין עירוני</v>
          </cell>
          <cell r="C242" t="str">
            <v>גולדן</v>
          </cell>
          <cell r="D242">
            <v>2022</v>
          </cell>
          <cell r="E242" t="str">
            <v>טבריה</v>
          </cell>
          <cell r="F242">
            <v>80043</v>
          </cell>
          <cell r="G242">
            <v>6128</v>
          </cell>
          <cell r="H242">
            <v>88076</v>
          </cell>
          <cell r="I242">
            <v>8033</v>
          </cell>
          <cell r="J242">
            <v>94788</v>
          </cell>
          <cell r="K242">
            <v>6712</v>
          </cell>
          <cell r="L242">
            <v>101051</v>
          </cell>
          <cell r="M242">
            <v>6263</v>
          </cell>
          <cell r="N242">
            <v>106749</v>
          </cell>
          <cell r="O242">
            <v>5698</v>
          </cell>
          <cell r="P242">
            <v>113589</v>
          </cell>
          <cell r="Q242">
            <v>6840</v>
          </cell>
          <cell r="R242">
            <v>119270</v>
          </cell>
          <cell r="S242">
            <v>5681</v>
          </cell>
          <cell r="T242">
            <v>125314</v>
          </cell>
          <cell r="U242">
            <v>6044</v>
          </cell>
          <cell r="V242">
            <v>131468</v>
          </cell>
          <cell r="W242">
            <v>6154</v>
          </cell>
          <cell r="X242">
            <v>137041</v>
          </cell>
          <cell r="Y242">
            <v>5573</v>
          </cell>
          <cell r="Z242">
            <v>142453</v>
          </cell>
          <cell r="AA242">
            <v>5412</v>
          </cell>
          <cell r="AB242">
            <v>148511</v>
          </cell>
          <cell r="AC242">
            <v>6058</v>
          </cell>
          <cell r="AD242">
            <v>154543</v>
          </cell>
          <cell r="AE242">
            <v>6032</v>
          </cell>
          <cell r="AG242">
            <v>74500</v>
          </cell>
          <cell r="AH242">
            <v>74500</v>
          </cell>
        </row>
        <row r="243">
          <cell r="A243">
            <v>12805203</v>
          </cell>
          <cell r="B243" t="str">
            <v>בין עירוני</v>
          </cell>
          <cell r="C243" t="str">
            <v>גולדן</v>
          </cell>
          <cell r="D243">
            <v>2022</v>
          </cell>
          <cell r="E243" t="str">
            <v>טבריה</v>
          </cell>
          <cell r="F243">
            <v>75596</v>
          </cell>
          <cell r="G243">
            <v>5555</v>
          </cell>
          <cell r="H243">
            <v>81289</v>
          </cell>
          <cell r="I243">
            <v>5693</v>
          </cell>
          <cell r="J243">
            <v>87631</v>
          </cell>
          <cell r="K243">
            <v>6342</v>
          </cell>
          <cell r="L243">
            <v>93342</v>
          </cell>
          <cell r="M243">
            <v>5711</v>
          </cell>
          <cell r="N243">
            <v>99282</v>
          </cell>
          <cell r="O243">
            <v>5940</v>
          </cell>
          <cell r="P243">
            <v>105947</v>
          </cell>
          <cell r="Q243">
            <v>6665</v>
          </cell>
          <cell r="R243">
            <v>112114</v>
          </cell>
          <cell r="S243">
            <v>6167</v>
          </cell>
          <cell r="T243">
            <v>117393</v>
          </cell>
          <cell r="U243">
            <v>5279</v>
          </cell>
          <cell r="V243">
            <v>123810</v>
          </cell>
          <cell r="W243">
            <v>6417</v>
          </cell>
          <cell r="X243">
            <v>130266</v>
          </cell>
          <cell r="Y243">
            <v>6456</v>
          </cell>
          <cell r="Z243">
            <v>135705</v>
          </cell>
          <cell r="AA243">
            <v>5439</v>
          </cell>
          <cell r="AB243">
            <v>141240</v>
          </cell>
          <cell r="AC243">
            <v>5535</v>
          </cell>
          <cell r="AD243">
            <v>146885</v>
          </cell>
          <cell r="AE243">
            <v>5645</v>
          </cell>
          <cell r="AG243">
            <v>71289</v>
          </cell>
          <cell r="AH243">
            <v>71289</v>
          </cell>
        </row>
        <row r="244">
          <cell r="A244">
            <v>12805303</v>
          </cell>
          <cell r="B244" t="str">
            <v>בין עירוני</v>
          </cell>
          <cell r="C244" t="str">
            <v>גולדן</v>
          </cell>
          <cell r="D244">
            <v>2022</v>
          </cell>
          <cell r="E244" t="str">
            <v>טבריה</v>
          </cell>
          <cell r="F244">
            <v>80422</v>
          </cell>
          <cell r="G244">
            <v>5632</v>
          </cell>
          <cell r="H244">
            <v>89958</v>
          </cell>
          <cell r="I244">
            <v>9536</v>
          </cell>
          <cell r="J244">
            <v>96323</v>
          </cell>
          <cell r="K244">
            <v>6365</v>
          </cell>
          <cell r="L244">
            <v>102919</v>
          </cell>
          <cell r="M244">
            <v>6596</v>
          </cell>
          <cell r="N244">
            <v>107296</v>
          </cell>
          <cell r="P244">
            <v>108443</v>
          </cell>
          <cell r="Q244">
            <v>1147</v>
          </cell>
          <cell r="R244">
            <v>114170</v>
          </cell>
          <cell r="S244">
            <v>5727</v>
          </cell>
          <cell r="T244">
            <v>119340</v>
          </cell>
          <cell r="U244">
            <v>5170</v>
          </cell>
          <cell r="V244">
            <v>126395</v>
          </cell>
          <cell r="W244">
            <v>7055</v>
          </cell>
          <cell r="X244">
            <v>132841</v>
          </cell>
          <cell r="Y244">
            <v>6446</v>
          </cell>
          <cell r="Z244">
            <v>139011</v>
          </cell>
          <cell r="AA244">
            <v>6170</v>
          </cell>
          <cell r="AB244">
            <v>143657</v>
          </cell>
          <cell r="AC244">
            <v>4646</v>
          </cell>
          <cell r="AD244">
            <v>151220</v>
          </cell>
          <cell r="AE244">
            <v>7563</v>
          </cell>
          <cell r="AG244">
            <v>70798</v>
          </cell>
          <cell r="AH244">
            <v>66421</v>
          </cell>
        </row>
        <row r="245">
          <cell r="A245">
            <v>12805903</v>
          </cell>
          <cell r="B245" t="str">
            <v>בין עירוני</v>
          </cell>
          <cell r="C245" t="str">
            <v>גולדן</v>
          </cell>
          <cell r="D245">
            <v>2022</v>
          </cell>
          <cell r="E245" t="str">
            <v>טבריה</v>
          </cell>
          <cell r="F245">
            <v>81537</v>
          </cell>
          <cell r="G245">
            <v>5755</v>
          </cell>
          <cell r="H245">
            <v>81537</v>
          </cell>
          <cell r="I245">
            <v>0</v>
          </cell>
          <cell r="J245">
            <v>81537</v>
          </cell>
          <cell r="K245">
            <v>0</v>
          </cell>
          <cell r="L245">
            <v>81537</v>
          </cell>
          <cell r="M245">
            <v>0</v>
          </cell>
          <cell r="N245">
            <v>81537</v>
          </cell>
          <cell r="O245">
            <v>0</v>
          </cell>
          <cell r="P245">
            <v>81537</v>
          </cell>
          <cell r="Q245">
            <v>0</v>
          </cell>
          <cell r="R245">
            <v>81537</v>
          </cell>
          <cell r="S245">
            <v>0</v>
          </cell>
          <cell r="T245">
            <v>81537</v>
          </cell>
          <cell r="U245">
            <v>0</v>
          </cell>
          <cell r="V245">
            <v>81537</v>
          </cell>
          <cell r="W245">
            <v>0</v>
          </cell>
          <cell r="X245">
            <v>81537</v>
          </cell>
          <cell r="Y245">
            <v>0</v>
          </cell>
          <cell r="Z245">
            <v>81537</v>
          </cell>
          <cell r="AA245">
            <v>0</v>
          </cell>
          <cell r="AB245">
            <v>81537</v>
          </cell>
          <cell r="AC245">
            <v>0</v>
          </cell>
          <cell r="AD245">
            <v>81537</v>
          </cell>
          <cell r="AE245">
            <v>0</v>
          </cell>
          <cell r="AF245" t="str">
            <v xml:space="preserve">מושבת אגד קריות </v>
          </cell>
          <cell r="AG245">
            <v>0</v>
          </cell>
          <cell r="AH245">
            <v>0</v>
          </cell>
        </row>
        <row r="246">
          <cell r="A246">
            <v>12806003</v>
          </cell>
          <cell r="B246" t="str">
            <v>בין עירוני</v>
          </cell>
          <cell r="C246" t="str">
            <v>גולדן</v>
          </cell>
          <cell r="D246">
            <v>2022</v>
          </cell>
          <cell r="E246" t="str">
            <v>טבריה</v>
          </cell>
          <cell r="F246">
            <v>74704</v>
          </cell>
          <cell r="G246">
            <v>5704</v>
          </cell>
          <cell r="H246">
            <v>94881</v>
          </cell>
          <cell r="I246">
            <v>20177</v>
          </cell>
          <cell r="J246">
            <v>101506</v>
          </cell>
          <cell r="K246">
            <v>6625</v>
          </cell>
          <cell r="L246">
            <v>107562</v>
          </cell>
          <cell r="M246">
            <v>6056</v>
          </cell>
          <cell r="N246">
            <v>114165</v>
          </cell>
          <cell r="O246">
            <v>6603</v>
          </cell>
          <cell r="P246">
            <v>120843</v>
          </cell>
          <cell r="Q246">
            <v>6678</v>
          </cell>
          <cell r="R246">
            <v>120843</v>
          </cell>
          <cell r="S246">
            <v>0</v>
          </cell>
          <cell r="T246">
            <v>133110</v>
          </cell>
          <cell r="U246">
            <v>12267</v>
          </cell>
          <cell r="V246">
            <v>138735</v>
          </cell>
          <cell r="W246">
            <v>5625</v>
          </cell>
          <cell r="X246">
            <v>145152</v>
          </cell>
          <cell r="Y246">
            <v>6417</v>
          </cell>
          <cell r="Z246">
            <v>150971</v>
          </cell>
          <cell r="AA246">
            <v>5819</v>
          </cell>
          <cell r="AB246">
            <v>156354</v>
          </cell>
          <cell r="AC246">
            <v>5383</v>
          </cell>
          <cell r="AD246">
            <v>163529</v>
          </cell>
          <cell r="AE246">
            <v>7175</v>
          </cell>
          <cell r="AG246">
            <v>88825</v>
          </cell>
          <cell r="AH246">
            <v>88825</v>
          </cell>
        </row>
        <row r="247">
          <cell r="A247">
            <v>12806103</v>
          </cell>
          <cell r="B247" t="str">
            <v>בין עירוני</v>
          </cell>
          <cell r="C247" t="str">
            <v>גולדן</v>
          </cell>
          <cell r="D247">
            <v>2022</v>
          </cell>
          <cell r="E247" t="str">
            <v>טבריה</v>
          </cell>
          <cell r="F247">
            <v>83478</v>
          </cell>
          <cell r="G247">
            <v>7314</v>
          </cell>
          <cell r="H247">
            <v>92562</v>
          </cell>
          <cell r="I247">
            <v>9084</v>
          </cell>
          <cell r="J247">
            <v>98383</v>
          </cell>
          <cell r="K247">
            <v>5821</v>
          </cell>
          <cell r="L247">
            <v>104726</v>
          </cell>
          <cell r="M247">
            <v>6343</v>
          </cell>
          <cell r="N247">
            <v>110023</v>
          </cell>
          <cell r="O247">
            <v>5297</v>
          </cell>
          <cell r="P247">
            <v>116634</v>
          </cell>
          <cell r="Q247">
            <v>6611</v>
          </cell>
          <cell r="R247">
            <v>116634</v>
          </cell>
          <cell r="S247">
            <v>0</v>
          </cell>
          <cell r="T247">
            <v>132497</v>
          </cell>
          <cell r="U247">
            <v>15863</v>
          </cell>
          <cell r="V247">
            <v>134125</v>
          </cell>
          <cell r="W247">
            <v>1628</v>
          </cell>
          <cell r="X247">
            <v>140888</v>
          </cell>
          <cell r="Y247">
            <v>6763</v>
          </cell>
          <cell r="Z247">
            <v>146196</v>
          </cell>
          <cell r="AA247">
            <v>5308</v>
          </cell>
          <cell r="AB247">
            <v>151196</v>
          </cell>
          <cell r="AC247">
            <v>5000</v>
          </cell>
          <cell r="AD247">
            <v>158226</v>
          </cell>
          <cell r="AE247">
            <v>7030</v>
          </cell>
          <cell r="AG247">
            <v>74748</v>
          </cell>
          <cell r="AH247">
            <v>74748</v>
          </cell>
        </row>
        <row r="248">
          <cell r="A248">
            <v>12806203</v>
          </cell>
          <cell r="B248" t="str">
            <v>בין עירוני</v>
          </cell>
          <cell r="C248" t="str">
            <v>גולדן</v>
          </cell>
          <cell r="D248">
            <v>2022</v>
          </cell>
          <cell r="E248" t="str">
            <v>טבריה</v>
          </cell>
          <cell r="H248">
            <v>96042</v>
          </cell>
          <cell r="I248">
            <v>96042</v>
          </cell>
          <cell r="J248">
            <v>102839</v>
          </cell>
          <cell r="K248">
            <v>6797</v>
          </cell>
          <cell r="L248">
            <v>110225</v>
          </cell>
          <cell r="M248">
            <v>7386</v>
          </cell>
          <cell r="N248">
            <v>116667</v>
          </cell>
          <cell r="O248">
            <v>6442</v>
          </cell>
          <cell r="P248">
            <v>122773</v>
          </cell>
          <cell r="Q248">
            <v>6106</v>
          </cell>
          <cell r="R248">
            <v>129151</v>
          </cell>
          <cell r="S248">
            <v>6378</v>
          </cell>
          <cell r="T248">
            <v>132497</v>
          </cell>
          <cell r="U248">
            <v>3346</v>
          </cell>
          <cell r="V248">
            <v>139057</v>
          </cell>
          <cell r="W248">
            <v>6560</v>
          </cell>
          <cell r="X248">
            <v>145601</v>
          </cell>
          <cell r="Y248">
            <v>6544</v>
          </cell>
          <cell r="Z248">
            <v>151101</v>
          </cell>
          <cell r="AA248">
            <v>5500</v>
          </cell>
          <cell r="AB248">
            <v>156556</v>
          </cell>
          <cell r="AC248">
            <v>5455</v>
          </cell>
          <cell r="AD248">
            <v>162476</v>
          </cell>
          <cell r="AE248">
            <v>5920</v>
          </cell>
          <cell r="AG248">
            <v>162476</v>
          </cell>
          <cell r="AH248">
            <v>162476</v>
          </cell>
        </row>
        <row r="249">
          <cell r="A249">
            <v>12806303</v>
          </cell>
          <cell r="B249" t="str">
            <v>בין עירוני</v>
          </cell>
          <cell r="C249" t="str">
            <v>גולדן</v>
          </cell>
          <cell r="D249">
            <v>2022</v>
          </cell>
          <cell r="E249" t="str">
            <v>טבריה</v>
          </cell>
          <cell r="F249">
            <v>87975</v>
          </cell>
          <cell r="G249">
            <v>6821</v>
          </cell>
          <cell r="H249">
            <v>90645</v>
          </cell>
          <cell r="I249">
            <v>2670</v>
          </cell>
          <cell r="J249">
            <v>96443</v>
          </cell>
          <cell r="K249">
            <v>5798</v>
          </cell>
          <cell r="L249">
            <v>101934</v>
          </cell>
          <cell r="M249">
            <v>5491</v>
          </cell>
          <cell r="N249">
            <v>107816</v>
          </cell>
          <cell r="O249">
            <v>5882</v>
          </cell>
          <cell r="P249">
            <v>114363</v>
          </cell>
          <cell r="Q249">
            <v>6547</v>
          </cell>
          <cell r="R249">
            <v>117065</v>
          </cell>
          <cell r="S249">
            <v>2702</v>
          </cell>
          <cell r="T249">
            <v>120193</v>
          </cell>
          <cell r="U249">
            <v>3128</v>
          </cell>
          <cell r="V249">
            <v>124502</v>
          </cell>
          <cell r="W249">
            <v>4309</v>
          </cell>
          <cell r="X249">
            <v>131322</v>
          </cell>
          <cell r="Y249">
            <v>6820</v>
          </cell>
          <cell r="Z249">
            <v>136708</v>
          </cell>
          <cell r="AA249">
            <v>5386</v>
          </cell>
          <cell r="AB249">
            <v>141259</v>
          </cell>
          <cell r="AC249">
            <v>4551</v>
          </cell>
          <cell r="AD249">
            <v>147809</v>
          </cell>
          <cell r="AE249">
            <v>6550</v>
          </cell>
          <cell r="AG249">
            <v>59834</v>
          </cell>
          <cell r="AH249">
            <v>59834</v>
          </cell>
        </row>
        <row r="250">
          <cell r="A250">
            <v>12806403</v>
          </cell>
          <cell r="B250" t="str">
            <v>בין עירוני</v>
          </cell>
          <cell r="C250" t="str">
            <v>גולדן</v>
          </cell>
          <cell r="D250">
            <v>2022</v>
          </cell>
          <cell r="E250" t="str">
            <v>טבריה</v>
          </cell>
          <cell r="F250">
            <v>85789</v>
          </cell>
          <cell r="G250">
            <v>5783</v>
          </cell>
          <cell r="H250">
            <v>89652</v>
          </cell>
          <cell r="I250">
            <v>3863</v>
          </cell>
          <cell r="J250">
            <v>95854</v>
          </cell>
          <cell r="K250">
            <v>6202</v>
          </cell>
          <cell r="L250">
            <v>102083</v>
          </cell>
          <cell r="M250">
            <v>6229</v>
          </cell>
          <cell r="N250">
            <v>108279</v>
          </cell>
          <cell r="O250">
            <v>6196</v>
          </cell>
          <cell r="P250">
            <v>114825</v>
          </cell>
          <cell r="Q250">
            <v>6546</v>
          </cell>
          <cell r="R250">
            <v>120244</v>
          </cell>
          <cell r="S250">
            <v>5419</v>
          </cell>
          <cell r="T250">
            <v>125617</v>
          </cell>
          <cell r="U250">
            <v>5373</v>
          </cell>
          <cell r="V250">
            <v>131705</v>
          </cell>
          <cell r="W250">
            <v>6088</v>
          </cell>
          <cell r="X250">
            <v>138739</v>
          </cell>
          <cell r="Y250">
            <v>7034</v>
          </cell>
          <cell r="Z250">
            <v>143616</v>
          </cell>
          <cell r="AA250">
            <v>4877</v>
          </cell>
          <cell r="AB250">
            <v>150039</v>
          </cell>
          <cell r="AC250">
            <v>6423</v>
          </cell>
          <cell r="AD250">
            <v>150039</v>
          </cell>
          <cell r="AE250">
            <v>0</v>
          </cell>
          <cell r="AG250">
            <v>64250</v>
          </cell>
          <cell r="AH250">
            <v>64250</v>
          </cell>
        </row>
        <row r="251">
          <cell r="A251">
            <v>12806503</v>
          </cell>
          <cell r="B251" t="str">
            <v>בין עירוני</v>
          </cell>
          <cell r="C251" t="str">
            <v>גולדן</v>
          </cell>
          <cell r="D251">
            <v>2022</v>
          </cell>
          <cell r="E251" t="str">
            <v>טבריה</v>
          </cell>
          <cell r="F251">
            <v>88288</v>
          </cell>
          <cell r="G251">
            <v>10668</v>
          </cell>
          <cell r="H251">
            <v>94055</v>
          </cell>
          <cell r="I251">
            <v>5767</v>
          </cell>
          <cell r="J251">
            <v>100789</v>
          </cell>
          <cell r="K251">
            <v>6734</v>
          </cell>
          <cell r="L251">
            <v>106729</v>
          </cell>
          <cell r="M251">
            <v>5940</v>
          </cell>
          <cell r="N251">
            <v>112740</v>
          </cell>
          <cell r="O251">
            <v>6011</v>
          </cell>
          <cell r="P251">
            <v>119336</v>
          </cell>
          <cell r="Q251">
            <v>6596</v>
          </cell>
          <cell r="R251">
            <v>125655</v>
          </cell>
          <cell r="S251">
            <v>6319</v>
          </cell>
          <cell r="T251">
            <v>130875</v>
          </cell>
          <cell r="U251">
            <v>5220</v>
          </cell>
          <cell r="V251">
            <v>137080</v>
          </cell>
          <cell r="W251">
            <v>6205</v>
          </cell>
          <cell r="X251">
            <v>142407</v>
          </cell>
          <cell r="Y251">
            <v>5327</v>
          </cell>
          <cell r="Z251">
            <v>149159</v>
          </cell>
          <cell r="AA251">
            <v>6752</v>
          </cell>
          <cell r="AB251">
            <v>154178</v>
          </cell>
          <cell r="AC251">
            <v>5019</v>
          </cell>
          <cell r="AD251">
            <v>160370</v>
          </cell>
          <cell r="AE251">
            <v>6192</v>
          </cell>
          <cell r="AG251">
            <v>72082</v>
          </cell>
          <cell r="AH251">
            <v>72082</v>
          </cell>
        </row>
        <row r="252">
          <cell r="A252">
            <v>12806603</v>
          </cell>
          <cell r="B252" t="str">
            <v>בין עירוני</v>
          </cell>
          <cell r="C252" t="str">
            <v>גולדן</v>
          </cell>
          <cell r="D252">
            <v>2022</v>
          </cell>
          <cell r="E252" t="str">
            <v>טבריה</v>
          </cell>
          <cell r="F252">
            <v>83668</v>
          </cell>
          <cell r="G252">
            <v>2416</v>
          </cell>
          <cell r="H252">
            <v>92948</v>
          </cell>
          <cell r="I252">
            <v>9280</v>
          </cell>
          <cell r="J252">
            <v>99330</v>
          </cell>
          <cell r="K252">
            <v>6382</v>
          </cell>
          <cell r="L252">
            <v>105497</v>
          </cell>
          <cell r="M252">
            <v>6167</v>
          </cell>
          <cell r="N252">
            <v>111575</v>
          </cell>
          <cell r="O252">
            <v>6078</v>
          </cell>
          <cell r="P252">
            <v>118328</v>
          </cell>
          <cell r="Q252">
            <v>6753</v>
          </cell>
          <cell r="R252">
            <v>124334</v>
          </cell>
          <cell r="S252">
            <v>6006</v>
          </cell>
          <cell r="T252">
            <v>129664</v>
          </cell>
          <cell r="U252">
            <v>5330</v>
          </cell>
          <cell r="V252">
            <v>135419</v>
          </cell>
          <cell r="W252">
            <v>5755</v>
          </cell>
          <cell r="X252">
            <v>141804</v>
          </cell>
          <cell r="Y252">
            <v>6385</v>
          </cell>
          <cell r="Z252">
            <v>148262</v>
          </cell>
          <cell r="AA252">
            <v>6458</v>
          </cell>
          <cell r="AB252">
            <v>154134</v>
          </cell>
          <cell r="AC252">
            <v>5872</v>
          </cell>
          <cell r="AD252">
            <v>160646</v>
          </cell>
          <cell r="AE252">
            <v>6512</v>
          </cell>
          <cell r="AG252">
            <v>76978</v>
          </cell>
          <cell r="AH252">
            <v>76978</v>
          </cell>
        </row>
        <row r="253">
          <cell r="A253">
            <v>12806703</v>
          </cell>
          <cell r="B253" t="str">
            <v>בין עירוני</v>
          </cell>
          <cell r="C253" t="str">
            <v>גולדן</v>
          </cell>
          <cell r="D253">
            <v>2022</v>
          </cell>
          <cell r="E253" t="str">
            <v>טבריה</v>
          </cell>
          <cell r="F253">
            <v>83869</v>
          </cell>
          <cell r="G253">
            <v>6086</v>
          </cell>
          <cell r="H253">
            <v>96260</v>
          </cell>
          <cell r="I253">
            <v>12391</v>
          </cell>
          <cell r="J253">
            <v>102850</v>
          </cell>
          <cell r="K253">
            <v>6590</v>
          </cell>
          <cell r="L253">
            <v>109224</v>
          </cell>
          <cell r="M253">
            <v>6374</v>
          </cell>
          <cell r="N253">
            <v>115363</v>
          </cell>
          <cell r="O253">
            <v>6139</v>
          </cell>
          <cell r="P253">
            <v>122053</v>
          </cell>
          <cell r="Q253">
            <v>6690</v>
          </cell>
          <cell r="R253">
            <v>128126</v>
          </cell>
          <cell r="S253">
            <v>6073</v>
          </cell>
          <cell r="T253">
            <v>134843</v>
          </cell>
          <cell r="U253">
            <v>6717</v>
          </cell>
          <cell r="V253">
            <v>139292</v>
          </cell>
          <cell r="W253">
            <v>4449</v>
          </cell>
          <cell r="X253">
            <v>143816</v>
          </cell>
          <cell r="Y253">
            <v>4524</v>
          </cell>
          <cell r="Z253">
            <v>147571</v>
          </cell>
          <cell r="AA253">
            <v>3755</v>
          </cell>
          <cell r="AB253">
            <v>148029</v>
          </cell>
          <cell r="AC253">
            <v>458</v>
          </cell>
          <cell r="AD253">
            <v>159547</v>
          </cell>
          <cell r="AE253">
            <v>11518</v>
          </cell>
          <cell r="AG253">
            <v>75678</v>
          </cell>
          <cell r="AH253">
            <v>75678</v>
          </cell>
        </row>
        <row r="254">
          <cell r="A254">
            <v>12806903</v>
          </cell>
          <cell r="B254" t="str">
            <v>עירוני</v>
          </cell>
          <cell r="C254" t="str">
            <v>גולדן דראגון</v>
          </cell>
          <cell r="D254">
            <v>2022</v>
          </cell>
          <cell r="E254" t="str">
            <v xml:space="preserve">טבריה </v>
          </cell>
          <cell r="M254">
            <v>0</v>
          </cell>
          <cell r="S254">
            <v>0</v>
          </cell>
          <cell r="T254">
            <v>131517</v>
          </cell>
          <cell r="V254">
            <v>137267</v>
          </cell>
          <cell r="W254">
            <v>5750</v>
          </cell>
          <cell r="X254">
            <v>143816</v>
          </cell>
          <cell r="Y254">
            <v>6549</v>
          </cell>
          <cell r="Z254">
            <v>149718</v>
          </cell>
          <cell r="AA254">
            <v>5902</v>
          </cell>
          <cell r="AB254">
            <v>155235</v>
          </cell>
          <cell r="AC254">
            <v>5517</v>
          </cell>
          <cell r="AD254">
            <v>161595</v>
          </cell>
          <cell r="AE254">
            <v>6360</v>
          </cell>
          <cell r="AG254">
            <v>161595</v>
          </cell>
          <cell r="AH254">
            <v>30078</v>
          </cell>
        </row>
        <row r="255">
          <cell r="A255">
            <v>13840802</v>
          </cell>
          <cell r="B255" t="str">
            <v>עירוני גז</v>
          </cell>
          <cell r="C255" t="str">
            <v>גולדן דראגון</v>
          </cell>
          <cell r="D255">
            <v>2020</v>
          </cell>
          <cell r="E255" t="str">
            <v>עפולה</v>
          </cell>
          <cell r="F255">
            <v>194142</v>
          </cell>
          <cell r="G255">
            <v>0</v>
          </cell>
          <cell r="H255">
            <v>200596</v>
          </cell>
          <cell r="I255">
            <v>6454</v>
          </cell>
          <cell r="J255">
            <v>206907</v>
          </cell>
          <cell r="K255">
            <v>6311</v>
          </cell>
          <cell r="L255">
            <v>209358</v>
          </cell>
          <cell r="M255">
            <v>2451</v>
          </cell>
          <cell r="N255">
            <v>213813</v>
          </cell>
          <cell r="O255">
            <v>4455</v>
          </cell>
          <cell r="P255">
            <v>216907</v>
          </cell>
          <cell r="Q255">
            <v>3094</v>
          </cell>
          <cell r="R255">
            <v>224517</v>
          </cell>
          <cell r="S255">
            <v>7610</v>
          </cell>
          <cell r="T255">
            <v>229442</v>
          </cell>
          <cell r="U255">
            <v>4925</v>
          </cell>
          <cell r="V255">
            <v>235643</v>
          </cell>
          <cell r="W255">
            <v>6201</v>
          </cell>
          <cell r="X255">
            <v>239731</v>
          </cell>
          <cell r="Y255">
            <v>4088</v>
          </cell>
          <cell r="Z255">
            <v>244487</v>
          </cell>
          <cell r="AA255">
            <v>4756</v>
          </cell>
          <cell r="AB255">
            <v>247979</v>
          </cell>
          <cell r="AC255">
            <v>3492</v>
          </cell>
          <cell r="AD255">
            <v>254303</v>
          </cell>
          <cell r="AE255">
            <v>6324</v>
          </cell>
          <cell r="AG255">
            <v>60161</v>
          </cell>
          <cell r="AH255">
            <v>60161</v>
          </cell>
        </row>
        <row r="256">
          <cell r="A256">
            <v>13841102</v>
          </cell>
          <cell r="B256" t="str">
            <v>עירוני גז</v>
          </cell>
          <cell r="C256" t="str">
            <v>גולדן דראגון</v>
          </cell>
          <cell r="D256">
            <v>2020</v>
          </cell>
          <cell r="E256" t="str">
            <v>עפולה</v>
          </cell>
          <cell r="F256">
            <v>176124</v>
          </cell>
          <cell r="G256">
            <v>0</v>
          </cell>
          <cell r="H256">
            <v>182058</v>
          </cell>
          <cell r="I256">
            <v>5934</v>
          </cell>
          <cell r="J256">
            <v>186526</v>
          </cell>
          <cell r="K256">
            <v>4468</v>
          </cell>
          <cell r="L256">
            <v>191602</v>
          </cell>
          <cell r="M256">
            <v>5076</v>
          </cell>
          <cell r="N256">
            <v>193566</v>
          </cell>
          <cell r="O256">
            <v>1964</v>
          </cell>
          <cell r="P256">
            <v>198400</v>
          </cell>
          <cell r="Q256">
            <v>4834</v>
          </cell>
          <cell r="R256">
            <v>198400</v>
          </cell>
          <cell r="S256">
            <v>0</v>
          </cell>
          <cell r="T256">
            <v>198400</v>
          </cell>
          <cell r="U256">
            <v>0</v>
          </cell>
          <cell r="V256">
            <v>198400</v>
          </cell>
          <cell r="W256">
            <v>0</v>
          </cell>
          <cell r="X256">
            <v>200973</v>
          </cell>
          <cell r="Y256">
            <v>2573</v>
          </cell>
          <cell r="Z256">
            <v>207400</v>
          </cell>
          <cell r="AA256">
            <v>6427</v>
          </cell>
          <cell r="AB256">
            <v>209579</v>
          </cell>
          <cell r="AC256">
            <v>2179</v>
          </cell>
          <cell r="AD256">
            <v>216165</v>
          </cell>
          <cell r="AE256">
            <v>6586</v>
          </cell>
          <cell r="AG256">
            <v>40041</v>
          </cell>
          <cell r="AH256">
            <v>40041</v>
          </cell>
        </row>
        <row r="257">
          <cell r="A257">
            <v>13841302</v>
          </cell>
          <cell r="B257" t="str">
            <v>עירוני גז</v>
          </cell>
          <cell r="C257" t="str">
            <v>גולדן דראגון</v>
          </cell>
          <cell r="D257">
            <v>2020</v>
          </cell>
          <cell r="E257" t="str">
            <v>עפולה</v>
          </cell>
          <cell r="F257">
            <v>193296</v>
          </cell>
          <cell r="G257">
            <v>0</v>
          </cell>
          <cell r="H257">
            <v>198703</v>
          </cell>
          <cell r="I257">
            <v>5407</v>
          </cell>
          <cell r="J257">
            <v>203653</v>
          </cell>
          <cell r="K257">
            <v>4950</v>
          </cell>
          <cell r="L257">
            <v>207222</v>
          </cell>
          <cell r="M257">
            <v>3569</v>
          </cell>
          <cell r="N257">
            <v>213766</v>
          </cell>
          <cell r="O257">
            <v>6544</v>
          </cell>
          <cell r="P257">
            <v>219060</v>
          </cell>
          <cell r="Q257">
            <v>5294</v>
          </cell>
          <cell r="R257">
            <v>224514</v>
          </cell>
          <cell r="S257">
            <v>5454</v>
          </cell>
          <cell r="T257">
            <v>230874</v>
          </cell>
          <cell r="U257">
            <v>6360</v>
          </cell>
          <cell r="V257">
            <v>237937</v>
          </cell>
          <cell r="W257">
            <v>7063</v>
          </cell>
          <cell r="X257">
            <v>240189</v>
          </cell>
          <cell r="Y257">
            <v>2252</v>
          </cell>
          <cell r="Z257">
            <v>246327</v>
          </cell>
          <cell r="AA257">
            <v>6138</v>
          </cell>
          <cell r="AB257">
            <v>251667</v>
          </cell>
          <cell r="AC257">
            <v>5340</v>
          </cell>
          <cell r="AD257">
            <v>255723</v>
          </cell>
          <cell r="AE257">
            <v>4056</v>
          </cell>
          <cell r="AG257">
            <v>62427</v>
          </cell>
          <cell r="AH257">
            <v>62427</v>
          </cell>
        </row>
        <row r="258">
          <cell r="A258">
            <v>13841602</v>
          </cell>
          <cell r="B258" t="str">
            <v>עירוני גז</v>
          </cell>
          <cell r="C258" t="str">
            <v>גולדן דראגון</v>
          </cell>
          <cell r="D258">
            <v>2020</v>
          </cell>
          <cell r="E258" t="str">
            <v>עפולה</v>
          </cell>
          <cell r="F258">
            <v>175392</v>
          </cell>
          <cell r="G258">
            <v>0</v>
          </cell>
          <cell r="H258">
            <v>180793</v>
          </cell>
          <cell r="I258">
            <v>5401</v>
          </cell>
          <cell r="J258">
            <v>186914</v>
          </cell>
          <cell r="K258">
            <v>6121</v>
          </cell>
          <cell r="L258">
            <v>191040</v>
          </cell>
          <cell r="M258">
            <v>4126</v>
          </cell>
          <cell r="N258">
            <v>194021</v>
          </cell>
          <cell r="O258">
            <v>2981</v>
          </cell>
          <cell r="P258">
            <v>201202</v>
          </cell>
          <cell r="Q258">
            <v>7181</v>
          </cell>
          <cell r="R258">
            <v>206206</v>
          </cell>
          <cell r="S258">
            <v>5004</v>
          </cell>
          <cell r="T258">
            <v>211771</v>
          </cell>
          <cell r="U258">
            <v>5565</v>
          </cell>
          <cell r="V258">
            <v>218472</v>
          </cell>
          <cell r="W258">
            <v>6701</v>
          </cell>
          <cell r="X258">
            <v>223033</v>
          </cell>
          <cell r="Y258">
            <v>4561</v>
          </cell>
          <cell r="Z258">
            <v>227678</v>
          </cell>
          <cell r="AA258">
            <v>4645</v>
          </cell>
          <cell r="AB258">
            <v>231890</v>
          </cell>
          <cell r="AC258">
            <v>4212</v>
          </cell>
          <cell r="AD258">
            <v>234481</v>
          </cell>
          <cell r="AE258">
            <v>2591</v>
          </cell>
          <cell r="AG258">
            <v>59089</v>
          </cell>
          <cell r="AH258">
            <v>59089</v>
          </cell>
        </row>
        <row r="259">
          <cell r="A259">
            <v>13841802</v>
          </cell>
          <cell r="B259" t="str">
            <v>עירוני גז</v>
          </cell>
          <cell r="C259" t="str">
            <v>גולדן דראגון</v>
          </cell>
          <cell r="D259">
            <v>2020</v>
          </cell>
          <cell r="E259" t="str">
            <v>עפולה</v>
          </cell>
          <cell r="F259">
            <v>186693</v>
          </cell>
          <cell r="G259">
            <v>0</v>
          </cell>
          <cell r="H259">
            <v>194281</v>
          </cell>
          <cell r="I259">
            <v>7588</v>
          </cell>
          <cell r="J259">
            <v>200359</v>
          </cell>
          <cell r="K259">
            <v>6078</v>
          </cell>
          <cell r="L259">
            <v>204057</v>
          </cell>
          <cell r="M259">
            <v>3698</v>
          </cell>
          <cell r="N259">
            <v>209605</v>
          </cell>
          <cell r="O259">
            <v>5548</v>
          </cell>
          <cell r="P259">
            <v>216288</v>
          </cell>
          <cell r="Q259">
            <v>6683</v>
          </cell>
          <cell r="R259">
            <v>222719</v>
          </cell>
          <cell r="S259">
            <v>6431</v>
          </cell>
          <cell r="T259">
            <v>227975</v>
          </cell>
          <cell r="U259">
            <v>5256</v>
          </cell>
          <cell r="V259">
            <v>232335</v>
          </cell>
          <cell r="W259">
            <v>4360</v>
          </cell>
          <cell r="X259">
            <v>236792</v>
          </cell>
          <cell r="Y259">
            <v>4457</v>
          </cell>
          <cell r="Z259">
            <v>242282</v>
          </cell>
          <cell r="AA259">
            <v>5490</v>
          </cell>
          <cell r="AB259">
            <v>245883</v>
          </cell>
          <cell r="AC259">
            <v>3601</v>
          </cell>
          <cell r="AD259">
            <v>247655</v>
          </cell>
          <cell r="AE259">
            <v>1772</v>
          </cell>
          <cell r="AG259">
            <v>60962</v>
          </cell>
          <cell r="AH259">
            <v>60962</v>
          </cell>
        </row>
        <row r="260">
          <cell r="A260">
            <v>13842502</v>
          </cell>
          <cell r="B260" t="str">
            <v>עירוני גז</v>
          </cell>
          <cell r="C260" t="str">
            <v>גולדן דראגון</v>
          </cell>
          <cell r="D260">
            <v>2020</v>
          </cell>
          <cell r="E260" t="str">
            <v>עפולה</v>
          </cell>
          <cell r="F260">
            <v>192932</v>
          </cell>
          <cell r="G260">
            <v>0</v>
          </cell>
          <cell r="H260">
            <v>198055</v>
          </cell>
          <cell r="I260">
            <v>5123</v>
          </cell>
          <cell r="J260">
            <v>201200</v>
          </cell>
          <cell r="K260">
            <v>3145</v>
          </cell>
          <cell r="L260">
            <v>204056</v>
          </cell>
          <cell r="M260">
            <v>2856</v>
          </cell>
          <cell r="N260">
            <v>208034</v>
          </cell>
          <cell r="O260">
            <v>3978</v>
          </cell>
          <cell r="P260">
            <v>211621</v>
          </cell>
          <cell r="Q260">
            <v>3587</v>
          </cell>
          <cell r="R260">
            <v>212562</v>
          </cell>
          <cell r="S260">
            <v>941</v>
          </cell>
          <cell r="T260">
            <v>216221</v>
          </cell>
          <cell r="U260">
            <v>3659</v>
          </cell>
          <cell r="V260">
            <v>222861</v>
          </cell>
          <cell r="W260">
            <v>6640</v>
          </cell>
          <cell r="X260">
            <v>226956</v>
          </cell>
          <cell r="Y260">
            <v>4095</v>
          </cell>
          <cell r="Z260">
            <v>233510</v>
          </cell>
          <cell r="AA260">
            <v>6554</v>
          </cell>
          <cell r="AB260">
            <v>237299</v>
          </cell>
          <cell r="AC260">
            <v>3789</v>
          </cell>
          <cell r="AD260">
            <v>242352</v>
          </cell>
          <cell r="AE260">
            <v>5053</v>
          </cell>
          <cell r="AG260">
            <v>49420</v>
          </cell>
          <cell r="AH260">
            <v>49420</v>
          </cell>
        </row>
        <row r="261">
          <cell r="A261">
            <v>13842702</v>
          </cell>
          <cell r="B261" t="str">
            <v>עירוני גז</v>
          </cell>
          <cell r="C261" t="str">
            <v>גולדן דראגון</v>
          </cell>
          <cell r="D261">
            <v>2020</v>
          </cell>
          <cell r="E261" t="str">
            <v>עפולה</v>
          </cell>
          <cell r="F261">
            <v>158501</v>
          </cell>
          <cell r="G261">
            <v>0</v>
          </cell>
          <cell r="H261">
            <v>162753</v>
          </cell>
          <cell r="I261">
            <v>4252</v>
          </cell>
          <cell r="J261">
            <v>165701</v>
          </cell>
          <cell r="K261">
            <v>2948</v>
          </cell>
          <cell r="L261">
            <v>170529</v>
          </cell>
          <cell r="M261">
            <v>4828</v>
          </cell>
          <cell r="N261">
            <v>175925</v>
          </cell>
          <cell r="O261">
            <v>5396</v>
          </cell>
          <cell r="P261">
            <v>179781</v>
          </cell>
          <cell r="Q261">
            <v>3856</v>
          </cell>
          <cell r="R261">
            <v>184195</v>
          </cell>
          <cell r="S261">
            <v>4414</v>
          </cell>
          <cell r="T261">
            <v>187813</v>
          </cell>
          <cell r="U261">
            <v>3618</v>
          </cell>
          <cell r="V261">
            <v>195360</v>
          </cell>
          <cell r="W261">
            <v>7547</v>
          </cell>
          <cell r="X261">
            <v>200126</v>
          </cell>
          <cell r="Y261">
            <v>4766</v>
          </cell>
          <cell r="Z261">
            <v>206675</v>
          </cell>
          <cell r="AA261">
            <v>6549</v>
          </cell>
          <cell r="AB261">
            <v>209938</v>
          </cell>
          <cell r="AC261">
            <v>3263</v>
          </cell>
          <cell r="AD261">
            <v>216156</v>
          </cell>
          <cell r="AE261">
            <v>6218</v>
          </cell>
          <cell r="AG261">
            <v>57655</v>
          </cell>
          <cell r="AH261">
            <v>57655</v>
          </cell>
        </row>
        <row r="262">
          <cell r="A262">
            <v>13844302</v>
          </cell>
          <cell r="B262" t="str">
            <v>עירוני גז</v>
          </cell>
          <cell r="C262" t="str">
            <v>גולדן דראגון</v>
          </cell>
          <cell r="D262">
            <v>2020</v>
          </cell>
          <cell r="E262" t="str">
            <v>עפולה</v>
          </cell>
          <cell r="F262">
            <v>149156</v>
          </cell>
          <cell r="G262">
            <v>0</v>
          </cell>
          <cell r="H262">
            <v>149290</v>
          </cell>
          <cell r="I262">
            <v>134</v>
          </cell>
          <cell r="J262">
            <v>151657</v>
          </cell>
          <cell r="K262">
            <v>2367</v>
          </cell>
          <cell r="L262">
            <v>154390</v>
          </cell>
          <cell r="M262">
            <v>2733</v>
          </cell>
          <cell r="N262">
            <v>160830</v>
          </cell>
          <cell r="O262">
            <v>6440</v>
          </cell>
          <cell r="P262">
            <v>167486</v>
          </cell>
          <cell r="Q262">
            <v>6656</v>
          </cell>
          <cell r="R262">
            <v>172703</v>
          </cell>
          <cell r="S262">
            <v>5217</v>
          </cell>
          <cell r="T262">
            <v>179623</v>
          </cell>
          <cell r="U262">
            <v>6920</v>
          </cell>
          <cell r="V262">
            <v>186033</v>
          </cell>
          <cell r="W262">
            <v>6410</v>
          </cell>
          <cell r="X262">
            <v>189624</v>
          </cell>
          <cell r="Y262">
            <v>3591</v>
          </cell>
          <cell r="Z262">
            <v>199998</v>
          </cell>
          <cell r="AA262">
            <v>10374</v>
          </cell>
          <cell r="AB262">
            <v>204408</v>
          </cell>
          <cell r="AC262">
            <v>4410</v>
          </cell>
          <cell r="AD262">
            <v>212021</v>
          </cell>
          <cell r="AE262">
            <v>7613</v>
          </cell>
          <cell r="AG262">
            <v>62865</v>
          </cell>
          <cell r="AH262">
            <v>62865</v>
          </cell>
        </row>
        <row r="263">
          <cell r="A263">
            <v>13844602</v>
          </cell>
          <cell r="B263" t="str">
            <v>עירוני גז</v>
          </cell>
          <cell r="C263" t="str">
            <v>גולדן דראגון</v>
          </cell>
          <cell r="D263">
            <v>2020</v>
          </cell>
          <cell r="E263" t="str">
            <v>עפולה</v>
          </cell>
          <cell r="F263">
            <v>153293</v>
          </cell>
          <cell r="G263">
            <v>0</v>
          </cell>
          <cell r="H263">
            <v>157494</v>
          </cell>
          <cell r="I263">
            <v>4201</v>
          </cell>
          <cell r="J263">
            <v>162836</v>
          </cell>
          <cell r="K263">
            <v>5342</v>
          </cell>
          <cell r="L263">
            <v>166969</v>
          </cell>
          <cell r="M263">
            <v>4133</v>
          </cell>
          <cell r="N263">
            <v>170153</v>
          </cell>
          <cell r="O263">
            <v>3184</v>
          </cell>
          <cell r="P263">
            <v>171536</v>
          </cell>
          <cell r="Q263">
            <v>1383</v>
          </cell>
          <cell r="R263">
            <v>171536</v>
          </cell>
          <cell r="S263">
            <v>0</v>
          </cell>
          <cell r="T263">
            <v>171536</v>
          </cell>
          <cell r="U263">
            <v>0</v>
          </cell>
          <cell r="V263">
            <v>171536</v>
          </cell>
          <cell r="W263">
            <v>0</v>
          </cell>
          <cell r="X263">
            <v>171836</v>
          </cell>
          <cell r="Y263">
            <v>300</v>
          </cell>
          <cell r="Z263">
            <v>174895</v>
          </cell>
          <cell r="AA263">
            <v>3059</v>
          </cell>
          <cell r="AB263">
            <v>179379</v>
          </cell>
          <cell r="AC263">
            <v>4484</v>
          </cell>
          <cell r="AD263">
            <v>185774</v>
          </cell>
          <cell r="AE263">
            <v>6395</v>
          </cell>
          <cell r="AG263">
            <v>32481</v>
          </cell>
          <cell r="AH263">
            <v>32481</v>
          </cell>
        </row>
        <row r="264">
          <cell r="A264">
            <v>13846002</v>
          </cell>
          <cell r="B264" t="str">
            <v>מידי בן עירוני</v>
          </cell>
          <cell r="C264" t="str">
            <v>גולדן דראגון</v>
          </cell>
          <cell r="D264">
            <v>2020</v>
          </cell>
          <cell r="E264" t="str">
            <v>עפולה</v>
          </cell>
          <cell r="F264">
            <v>0</v>
          </cell>
          <cell r="I264">
            <v>0</v>
          </cell>
          <cell r="K264">
            <v>0</v>
          </cell>
          <cell r="M264">
            <v>0</v>
          </cell>
          <cell r="N264">
            <v>0</v>
          </cell>
          <cell r="O264">
            <v>0</v>
          </cell>
          <cell r="P264">
            <v>268355</v>
          </cell>
          <cell r="Q264">
            <v>0</v>
          </cell>
          <cell r="R264">
            <v>273835</v>
          </cell>
          <cell r="S264">
            <v>5480</v>
          </cell>
          <cell r="T264">
            <v>278722</v>
          </cell>
          <cell r="U264">
            <v>4887</v>
          </cell>
          <cell r="V264">
            <v>278722</v>
          </cell>
          <cell r="W264">
            <v>0</v>
          </cell>
          <cell r="X264">
            <v>278722</v>
          </cell>
          <cell r="Y264">
            <v>0</v>
          </cell>
          <cell r="Z264">
            <v>278722</v>
          </cell>
          <cell r="AA264">
            <v>0</v>
          </cell>
          <cell r="AB264">
            <v>278722</v>
          </cell>
          <cell r="AC264">
            <v>0</v>
          </cell>
          <cell r="AD264">
            <v>284737</v>
          </cell>
          <cell r="AE264">
            <v>6015</v>
          </cell>
          <cell r="AG264">
            <v>284737</v>
          </cell>
          <cell r="AH264">
            <v>16382</v>
          </cell>
        </row>
        <row r="265">
          <cell r="A265">
            <v>13846602</v>
          </cell>
          <cell r="B265" t="str">
            <v>עירוני חשמלי</v>
          </cell>
          <cell r="C265" t="str">
            <v>גולדן דראגון</v>
          </cell>
          <cell r="D265">
            <v>2021</v>
          </cell>
          <cell r="E265" t="str">
            <v>ירושלים מרכז</v>
          </cell>
          <cell r="F265">
            <v>66732</v>
          </cell>
          <cell r="G265">
            <v>0</v>
          </cell>
          <cell r="H265">
            <v>66732</v>
          </cell>
          <cell r="I265">
            <v>0</v>
          </cell>
          <cell r="J265">
            <v>66732</v>
          </cell>
          <cell r="K265">
            <v>0</v>
          </cell>
          <cell r="L265">
            <v>66732</v>
          </cell>
          <cell r="M265">
            <v>0</v>
          </cell>
          <cell r="N265">
            <v>66755</v>
          </cell>
          <cell r="O265">
            <v>23</v>
          </cell>
          <cell r="P265">
            <v>69210</v>
          </cell>
          <cell r="Q265">
            <v>2455</v>
          </cell>
          <cell r="R265">
            <v>73472</v>
          </cell>
          <cell r="S265">
            <v>4262</v>
          </cell>
          <cell r="T265">
            <v>76653</v>
          </cell>
          <cell r="U265">
            <v>3181</v>
          </cell>
          <cell r="V265">
            <v>79014</v>
          </cell>
          <cell r="W265">
            <v>2361</v>
          </cell>
          <cell r="X265">
            <v>83508</v>
          </cell>
          <cell r="Y265">
            <v>4494</v>
          </cell>
          <cell r="Z265">
            <v>88468</v>
          </cell>
          <cell r="AA265">
            <v>4960</v>
          </cell>
          <cell r="AB265">
            <v>89872</v>
          </cell>
          <cell r="AC265">
            <v>1404</v>
          </cell>
          <cell r="AD265">
            <v>93229</v>
          </cell>
          <cell r="AE265">
            <v>3357</v>
          </cell>
          <cell r="AF265" t="str">
            <v xml:space="preserve">הועבר מארזים </v>
          </cell>
          <cell r="AG265">
            <v>26497</v>
          </cell>
          <cell r="AH265">
            <v>26497</v>
          </cell>
        </row>
        <row r="266">
          <cell r="A266">
            <v>13848702</v>
          </cell>
          <cell r="B266" t="str">
            <v>מפרקי חשמלי</v>
          </cell>
          <cell r="C266" t="str">
            <v>גולדן דראגון</v>
          </cell>
          <cell r="D266">
            <v>2021</v>
          </cell>
          <cell r="E266" t="str">
            <v>מטרונית</v>
          </cell>
          <cell r="F266">
            <v>65998</v>
          </cell>
          <cell r="H266">
            <v>67732</v>
          </cell>
          <cell r="J266">
            <v>72182</v>
          </cell>
          <cell r="K266">
            <v>4450</v>
          </cell>
          <cell r="L266">
            <v>77666</v>
          </cell>
          <cell r="M266">
            <v>5484</v>
          </cell>
          <cell r="N266">
            <v>82421</v>
          </cell>
          <cell r="O266">
            <v>4755</v>
          </cell>
          <cell r="P266">
            <v>88482</v>
          </cell>
          <cell r="R266">
            <v>91363</v>
          </cell>
          <cell r="S266">
            <v>2881</v>
          </cell>
          <cell r="T266">
            <v>96290</v>
          </cell>
          <cell r="U266">
            <v>4927</v>
          </cell>
          <cell r="V266">
            <v>101354</v>
          </cell>
          <cell r="W266">
            <v>5064</v>
          </cell>
          <cell r="X266">
            <v>105576</v>
          </cell>
          <cell r="Y266">
            <v>4222</v>
          </cell>
          <cell r="Z266">
            <v>109898</v>
          </cell>
          <cell r="AA266">
            <v>4322</v>
          </cell>
          <cell r="AB266">
            <v>115261</v>
          </cell>
          <cell r="AC266">
            <v>5363</v>
          </cell>
          <cell r="AD266">
            <v>119179</v>
          </cell>
          <cell r="AE266">
            <v>3918</v>
          </cell>
          <cell r="AG266">
            <v>53181</v>
          </cell>
          <cell r="AH266">
            <v>45386</v>
          </cell>
        </row>
        <row r="267">
          <cell r="A267">
            <v>19042403</v>
          </cell>
          <cell r="B267" t="str">
            <v>עירוני חשמלי</v>
          </cell>
          <cell r="C267" t="str">
            <v>גולדן דראגון</v>
          </cell>
          <cell r="D267">
            <v>2023</v>
          </cell>
          <cell r="E267" t="str">
            <v xml:space="preserve">ירושלים ארזים </v>
          </cell>
          <cell r="F267">
            <v>4244</v>
          </cell>
          <cell r="G267">
            <v>1872</v>
          </cell>
          <cell r="H267">
            <v>9486</v>
          </cell>
          <cell r="I267">
            <v>5242</v>
          </cell>
          <cell r="J267">
            <v>15993</v>
          </cell>
          <cell r="K267">
            <v>6507</v>
          </cell>
          <cell r="L267">
            <v>22110</v>
          </cell>
          <cell r="M267">
            <v>6117</v>
          </cell>
          <cell r="N267">
            <v>27065</v>
          </cell>
          <cell r="O267">
            <v>4955</v>
          </cell>
          <cell r="P267">
            <v>28803</v>
          </cell>
          <cell r="Q267">
            <v>1738</v>
          </cell>
          <cell r="R267">
            <v>33132</v>
          </cell>
          <cell r="S267">
            <v>4329</v>
          </cell>
          <cell r="T267">
            <v>38617</v>
          </cell>
          <cell r="U267">
            <v>5485</v>
          </cell>
          <cell r="V267">
            <v>45786</v>
          </cell>
          <cell r="W267">
            <v>7169</v>
          </cell>
          <cell r="X267">
            <v>51681</v>
          </cell>
          <cell r="Y267">
            <v>5895</v>
          </cell>
          <cell r="Z267">
            <v>56201</v>
          </cell>
          <cell r="AA267">
            <v>4520</v>
          </cell>
          <cell r="AB267">
            <v>63593</v>
          </cell>
          <cell r="AC267">
            <v>7392</v>
          </cell>
          <cell r="AD267">
            <v>67993</v>
          </cell>
          <cell r="AE267">
            <v>4400</v>
          </cell>
          <cell r="AG267">
            <v>63749</v>
          </cell>
          <cell r="AH267">
            <v>63749</v>
          </cell>
        </row>
        <row r="268">
          <cell r="A268">
            <v>19042503</v>
          </cell>
          <cell r="B268" t="str">
            <v>עירוני חשמלי</v>
          </cell>
          <cell r="C268" t="str">
            <v>גולדן דראגון</v>
          </cell>
          <cell r="D268">
            <v>2023</v>
          </cell>
          <cell r="E268" t="str">
            <v xml:space="preserve">ירושלים ארזים </v>
          </cell>
          <cell r="F268">
            <v>5286</v>
          </cell>
          <cell r="G268">
            <v>4496</v>
          </cell>
          <cell r="H268">
            <v>10307</v>
          </cell>
          <cell r="I268">
            <v>5021</v>
          </cell>
          <cell r="J268">
            <v>16826</v>
          </cell>
          <cell r="K268">
            <v>6519</v>
          </cell>
          <cell r="L268">
            <v>21656</v>
          </cell>
          <cell r="M268">
            <v>4830</v>
          </cell>
          <cell r="N268">
            <v>26607</v>
          </cell>
          <cell r="O268">
            <v>4951</v>
          </cell>
          <cell r="P268">
            <v>33329</v>
          </cell>
          <cell r="Q268">
            <v>6722</v>
          </cell>
          <cell r="R268">
            <v>38508</v>
          </cell>
          <cell r="S268">
            <v>5179</v>
          </cell>
          <cell r="T268">
            <v>43855</v>
          </cell>
          <cell r="U268">
            <v>5347</v>
          </cell>
          <cell r="V268">
            <v>48649</v>
          </cell>
          <cell r="W268">
            <v>4794</v>
          </cell>
          <cell r="X268">
            <v>54364</v>
          </cell>
          <cell r="Y268">
            <v>5715</v>
          </cell>
          <cell r="Z268">
            <v>59575</v>
          </cell>
          <cell r="AA268">
            <v>5211</v>
          </cell>
          <cell r="AB268">
            <v>64537</v>
          </cell>
          <cell r="AC268">
            <v>4962</v>
          </cell>
          <cell r="AD268">
            <v>72206</v>
          </cell>
          <cell r="AE268">
            <v>7669</v>
          </cell>
          <cell r="AG268">
            <v>66920</v>
          </cell>
          <cell r="AH268">
            <v>66920</v>
          </cell>
        </row>
        <row r="269">
          <cell r="A269">
            <v>19042703</v>
          </cell>
          <cell r="B269" t="str">
            <v>עירוני חשמלי</v>
          </cell>
          <cell r="C269" t="str">
            <v>גולדן דראגון</v>
          </cell>
          <cell r="D269">
            <v>2023</v>
          </cell>
          <cell r="E269" t="str">
            <v xml:space="preserve">ירושלים ארזים </v>
          </cell>
          <cell r="F269">
            <v>6665</v>
          </cell>
          <cell r="G269">
            <v>4560</v>
          </cell>
          <cell r="H269">
            <v>12435</v>
          </cell>
          <cell r="I269">
            <v>5770</v>
          </cell>
          <cell r="J269">
            <v>12435</v>
          </cell>
          <cell r="K269">
            <v>0</v>
          </cell>
          <cell r="L269">
            <v>23987</v>
          </cell>
          <cell r="M269">
            <v>11552</v>
          </cell>
          <cell r="N269">
            <v>30165</v>
          </cell>
          <cell r="O269">
            <v>6178</v>
          </cell>
          <cell r="P269">
            <v>34914</v>
          </cell>
          <cell r="Q269">
            <v>4749</v>
          </cell>
          <cell r="R269">
            <v>40608</v>
          </cell>
          <cell r="S269">
            <v>5694</v>
          </cell>
          <cell r="T269">
            <v>46424</v>
          </cell>
          <cell r="U269">
            <v>5816</v>
          </cell>
          <cell r="V269">
            <v>53558</v>
          </cell>
          <cell r="W269">
            <v>7134</v>
          </cell>
          <cell r="X269">
            <v>59227</v>
          </cell>
          <cell r="Y269">
            <v>5669</v>
          </cell>
          <cell r="Z269">
            <v>63944</v>
          </cell>
          <cell r="AA269">
            <v>4717</v>
          </cell>
          <cell r="AB269">
            <v>71020</v>
          </cell>
          <cell r="AC269">
            <v>7076</v>
          </cell>
          <cell r="AD269">
            <v>78528</v>
          </cell>
          <cell r="AE269">
            <v>7508</v>
          </cell>
          <cell r="AG269">
            <v>71863</v>
          </cell>
          <cell r="AH269">
            <v>71863</v>
          </cell>
        </row>
        <row r="270">
          <cell r="A270">
            <v>19042803</v>
          </cell>
          <cell r="B270" t="str">
            <v>עירוני חשמלי</v>
          </cell>
          <cell r="C270" t="str">
            <v>גולדן דראגון</v>
          </cell>
          <cell r="D270">
            <v>2023</v>
          </cell>
          <cell r="E270" t="str">
            <v xml:space="preserve">ירושלים ארזים </v>
          </cell>
          <cell r="F270">
            <v>6415</v>
          </cell>
          <cell r="G270">
            <v>4574</v>
          </cell>
          <cell r="H270">
            <v>11687</v>
          </cell>
          <cell r="I270">
            <v>5272</v>
          </cell>
          <cell r="J270">
            <v>18188</v>
          </cell>
          <cell r="K270">
            <v>6501</v>
          </cell>
          <cell r="L270">
            <v>23565</v>
          </cell>
          <cell r="M270">
            <v>5377</v>
          </cell>
          <cell r="N270">
            <v>30529</v>
          </cell>
          <cell r="O270">
            <v>6964</v>
          </cell>
          <cell r="P270">
            <v>36777</v>
          </cell>
          <cell r="Q270">
            <v>6248</v>
          </cell>
          <cell r="R270">
            <v>42633</v>
          </cell>
          <cell r="S270">
            <v>5856</v>
          </cell>
          <cell r="T270">
            <v>48889</v>
          </cell>
          <cell r="U270">
            <v>6256</v>
          </cell>
          <cell r="V270">
            <v>56636</v>
          </cell>
          <cell r="W270">
            <v>7747</v>
          </cell>
          <cell r="X270">
            <v>60870</v>
          </cell>
          <cell r="Y270">
            <v>4234</v>
          </cell>
          <cell r="Z270">
            <v>64527</v>
          </cell>
          <cell r="AA270">
            <v>3657</v>
          </cell>
          <cell r="AB270">
            <v>69575</v>
          </cell>
          <cell r="AC270">
            <v>5048</v>
          </cell>
          <cell r="AD270">
            <v>74819</v>
          </cell>
          <cell r="AE270">
            <v>5244</v>
          </cell>
          <cell r="AG270">
            <v>68404</v>
          </cell>
          <cell r="AH270">
            <v>68404</v>
          </cell>
        </row>
        <row r="271">
          <cell r="A271">
            <v>23527202</v>
          </cell>
          <cell r="B271" t="str">
            <v>מפרקי</v>
          </cell>
          <cell r="C271" t="str">
            <v>סולאריס</v>
          </cell>
          <cell r="D271">
            <v>2020</v>
          </cell>
          <cell r="E271" t="str">
            <v>ירושלים דרום</v>
          </cell>
          <cell r="F271">
            <v>150025</v>
          </cell>
          <cell r="G271">
            <v>3413</v>
          </cell>
          <cell r="H271">
            <v>155677</v>
          </cell>
          <cell r="I271">
            <v>5652</v>
          </cell>
          <cell r="J271">
            <v>161545</v>
          </cell>
          <cell r="K271">
            <v>5868</v>
          </cell>
          <cell r="L271">
            <v>166339</v>
          </cell>
          <cell r="M271">
            <v>4794</v>
          </cell>
          <cell r="N271">
            <v>170590</v>
          </cell>
          <cell r="O271">
            <v>4251</v>
          </cell>
          <cell r="P271">
            <v>176806</v>
          </cell>
          <cell r="Q271">
            <v>6216</v>
          </cell>
          <cell r="R271">
            <v>180690</v>
          </cell>
          <cell r="S271">
            <v>3884</v>
          </cell>
          <cell r="T271">
            <v>184215</v>
          </cell>
          <cell r="U271">
            <v>3525</v>
          </cell>
          <cell r="V271">
            <v>187248</v>
          </cell>
          <cell r="W271">
            <v>3033</v>
          </cell>
          <cell r="X271">
            <v>194732</v>
          </cell>
          <cell r="Y271">
            <v>7484</v>
          </cell>
          <cell r="Z271">
            <v>194732</v>
          </cell>
          <cell r="AA271">
            <v>0</v>
          </cell>
          <cell r="AB271">
            <v>205127</v>
          </cell>
          <cell r="AC271">
            <v>10395</v>
          </cell>
          <cell r="AD271">
            <v>211076</v>
          </cell>
          <cell r="AE271">
            <v>5949</v>
          </cell>
          <cell r="AG271">
            <v>61051</v>
          </cell>
          <cell r="AH271">
            <v>61051</v>
          </cell>
        </row>
        <row r="272">
          <cell r="A272">
            <v>24045302</v>
          </cell>
          <cell r="B272" t="str">
            <v>עירוני חשמלי</v>
          </cell>
          <cell r="C272" t="str">
            <v>גולדן דראגון</v>
          </cell>
          <cell r="D272">
            <v>2021</v>
          </cell>
          <cell r="E272" t="str">
            <v xml:space="preserve">ירושלים ארזים </v>
          </cell>
          <cell r="F272">
            <v>81971</v>
          </cell>
          <cell r="G272">
            <v>3793</v>
          </cell>
          <cell r="H272">
            <v>86077</v>
          </cell>
          <cell r="I272">
            <v>4106</v>
          </cell>
          <cell r="J272">
            <v>90271</v>
          </cell>
          <cell r="K272">
            <v>4194</v>
          </cell>
          <cell r="L272">
            <v>94094</v>
          </cell>
          <cell r="M272">
            <v>3823</v>
          </cell>
          <cell r="N272">
            <v>96593</v>
          </cell>
          <cell r="O272">
            <v>2499</v>
          </cell>
          <cell r="P272">
            <v>100638</v>
          </cell>
          <cell r="Q272">
            <v>4045</v>
          </cell>
          <cell r="R272">
            <v>103999</v>
          </cell>
          <cell r="S272">
            <v>3361</v>
          </cell>
          <cell r="T272">
            <v>107054</v>
          </cell>
          <cell r="U272">
            <v>3055</v>
          </cell>
          <cell r="V272">
            <v>112012</v>
          </cell>
          <cell r="W272">
            <v>4958</v>
          </cell>
          <cell r="X272">
            <v>116226</v>
          </cell>
          <cell r="Y272">
            <v>4214</v>
          </cell>
          <cell r="Z272">
            <v>119390</v>
          </cell>
          <cell r="AA272">
            <v>3164</v>
          </cell>
          <cell r="AB272">
            <v>124858</v>
          </cell>
          <cell r="AC272">
            <v>5468</v>
          </cell>
          <cell r="AD272">
            <v>129446</v>
          </cell>
          <cell r="AE272">
            <v>4588</v>
          </cell>
          <cell r="AG272">
            <v>47475</v>
          </cell>
          <cell r="AH272">
            <v>47475</v>
          </cell>
        </row>
        <row r="273">
          <cell r="A273">
            <v>24045802</v>
          </cell>
          <cell r="B273" t="str">
            <v>בינעירוני גז</v>
          </cell>
          <cell r="C273" t="str">
            <v>גולדן דראגון</v>
          </cell>
          <cell r="D273">
            <v>2022</v>
          </cell>
          <cell r="E273" t="str">
            <v>עפולה</v>
          </cell>
          <cell r="F273">
            <v>148355</v>
          </cell>
          <cell r="G273">
            <v>9521</v>
          </cell>
          <cell r="H273">
            <v>156466</v>
          </cell>
          <cell r="I273">
            <v>8111</v>
          </cell>
          <cell r="J273">
            <v>159615</v>
          </cell>
          <cell r="K273">
            <v>3149</v>
          </cell>
          <cell r="L273">
            <v>174805</v>
          </cell>
          <cell r="M273">
            <v>15190</v>
          </cell>
          <cell r="N273">
            <v>183633</v>
          </cell>
          <cell r="O273">
            <v>8828</v>
          </cell>
          <cell r="P273">
            <v>188635</v>
          </cell>
          <cell r="Q273">
            <v>5002</v>
          </cell>
          <cell r="R273">
            <v>198785</v>
          </cell>
          <cell r="S273">
            <v>10150</v>
          </cell>
          <cell r="T273">
            <v>206124</v>
          </cell>
          <cell r="U273">
            <v>7339</v>
          </cell>
          <cell r="V273">
            <v>218986</v>
          </cell>
          <cell r="W273">
            <v>12862</v>
          </cell>
          <cell r="X273">
            <v>230189</v>
          </cell>
          <cell r="Y273">
            <v>11203</v>
          </cell>
          <cell r="Z273">
            <v>238225</v>
          </cell>
          <cell r="AA273">
            <v>8036</v>
          </cell>
          <cell r="AB273">
            <v>247932</v>
          </cell>
          <cell r="AC273">
            <v>9707</v>
          </cell>
          <cell r="AD273">
            <v>261032</v>
          </cell>
          <cell r="AE273">
            <v>13100</v>
          </cell>
          <cell r="AG273">
            <v>112677</v>
          </cell>
          <cell r="AH273">
            <v>112677</v>
          </cell>
        </row>
        <row r="274">
          <cell r="A274">
            <v>24045902</v>
          </cell>
          <cell r="B274" t="str">
            <v>מפרקי</v>
          </cell>
          <cell r="C274" t="str">
            <v>גולדן דראגון</v>
          </cell>
          <cell r="D274">
            <v>2021</v>
          </cell>
          <cell r="E274" t="str">
            <v>ירושלים מרכז</v>
          </cell>
          <cell r="F274">
            <v>84033</v>
          </cell>
          <cell r="G274">
            <v>2043</v>
          </cell>
          <cell r="H274">
            <v>87768</v>
          </cell>
          <cell r="I274">
            <v>3735</v>
          </cell>
          <cell r="J274">
            <v>91211</v>
          </cell>
          <cell r="K274">
            <v>3443</v>
          </cell>
          <cell r="L274">
            <v>92488</v>
          </cell>
          <cell r="M274">
            <v>1277</v>
          </cell>
          <cell r="N274">
            <v>94357</v>
          </cell>
          <cell r="O274">
            <v>1869</v>
          </cell>
          <cell r="P274">
            <v>95819</v>
          </cell>
          <cell r="Q274">
            <v>1462</v>
          </cell>
          <cell r="R274">
            <v>99819</v>
          </cell>
          <cell r="S274">
            <v>4000</v>
          </cell>
          <cell r="T274">
            <v>101690</v>
          </cell>
          <cell r="U274">
            <v>1871</v>
          </cell>
          <cell r="V274">
            <v>105863</v>
          </cell>
          <cell r="W274">
            <v>4173</v>
          </cell>
          <cell r="X274">
            <v>105863</v>
          </cell>
          <cell r="Y274">
            <v>0</v>
          </cell>
          <cell r="Z274">
            <v>105863</v>
          </cell>
          <cell r="AA274">
            <v>0</v>
          </cell>
          <cell r="AB274">
            <v>105863</v>
          </cell>
          <cell r="AC274">
            <v>0</v>
          </cell>
          <cell r="AD274">
            <v>105863</v>
          </cell>
          <cell r="AE274">
            <v>0</v>
          </cell>
          <cell r="AG274">
            <v>21830</v>
          </cell>
          <cell r="AH274">
            <v>21830</v>
          </cell>
        </row>
        <row r="275">
          <cell r="A275">
            <v>26110803</v>
          </cell>
          <cell r="B275" t="str">
            <v>עירוני</v>
          </cell>
          <cell r="C275" t="str">
            <v>טמסה</v>
          </cell>
          <cell r="D275">
            <v>2022</v>
          </cell>
          <cell r="E275" t="str">
            <v>יקנעם</v>
          </cell>
          <cell r="F275">
            <v>80448</v>
          </cell>
          <cell r="G275">
            <v>2886</v>
          </cell>
          <cell r="H275">
            <v>90465</v>
          </cell>
          <cell r="I275">
            <v>10017</v>
          </cell>
          <cell r="J275">
            <v>97407</v>
          </cell>
          <cell r="K275">
            <v>6942</v>
          </cell>
          <cell r="L275">
            <v>103710</v>
          </cell>
          <cell r="M275">
            <v>6303</v>
          </cell>
          <cell r="N275">
            <v>109276</v>
          </cell>
          <cell r="O275">
            <v>5566</v>
          </cell>
          <cell r="P275">
            <v>115121</v>
          </cell>
          <cell r="Q275">
            <v>5845</v>
          </cell>
          <cell r="R275">
            <v>120534</v>
          </cell>
          <cell r="S275">
            <v>5413</v>
          </cell>
          <cell r="T275">
            <v>124819</v>
          </cell>
          <cell r="U275">
            <v>4285</v>
          </cell>
          <cell r="V275">
            <v>124819</v>
          </cell>
          <cell r="W275">
            <v>0</v>
          </cell>
          <cell r="X275">
            <v>131978</v>
          </cell>
          <cell r="Y275">
            <v>7159</v>
          </cell>
          <cell r="Z275">
            <v>137732</v>
          </cell>
          <cell r="AA275">
            <v>5754</v>
          </cell>
          <cell r="AB275">
            <v>144492</v>
          </cell>
          <cell r="AC275">
            <v>6760</v>
          </cell>
          <cell r="AD275">
            <v>151587</v>
          </cell>
          <cell r="AE275">
            <v>7095</v>
          </cell>
          <cell r="AG275">
            <v>71139</v>
          </cell>
          <cell r="AH275">
            <v>71139</v>
          </cell>
        </row>
        <row r="276">
          <cell r="A276">
            <v>26110903</v>
          </cell>
          <cell r="B276" t="str">
            <v>עירוני</v>
          </cell>
          <cell r="C276" t="str">
            <v>טמסה</v>
          </cell>
          <cell r="D276">
            <v>2022</v>
          </cell>
          <cell r="E276" t="str">
            <v>יקנעם</v>
          </cell>
          <cell r="F276">
            <v>79392</v>
          </cell>
          <cell r="G276">
            <v>8118</v>
          </cell>
          <cell r="H276">
            <v>85077</v>
          </cell>
          <cell r="I276">
            <v>5685</v>
          </cell>
          <cell r="J276">
            <v>87578</v>
          </cell>
          <cell r="K276">
            <v>2501</v>
          </cell>
          <cell r="L276">
            <v>94736</v>
          </cell>
          <cell r="M276">
            <v>7158</v>
          </cell>
          <cell r="N276">
            <v>100956</v>
          </cell>
          <cell r="O276">
            <v>6220</v>
          </cell>
          <cell r="P276">
            <v>108214</v>
          </cell>
          <cell r="Q276">
            <v>7258</v>
          </cell>
          <cell r="R276">
            <v>110849</v>
          </cell>
          <cell r="S276">
            <v>2635</v>
          </cell>
          <cell r="T276">
            <v>111252</v>
          </cell>
          <cell r="U276">
            <v>403</v>
          </cell>
          <cell r="V276">
            <v>118253</v>
          </cell>
          <cell r="W276">
            <v>7001</v>
          </cell>
          <cell r="X276">
            <v>124908</v>
          </cell>
          <cell r="Y276">
            <v>6655</v>
          </cell>
          <cell r="Z276">
            <v>129577</v>
          </cell>
          <cell r="AA276">
            <v>4669</v>
          </cell>
          <cell r="AB276">
            <v>135947</v>
          </cell>
          <cell r="AC276">
            <v>6370</v>
          </cell>
          <cell r="AD276">
            <v>141730</v>
          </cell>
          <cell r="AE276">
            <v>5783</v>
          </cell>
          <cell r="AG276">
            <v>62338</v>
          </cell>
          <cell r="AH276">
            <v>62338</v>
          </cell>
        </row>
        <row r="277">
          <cell r="A277">
            <v>26111003</v>
          </cell>
          <cell r="B277" t="str">
            <v>עירוני</v>
          </cell>
          <cell r="C277" t="str">
            <v>טמסה</v>
          </cell>
          <cell r="D277">
            <v>2022</v>
          </cell>
          <cell r="E277" t="str">
            <v>יקנעם</v>
          </cell>
          <cell r="F277">
            <v>92724</v>
          </cell>
          <cell r="G277">
            <v>4763</v>
          </cell>
          <cell r="H277">
            <v>101080</v>
          </cell>
          <cell r="I277">
            <v>8356</v>
          </cell>
          <cell r="J277">
            <v>108470</v>
          </cell>
          <cell r="K277">
            <v>7390</v>
          </cell>
          <cell r="L277">
            <v>116539</v>
          </cell>
          <cell r="M277">
            <v>8069</v>
          </cell>
          <cell r="N277">
            <v>118404</v>
          </cell>
          <cell r="O277">
            <v>1865</v>
          </cell>
          <cell r="P277">
            <v>123471</v>
          </cell>
          <cell r="Q277">
            <v>5067</v>
          </cell>
          <cell r="R277">
            <v>130901</v>
          </cell>
          <cell r="S277">
            <v>7430</v>
          </cell>
          <cell r="T277">
            <v>139338</v>
          </cell>
          <cell r="U277">
            <v>8437</v>
          </cell>
          <cell r="V277">
            <v>147854</v>
          </cell>
          <cell r="W277">
            <v>8516</v>
          </cell>
          <cell r="X277">
            <v>154893</v>
          </cell>
          <cell r="Y277">
            <v>7039</v>
          </cell>
          <cell r="Z277">
            <v>162404</v>
          </cell>
          <cell r="AA277">
            <v>7511</v>
          </cell>
          <cell r="AB277">
            <v>169864</v>
          </cell>
          <cell r="AC277">
            <v>7460</v>
          </cell>
          <cell r="AD277">
            <v>176838</v>
          </cell>
          <cell r="AE277">
            <v>6974</v>
          </cell>
          <cell r="AG277">
            <v>84114</v>
          </cell>
          <cell r="AH277">
            <v>84114</v>
          </cell>
        </row>
        <row r="278">
          <cell r="A278">
            <v>26111103</v>
          </cell>
          <cell r="B278" t="str">
            <v>עירוני</v>
          </cell>
          <cell r="C278" t="str">
            <v>טמסה</v>
          </cell>
          <cell r="D278">
            <v>2022</v>
          </cell>
          <cell r="E278" t="str">
            <v>יקנעם</v>
          </cell>
          <cell r="F278">
            <v>84289</v>
          </cell>
          <cell r="G278">
            <v>8222</v>
          </cell>
          <cell r="H278">
            <v>91493</v>
          </cell>
          <cell r="I278">
            <v>7204</v>
          </cell>
          <cell r="J278">
            <v>99084</v>
          </cell>
          <cell r="K278">
            <v>7591</v>
          </cell>
          <cell r="L278">
            <v>106000</v>
          </cell>
          <cell r="M278">
            <v>6916</v>
          </cell>
          <cell r="N278">
            <v>112797</v>
          </cell>
          <cell r="O278">
            <v>6797</v>
          </cell>
          <cell r="P278">
            <v>119028</v>
          </cell>
          <cell r="Q278">
            <v>6231</v>
          </cell>
          <cell r="R278">
            <v>125057</v>
          </cell>
          <cell r="S278">
            <v>6029</v>
          </cell>
          <cell r="T278">
            <v>132529</v>
          </cell>
          <cell r="U278">
            <v>7472</v>
          </cell>
          <cell r="V278">
            <v>138094</v>
          </cell>
          <cell r="W278">
            <v>5565</v>
          </cell>
          <cell r="X278">
            <v>144731</v>
          </cell>
          <cell r="Y278">
            <v>6637</v>
          </cell>
          <cell r="Z278">
            <v>150660</v>
          </cell>
          <cell r="AA278">
            <v>5929</v>
          </cell>
          <cell r="AB278">
            <v>158779</v>
          </cell>
          <cell r="AC278">
            <v>8119</v>
          </cell>
          <cell r="AD278">
            <v>161645</v>
          </cell>
          <cell r="AE278">
            <v>2866</v>
          </cell>
          <cell r="AG278">
            <v>77356</v>
          </cell>
          <cell r="AH278">
            <v>77356</v>
          </cell>
        </row>
        <row r="279">
          <cell r="A279">
            <v>26111203</v>
          </cell>
          <cell r="B279" t="str">
            <v>עירוני</v>
          </cell>
          <cell r="C279" t="str">
            <v>טמסה</v>
          </cell>
          <cell r="D279">
            <v>2022</v>
          </cell>
          <cell r="E279" t="str">
            <v>יקנעם</v>
          </cell>
          <cell r="F279">
            <v>92595</v>
          </cell>
          <cell r="G279">
            <v>3699</v>
          </cell>
          <cell r="H279">
            <v>97933</v>
          </cell>
          <cell r="I279">
            <v>5338</v>
          </cell>
          <cell r="J279">
            <v>104027</v>
          </cell>
          <cell r="K279">
            <v>6094</v>
          </cell>
          <cell r="L279">
            <v>111000</v>
          </cell>
          <cell r="M279">
            <v>6973</v>
          </cell>
          <cell r="N279">
            <v>117423</v>
          </cell>
          <cell r="O279">
            <v>6423</v>
          </cell>
          <cell r="P279">
            <v>122272</v>
          </cell>
          <cell r="Q279">
            <v>4849</v>
          </cell>
          <cell r="R279">
            <v>128060</v>
          </cell>
          <cell r="S279">
            <v>5788</v>
          </cell>
          <cell r="T279">
            <v>135324</v>
          </cell>
          <cell r="U279">
            <v>7264</v>
          </cell>
          <cell r="V279">
            <v>141310</v>
          </cell>
          <cell r="W279">
            <v>5986</v>
          </cell>
          <cell r="X279">
            <v>146394</v>
          </cell>
          <cell r="Y279">
            <v>5084</v>
          </cell>
          <cell r="Z279">
            <v>147002</v>
          </cell>
          <cell r="AA279">
            <v>608</v>
          </cell>
          <cell r="AB279">
            <v>153065</v>
          </cell>
          <cell r="AC279">
            <v>6063</v>
          </cell>
          <cell r="AD279">
            <v>160675</v>
          </cell>
          <cell r="AE279">
            <v>7610</v>
          </cell>
          <cell r="AG279">
            <v>68080</v>
          </cell>
          <cell r="AH279">
            <v>68080</v>
          </cell>
        </row>
        <row r="280">
          <cell r="A280">
            <v>26111303</v>
          </cell>
          <cell r="B280" t="str">
            <v>עירוני</v>
          </cell>
          <cell r="C280" t="str">
            <v>טמסה</v>
          </cell>
          <cell r="D280">
            <v>2022</v>
          </cell>
          <cell r="E280" t="str">
            <v>יקנעם</v>
          </cell>
          <cell r="F280">
            <v>84468</v>
          </cell>
          <cell r="G280">
            <v>3524</v>
          </cell>
          <cell r="H280">
            <v>95733</v>
          </cell>
          <cell r="I280">
            <v>11265</v>
          </cell>
          <cell r="J280">
            <v>100638</v>
          </cell>
          <cell r="K280">
            <v>4905</v>
          </cell>
          <cell r="L280">
            <v>107415</v>
          </cell>
          <cell r="M280">
            <v>6777</v>
          </cell>
          <cell r="N280">
            <v>112656</v>
          </cell>
          <cell r="O280">
            <v>5241</v>
          </cell>
          <cell r="P280">
            <v>118330</v>
          </cell>
          <cell r="Q280">
            <v>5674</v>
          </cell>
          <cell r="R280">
            <v>121306</v>
          </cell>
          <cell r="S280">
            <v>2976</v>
          </cell>
          <cell r="T280">
            <v>125080</v>
          </cell>
          <cell r="U280">
            <v>3774</v>
          </cell>
          <cell r="V280">
            <v>131143</v>
          </cell>
          <cell r="W280">
            <v>6063</v>
          </cell>
          <cell r="X280">
            <v>138065</v>
          </cell>
          <cell r="Y280">
            <v>6922</v>
          </cell>
          <cell r="Z280">
            <v>143963</v>
          </cell>
          <cell r="AA280">
            <v>5898</v>
          </cell>
          <cell r="AB280">
            <v>150796</v>
          </cell>
          <cell r="AC280">
            <v>6833</v>
          </cell>
          <cell r="AD280">
            <v>158364</v>
          </cell>
          <cell r="AE280">
            <v>7568</v>
          </cell>
          <cell r="AG280">
            <v>73896</v>
          </cell>
          <cell r="AH280">
            <v>73896</v>
          </cell>
        </row>
        <row r="281">
          <cell r="A281">
            <v>26111403</v>
          </cell>
          <cell r="B281" t="str">
            <v>עירוני</v>
          </cell>
          <cell r="C281" t="str">
            <v>טמסה</v>
          </cell>
          <cell r="D281">
            <v>2022</v>
          </cell>
          <cell r="E281" t="str">
            <v>יקנעם</v>
          </cell>
          <cell r="F281">
            <v>75672</v>
          </cell>
          <cell r="G281">
            <v>1282</v>
          </cell>
          <cell r="H281">
            <v>85121</v>
          </cell>
          <cell r="I281">
            <v>9449</v>
          </cell>
          <cell r="J281">
            <v>91524</v>
          </cell>
          <cell r="K281">
            <v>6403</v>
          </cell>
          <cell r="L281">
            <v>99813</v>
          </cell>
          <cell r="M281">
            <v>8289</v>
          </cell>
          <cell r="N281">
            <v>105763</v>
          </cell>
          <cell r="O281">
            <v>5950</v>
          </cell>
          <cell r="P281">
            <v>113437</v>
          </cell>
          <cell r="Q281">
            <v>7674</v>
          </cell>
          <cell r="R281">
            <v>120943</v>
          </cell>
          <cell r="S281">
            <v>7506</v>
          </cell>
          <cell r="T281">
            <v>129135</v>
          </cell>
          <cell r="U281">
            <v>8192</v>
          </cell>
          <cell r="V281">
            <v>135575</v>
          </cell>
          <cell r="W281">
            <v>6440</v>
          </cell>
          <cell r="X281">
            <v>142970</v>
          </cell>
          <cell r="Y281">
            <v>7395</v>
          </cell>
          <cell r="Z281">
            <v>150124</v>
          </cell>
          <cell r="AA281">
            <v>7154</v>
          </cell>
          <cell r="AB281">
            <v>157252</v>
          </cell>
          <cell r="AC281">
            <v>7128</v>
          </cell>
          <cell r="AD281">
            <v>165512</v>
          </cell>
          <cell r="AE281">
            <v>8260</v>
          </cell>
          <cell r="AG281">
            <v>89840</v>
          </cell>
          <cell r="AH281">
            <v>89840</v>
          </cell>
        </row>
        <row r="282">
          <cell r="A282">
            <v>26111503</v>
          </cell>
          <cell r="B282" t="str">
            <v>עירוני</v>
          </cell>
          <cell r="C282" t="str">
            <v>טמסה</v>
          </cell>
          <cell r="D282">
            <v>2022</v>
          </cell>
          <cell r="E282" t="str">
            <v>יקנעם</v>
          </cell>
          <cell r="F282">
            <v>105424</v>
          </cell>
          <cell r="G282">
            <v>7405</v>
          </cell>
          <cell r="H282">
            <v>113590</v>
          </cell>
          <cell r="I282">
            <v>8166</v>
          </cell>
          <cell r="J282">
            <v>121303</v>
          </cell>
          <cell r="K282">
            <v>7713</v>
          </cell>
          <cell r="L282">
            <v>129279</v>
          </cell>
          <cell r="M282">
            <v>7976</v>
          </cell>
          <cell r="N282">
            <v>136278</v>
          </cell>
          <cell r="O282">
            <v>6999</v>
          </cell>
          <cell r="P282">
            <v>140505</v>
          </cell>
          <cell r="Q282">
            <v>4227</v>
          </cell>
          <cell r="R282">
            <v>146864</v>
          </cell>
          <cell r="S282">
            <v>6359</v>
          </cell>
          <cell r="T282">
            <v>150850</v>
          </cell>
          <cell r="U282">
            <v>3986</v>
          </cell>
          <cell r="V282">
            <v>150850</v>
          </cell>
          <cell r="W282">
            <v>0</v>
          </cell>
          <cell r="X282">
            <v>150850</v>
          </cell>
          <cell r="Y282">
            <v>0</v>
          </cell>
          <cell r="Z282">
            <v>156822</v>
          </cell>
          <cell r="AA282">
            <v>5972</v>
          </cell>
          <cell r="AB282">
            <v>165245</v>
          </cell>
          <cell r="AC282">
            <v>8423</v>
          </cell>
          <cell r="AD282">
            <v>173996</v>
          </cell>
          <cell r="AE282">
            <v>8751</v>
          </cell>
          <cell r="AG282">
            <v>68572</v>
          </cell>
          <cell r="AH282">
            <v>68572</v>
          </cell>
        </row>
        <row r="283">
          <cell r="A283">
            <v>26111603</v>
          </cell>
          <cell r="B283" t="str">
            <v>עירוני</v>
          </cell>
          <cell r="C283" t="str">
            <v>טמסה</v>
          </cell>
          <cell r="D283">
            <v>2022</v>
          </cell>
          <cell r="E283" t="str">
            <v>יקנעם</v>
          </cell>
          <cell r="F283">
            <v>96613</v>
          </cell>
          <cell r="G283">
            <v>3735</v>
          </cell>
          <cell r="H283">
            <v>109027</v>
          </cell>
          <cell r="I283">
            <v>12414</v>
          </cell>
          <cell r="J283">
            <v>117325</v>
          </cell>
          <cell r="K283">
            <v>8298</v>
          </cell>
          <cell r="L283">
            <v>125509</v>
          </cell>
          <cell r="M283">
            <v>8184</v>
          </cell>
          <cell r="N283">
            <v>133018</v>
          </cell>
          <cell r="O283">
            <v>7509</v>
          </cell>
          <cell r="P283">
            <v>140602</v>
          </cell>
          <cell r="Q283">
            <v>7584</v>
          </cell>
          <cell r="R283">
            <v>148386</v>
          </cell>
          <cell r="S283">
            <v>7784</v>
          </cell>
          <cell r="T283">
            <v>155352</v>
          </cell>
          <cell r="U283">
            <v>6966</v>
          </cell>
          <cell r="V283">
            <v>160380</v>
          </cell>
          <cell r="W283">
            <v>5028</v>
          </cell>
          <cell r="X283">
            <v>166008</v>
          </cell>
          <cell r="Y283">
            <v>5628</v>
          </cell>
          <cell r="Z283">
            <v>172514</v>
          </cell>
          <cell r="AA283">
            <v>6506</v>
          </cell>
          <cell r="AB283">
            <v>178589</v>
          </cell>
          <cell r="AC283">
            <v>6075</v>
          </cell>
          <cell r="AD283">
            <v>184207</v>
          </cell>
          <cell r="AE283">
            <v>5618</v>
          </cell>
          <cell r="AG283">
            <v>87594</v>
          </cell>
          <cell r="AH283">
            <v>87594</v>
          </cell>
        </row>
        <row r="284">
          <cell r="A284">
            <v>26111703</v>
          </cell>
          <cell r="B284" t="str">
            <v>עירוני</v>
          </cell>
          <cell r="C284" t="str">
            <v>טמסה</v>
          </cell>
          <cell r="D284">
            <v>2022</v>
          </cell>
          <cell r="E284" t="str">
            <v>יקנעם</v>
          </cell>
          <cell r="F284">
            <v>90794</v>
          </cell>
          <cell r="G284">
            <v>4352</v>
          </cell>
          <cell r="H284">
            <v>103457</v>
          </cell>
          <cell r="I284">
            <v>12663</v>
          </cell>
          <cell r="J284">
            <v>111321</v>
          </cell>
          <cell r="K284">
            <v>7864</v>
          </cell>
          <cell r="L284">
            <v>118265</v>
          </cell>
          <cell r="M284">
            <v>6944</v>
          </cell>
          <cell r="N284">
            <v>124730</v>
          </cell>
          <cell r="O284">
            <v>6465</v>
          </cell>
          <cell r="P284">
            <v>131134</v>
          </cell>
          <cell r="Q284">
            <v>6404</v>
          </cell>
          <cell r="R284">
            <v>137900</v>
          </cell>
          <cell r="S284">
            <v>6766</v>
          </cell>
          <cell r="T284">
            <v>145755</v>
          </cell>
          <cell r="U284">
            <v>7855</v>
          </cell>
          <cell r="V284">
            <v>153790</v>
          </cell>
          <cell r="W284">
            <v>8035</v>
          </cell>
          <cell r="X284">
            <v>158332</v>
          </cell>
          <cell r="Y284">
            <v>4542</v>
          </cell>
          <cell r="Z284">
            <v>164646</v>
          </cell>
          <cell r="AA284">
            <v>6314</v>
          </cell>
          <cell r="AB284">
            <v>172659</v>
          </cell>
          <cell r="AC284">
            <v>8013</v>
          </cell>
          <cell r="AD284">
            <v>180753</v>
          </cell>
          <cell r="AE284">
            <v>8094</v>
          </cell>
          <cell r="AG284">
            <v>89959</v>
          </cell>
          <cell r="AH284">
            <v>89959</v>
          </cell>
        </row>
        <row r="285">
          <cell r="A285">
            <v>26111803</v>
          </cell>
          <cell r="B285" t="str">
            <v>עירוני</v>
          </cell>
          <cell r="C285" t="str">
            <v>טמסה</v>
          </cell>
          <cell r="D285">
            <v>2022</v>
          </cell>
          <cell r="E285" t="str">
            <v>יקנעם</v>
          </cell>
          <cell r="F285">
            <v>91088</v>
          </cell>
          <cell r="G285">
            <v>4362</v>
          </cell>
          <cell r="H285">
            <v>91088</v>
          </cell>
          <cell r="I285">
            <v>0</v>
          </cell>
          <cell r="J285">
            <v>97638</v>
          </cell>
          <cell r="K285">
            <v>6550</v>
          </cell>
          <cell r="L285">
            <v>104523</v>
          </cell>
          <cell r="M285">
            <v>6885</v>
          </cell>
          <cell r="N285">
            <v>111254</v>
          </cell>
          <cell r="O285">
            <v>6731</v>
          </cell>
          <cell r="P285">
            <v>117390</v>
          </cell>
          <cell r="Q285">
            <v>6136</v>
          </cell>
          <cell r="R285">
            <v>123582</v>
          </cell>
          <cell r="S285">
            <v>6192</v>
          </cell>
          <cell r="T285">
            <v>130953</v>
          </cell>
          <cell r="U285">
            <v>7371</v>
          </cell>
          <cell r="V285">
            <v>132078</v>
          </cell>
          <cell r="W285">
            <v>1125</v>
          </cell>
          <cell r="X285">
            <v>132078</v>
          </cell>
          <cell r="Y285">
            <v>0</v>
          </cell>
          <cell r="Z285">
            <v>132090</v>
          </cell>
          <cell r="AA285">
            <v>12</v>
          </cell>
          <cell r="AB285">
            <v>135529</v>
          </cell>
          <cell r="AC285">
            <v>3439</v>
          </cell>
          <cell r="AD285">
            <v>143572</v>
          </cell>
          <cell r="AE285">
            <v>8043</v>
          </cell>
          <cell r="AG285">
            <v>52484</v>
          </cell>
          <cell r="AH285">
            <v>52484</v>
          </cell>
        </row>
        <row r="286">
          <cell r="A286">
            <v>26111903</v>
          </cell>
          <cell r="B286" t="str">
            <v>עירוני</v>
          </cell>
          <cell r="C286" t="str">
            <v>טמסה</v>
          </cell>
          <cell r="D286">
            <v>2022</v>
          </cell>
          <cell r="E286" t="str">
            <v>יקנעם</v>
          </cell>
          <cell r="F286">
            <v>93720</v>
          </cell>
          <cell r="G286">
            <v>3118</v>
          </cell>
          <cell r="H286">
            <v>106211</v>
          </cell>
          <cell r="I286">
            <v>12491</v>
          </cell>
          <cell r="J286">
            <v>114137</v>
          </cell>
          <cell r="K286">
            <v>7926</v>
          </cell>
          <cell r="L286">
            <v>119301</v>
          </cell>
          <cell r="M286">
            <v>5164</v>
          </cell>
          <cell r="N286">
            <v>123753</v>
          </cell>
          <cell r="O286">
            <v>4452</v>
          </cell>
          <cell r="P286">
            <v>130725</v>
          </cell>
          <cell r="Q286">
            <v>6972</v>
          </cell>
          <cell r="R286">
            <v>138159</v>
          </cell>
          <cell r="S286">
            <v>7434</v>
          </cell>
          <cell r="T286">
            <v>146007</v>
          </cell>
          <cell r="U286">
            <v>7848</v>
          </cell>
          <cell r="V286">
            <v>153005</v>
          </cell>
          <cell r="W286">
            <v>6998</v>
          </cell>
          <cell r="X286">
            <v>159412</v>
          </cell>
          <cell r="Y286">
            <v>6407</v>
          </cell>
          <cell r="Z286">
            <v>165264</v>
          </cell>
          <cell r="AA286">
            <v>5852</v>
          </cell>
          <cell r="AB286">
            <v>168722</v>
          </cell>
          <cell r="AC286">
            <v>3458</v>
          </cell>
          <cell r="AD286">
            <v>175029</v>
          </cell>
          <cell r="AE286">
            <v>6307</v>
          </cell>
          <cell r="AG286">
            <v>81309</v>
          </cell>
          <cell r="AH286">
            <v>81309</v>
          </cell>
        </row>
        <row r="287">
          <cell r="A287">
            <v>26112003</v>
          </cell>
          <cell r="B287" t="str">
            <v>עירוני</v>
          </cell>
          <cell r="C287" t="str">
            <v>טמסה</v>
          </cell>
          <cell r="D287">
            <v>2022</v>
          </cell>
          <cell r="E287" t="str">
            <v>יקנעם</v>
          </cell>
          <cell r="F287">
            <v>87283</v>
          </cell>
          <cell r="G287">
            <v>4985</v>
          </cell>
          <cell r="H287">
            <v>99323</v>
          </cell>
          <cell r="I287">
            <v>12040</v>
          </cell>
          <cell r="J287">
            <v>104249</v>
          </cell>
          <cell r="K287">
            <v>4926</v>
          </cell>
          <cell r="L287">
            <v>113362</v>
          </cell>
          <cell r="M287">
            <v>9113</v>
          </cell>
          <cell r="N287">
            <v>120805</v>
          </cell>
          <cell r="O287">
            <v>7443</v>
          </cell>
          <cell r="P287">
            <v>127869</v>
          </cell>
          <cell r="Q287">
            <v>7064</v>
          </cell>
          <cell r="R287">
            <v>136117</v>
          </cell>
          <cell r="S287">
            <v>8248</v>
          </cell>
          <cell r="T287">
            <v>144549</v>
          </cell>
          <cell r="U287">
            <v>8432</v>
          </cell>
          <cell r="V287">
            <v>152993</v>
          </cell>
          <cell r="W287">
            <v>8444</v>
          </cell>
          <cell r="X287">
            <v>158653</v>
          </cell>
          <cell r="Y287">
            <v>5660</v>
          </cell>
          <cell r="Z287">
            <v>166022</v>
          </cell>
          <cell r="AA287">
            <v>7369</v>
          </cell>
          <cell r="AB287">
            <v>172621</v>
          </cell>
          <cell r="AC287">
            <v>6599</v>
          </cell>
          <cell r="AD287">
            <v>176530</v>
          </cell>
          <cell r="AE287">
            <v>3909</v>
          </cell>
          <cell r="AG287">
            <v>89247</v>
          </cell>
          <cell r="AH287">
            <v>89247</v>
          </cell>
        </row>
        <row r="288">
          <cell r="A288">
            <v>26112103</v>
          </cell>
          <cell r="B288" t="str">
            <v>עירוני</v>
          </cell>
          <cell r="C288" t="str">
            <v>טמסה</v>
          </cell>
          <cell r="D288">
            <v>2022</v>
          </cell>
          <cell r="E288" t="str">
            <v>יקנעם</v>
          </cell>
          <cell r="F288">
            <v>73928</v>
          </cell>
          <cell r="G288">
            <v>2884</v>
          </cell>
          <cell r="H288">
            <v>85503</v>
          </cell>
          <cell r="I288">
            <v>11575</v>
          </cell>
          <cell r="J288">
            <v>92023</v>
          </cell>
          <cell r="K288">
            <v>6520</v>
          </cell>
          <cell r="L288">
            <v>97766</v>
          </cell>
          <cell r="M288">
            <v>5743</v>
          </cell>
          <cell r="N288">
            <v>103969</v>
          </cell>
          <cell r="O288">
            <v>6203</v>
          </cell>
          <cell r="P288">
            <v>108627</v>
          </cell>
          <cell r="Q288">
            <v>4658</v>
          </cell>
          <cell r="R288">
            <v>115418</v>
          </cell>
          <cell r="S288">
            <v>6791</v>
          </cell>
          <cell r="T288">
            <v>118816</v>
          </cell>
          <cell r="U288">
            <v>3398</v>
          </cell>
          <cell r="V288">
            <v>124110</v>
          </cell>
          <cell r="W288">
            <v>5294</v>
          </cell>
          <cell r="X288">
            <v>130795</v>
          </cell>
          <cell r="Y288">
            <v>6685</v>
          </cell>
          <cell r="Z288">
            <v>136242</v>
          </cell>
          <cell r="AA288">
            <v>5447</v>
          </cell>
          <cell r="AB288">
            <v>143044</v>
          </cell>
          <cell r="AC288">
            <v>6802</v>
          </cell>
          <cell r="AD288">
            <v>151738</v>
          </cell>
          <cell r="AE288">
            <v>8694</v>
          </cell>
          <cell r="AG288">
            <v>77810</v>
          </cell>
          <cell r="AH288">
            <v>77810</v>
          </cell>
        </row>
        <row r="289">
          <cell r="A289">
            <v>26112203</v>
          </cell>
          <cell r="B289" t="str">
            <v>עירוני</v>
          </cell>
          <cell r="C289" t="str">
            <v>טמסה</v>
          </cell>
          <cell r="D289">
            <v>2022</v>
          </cell>
          <cell r="E289" t="str">
            <v>יקנעם</v>
          </cell>
          <cell r="F289">
            <v>82871</v>
          </cell>
          <cell r="G289">
            <v>2617</v>
          </cell>
          <cell r="H289">
            <v>95128</v>
          </cell>
          <cell r="I289">
            <v>12257</v>
          </cell>
          <cell r="J289">
            <v>103276</v>
          </cell>
          <cell r="K289">
            <v>8148</v>
          </cell>
          <cell r="L289">
            <v>110585</v>
          </cell>
          <cell r="M289">
            <v>7309</v>
          </cell>
          <cell r="N289">
            <v>118432</v>
          </cell>
          <cell r="O289">
            <v>7847</v>
          </cell>
          <cell r="P289">
            <v>123877</v>
          </cell>
          <cell r="Q289">
            <v>5445</v>
          </cell>
          <cell r="R289">
            <v>131966</v>
          </cell>
          <cell r="S289">
            <v>8089</v>
          </cell>
          <cell r="T289">
            <v>140680</v>
          </cell>
          <cell r="U289">
            <v>8714</v>
          </cell>
          <cell r="V289">
            <v>148029</v>
          </cell>
          <cell r="W289">
            <v>7349</v>
          </cell>
          <cell r="X289">
            <v>148029</v>
          </cell>
          <cell r="Y289">
            <v>0</v>
          </cell>
          <cell r="Z289">
            <v>148029</v>
          </cell>
          <cell r="AA289">
            <v>0</v>
          </cell>
          <cell r="AB289">
            <v>155816</v>
          </cell>
          <cell r="AC289">
            <v>7787</v>
          </cell>
          <cell r="AD289">
            <v>163850</v>
          </cell>
          <cell r="AE289">
            <v>8034</v>
          </cell>
          <cell r="AG289">
            <v>80979</v>
          </cell>
          <cell r="AH289">
            <v>80979</v>
          </cell>
        </row>
        <row r="290">
          <cell r="A290">
            <v>26112303</v>
          </cell>
          <cell r="B290" t="str">
            <v>עירוני</v>
          </cell>
          <cell r="C290" t="str">
            <v>טמסה</v>
          </cell>
          <cell r="D290">
            <v>2022</v>
          </cell>
          <cell r="E290" t="str">
            <v>יקנעם</v>
          </cell>
          <cell r="F290">
            <v>91656</v>
          </cell>
          <cell r="G290">
            <v>3876</v>
          </cell>
          <cell r="H290">
            <v>103266</v>
          </cell>
          <cell r="I290">
            <v>11610</v>
          </cell>
          <cell r="J290">
            <v>109659</v>
          </cell>
          <cell r="K290">
            <v>6393</v>
          </cell>
          <cell r="L290">
            <v>116812</v>
          </cell>
          <cell r="M290">
            <v>7153</v>
          </cell>
          <cell r="N290">
            <v>122572</v>
          </cell>
          <cell r="O290">
            <v>5760</v>
          </cell>
          <cell r="P290">
            <v>128705</v>
          </cell>
          <cell r="Q290">
            <v>6133</v>
          </cell>
          <cell r="R290">
            <v>134263</v>
          </cell>
          <cell r="S290">
            <v>5558</v>
          </cell>
          <cell r="T290">
            <v>139923</v>
          </cell>
          <cell r="U290">
            <v>5660</v>
          </cell>
          <cell r="V290">
            <v>148535</v>
          </cell>
          <cell r="W290">
            <v>8612</v>
          </cell>
          <cell r="X290">
            <v>154547</v>
          </cell>
          <cell r="Y290">
            <v>6012</v>
          </cell>
          <cell r="Z290">
            <v>159065</v>
          </cell>
          <cell r="AA290">
            <v>4518</v>
          </cell>
          <cell r="AB290">
            <v>163169</v>
          </cell>
          <cell r="AC290">
            <v>4104</v>
          </cell>
          <cell r="AD290">
            <v>163423</v>
          </cell>
          <cell r="AE290">
            <v>254</v>
          </cell>
          <cell r="AG290">
            <v>71767</v>
          </cell>
          <cell r="AH290">
            <v>71767</v>
          </cell>
        </row>
        <row r="291">
          <cell r="A291">
            <v>26112403</v>
          </cell>
          <cell r="B291" t="str">
            <v>עירוני</v>
          </cell>
          <cell r="C291" t="str">
            <v>טמסה</v>
          </cell>
          <cell r="D291">
            <v>2022</v>
          </cell>
          <cell r="E291" t="str">
            <v>יקנעם</v>
          </cell>
          <cell r="F291">
            <v>93726</v>
          </cell>
          <cell r="G291">
            <v>2386</v>
          </cell>
          <cell r="H291">
            <v>106293</v>
          </cell>
          <cell r="I291">
            <v>12567</v>
          </cell>
          <cell r="J291">
            <v>111860</v>
          </cell>
          <cell r="K291">
            <v>5567</v>
          </cell>
          <cell r="L291">
            <v>119758</v>
          </cell>
          <cell r="M291">
            <v>7898</v>
          </cell>
          <cell r="N291">
            <v>127262</v>
          </cell>
          <cell r="O291">
            <v>7504</v>
          </cell>
          <cell r="P291">
            <v>135056</v>
          </cell>
          <cell r="Q291">
            <v>7794</v>
          </cell>
          <cell r="R291">
            <v>143552</v>
          </cell>
          <cell r="S291">
            <v>8496</v>
          </cell>
          <cell r="T291">
            <v>150142</v>
          </cell>
          <cell r="U291">
            <v>6590</v>
          </cell>
          <cell r="V291">
            <v>158727</v>
          </cell>
          <cell r="W291">
            <v>8585</v>
          </cell>
          <cell r="X291">
            <v>165188</v>
          </cell>
          <cell r="Y291">
            <v>6461</v>
          </cell>
          <cell r="Z291">
            <v>170610</v>
          </cell>
          <cell r="AA291">
            <v>5422</v>
          </cell>
          <cell r="AB291">
            <v>178647</v>
          </cell>
          <cell r="AC291">
            <v>8037</v>
          </cell>
          <cell r="AD291">
            <v>187573</v>
          </cell>
          <cell r="AE291">
            <v>8926</v>
          </cell>
          <cell r="AG291">
            <v>93847</v>
          </cell>
          <cell r="AH291">
            <v>93847</v>
          </cell>
        </row>
        <row r="292">
          <cell r="A292">
            <v>26112503</v>
          </cell>
          <cell r="B292" t="str">
            <v>עירוני</v>
          </cell>
          <cell r="C292" t="str">
            <v>טמסה</v>
          </cell>
          <cell r="D292">
            <v>2022</v>
          </cell>
          <cell r="E292" t="str">
            <v>יקנעם</v>
          </cell>
          <cell r="F292">
            <v>76812</v>
          </cell>
          <cell r="G292">
            <v>3379</v>
          </cell>
          <cell r="H292">
            <v>85616</v>
          </cell>
          <cell r="I292">
            <v>8804</v>
          </cell>
          <cell r="J292">
            <v>87845</v>
          </cell>
          <cell r="K292">
            <v>2229</v>
          </cell>
          <cell r="L292">
            <v>93869</v>
          </cell>
          <cell r="M292">
            <v>6024</v>
          </cell>
          <cell r="N292">
            <v>100661</v>
          </cell>
          <cell r="O292">
            <v>6792</v>
          </cell>
          <cell r="P292">
            <v>106860</v>
          </cell>
          <cell r="Q292">
            <v>6199</v>
          </cell>
          <cell r="R292">
            <v>113305</v>
          </cell>
          <cell r="S292">
            <v>6445</v>
          </cell>
          <cell r="T292">
            <v>119483</v>
          </cell>
          <cell r="U292">
            <v>6178</v>
          </cell>
          <cell r="V292">
            <v>126738</v>
          </cell>
          <cell r="W292">
            <v>7255</v>
          </cell>
          <cell r="X292">
            <v>134124</v>
          </cell>
          <cell r="Y292">
            <v>7386</v>
          </cell>
          <cell r="Z292">
            <v>137945</v>
          </cell>
          <cell r="AA292">
            <v>3821</v>
          </cell>
          <cell r="AB292">
            <v>142491</v>
          </cell>
          <cell r="AC292">
            <v>4546</v>
          </cell>
          <cell r="AD292">
            <v>146994</v>
          </cell>
          <cell r="AE292">
            <v>4503</v>
          </cell>
          <cell r="AG292">
            <v>70182</v>
          </cell>
          <cell r="AH292">
            <v>70182</v>
          </cell>
        </row>
        <row r="293">
          <cell r="A293">
            <v>26112603</v>
          </cell>
          <cell r="B293" t="str">
            <v>עירוני</v>
          </cell>
          <cell r="C293" t="str">
            <v>טמסה</v>
          </cell>
          <cell r="D293">
            <v>2022</v>
          </cell>
          <cell r="E293" t="str">
            <v>יקנעם</v>
          </cell>
          <cell r="F293">
            <v>80587</v>
          </cell>
          <cell r="G293">
            <v>3608</v>
          </cell>
          <cell r="H293">
            <v>90850</v>
          </cell>
          <cell r="I293">
            <v>10263</v>
          </cell>
          <cell r="J293">
            <v>98193</v>
          </cell>
          <cell r="K293">
            <v>7343</v>
          </cell>
          <cell r="L293">
            <v>105622</v>
          </cell>
          <cell r="M293">
            <v>7429</v>
          </cell>
          <cell r="N293">
            <v>111512</v>
          </cell>
          <cell r="O293">
            <v>5890</v>
          </cell>
          <cell r="P293">
            <v>117479</v>
          </cell>
          <cell r="Q293">
            <v>5967</v>
          </cell>
          <cell r="R293">
            <v>122385</v>
          </cell>
          <cell r="S293">
            <v>4906</v>
          </cell>
          <cell r="T293">
            <v>129721</v>
          </cell>
          <cell r="U293">
            <v>7336</v>
          </cell>
          <cell r="V293">
            <v>136135</v>
          </cell>
          <cell r="W293">
            <v>6414</v>
          </cell>
          <cell r="X293">
            <v>143415</v>
          </cell>
          <cell r="Y293">
            <v>7280</v>
          </cell>
          <cell r="Z293">
            <v>148422</v>
          </cell>
          <cell r="AA293">
            <v>5007</v>
          </cell>
          <cell r="AB293">
            <v>155140</v>
          </cell>
          <cell r="AC293">
            <v>6718</v>
          </cell>
          <cell r="AD293">
            <v>162574</v>
          </cell>
          <cell r="AE293">
            <v>7434</v>
          </cell>
          <cell r="AG293">
            <v>81987</v>
          </cell>
          <cell r="AH293">
            <v>81987</v>
          </cell>
        </row>
        <row r="294">
          <cell r="A294">
            <v>26112703</v>
          </cell>
          <cell r="B294" t="str">
            <v>עירוני</v>
          </cell>
          <cell r="C294" t="str">
            <v>טמסה</v>
          </cell>
          <cell r="D294">
            <v>2022</v>
          </cell>
          <cell r="E294" t="str">
            <v>יקנעם</v>
          </cell>
          <cell r="F294">
            <v>83528</v>
          </cell>
          <cell r="G294">
            <v>4603</v>
          </cell>
          <cell r="H294">
            <v>94101</v>
          </cell>
          <cell r="I294">
            <v>10573</v>
          </cell>
          <cell r="J294">
            <v>101991</v>
          </cell>
          <cell r="K294">
            <v>7890</v>
          </cell>
          <cell r="L294">
            <v>109793</v>
          </cell>
          <cell r="M294">
            <v>7802</v>
          </cell>
          <cell r="N294">
            <v>116268</v>
          </cell>
          <cell r="O294">
            <v>6475</v>
          </cell>
          <cell r="P294">
            <v>121018</v>
          </cell>
          <cell r="Q294">
            <v>4750</v>
          </cell>
          <cell r="R294">
            <v>127561</v>
          </cell>
          <cell r="S294">
            <v>6543</v>
          </cell>
          <cell r="T294">
            <v>136102</v>
          </cell>
          <cell r="U294">
            <v>8541</v>
          </cell>
          <cell r="V294">
            <v>144578</v>
          </cell>
          <cell r="W294">
            <v>8476</v>
          </cell>
          <cell r="X294">
            <v>149796</v>
          </cell>
          <cell r="Y294">
            <v>5218</v>
          </cell>
          <cell r="Z294">
            <v>156570</v>
          </cell>
          <cell r="AA294">
            <v>6774</v>
          </cell>
          <cell r="AB294">
            <v>164845</v>
          </cell>
          <cell r="AC294">
            <v>8275</v>
          </cell>
          <cell r="AD294">
            <v>172248</v>
          </cell>
          <cell r="AE294">
            <v>7403</v>
          </cell>
          <cell r="AG294">
            <v>88720</v>
          </cell>
          <cell r="AH294">
            <v>88720</v>
          </cell>
        </row>
        <row r="295">
          <cell r="A295">
            <v>26807702</v>
          </cell>
          <cell r="B295" t="str">
            <v>עירוני גז</v>
          </cell>
          <cell r="C295" t="str">
            <v>גולדן דראגון</v>
          </cell>
          <cell r="D295">
            <v>2021</v>
          </cell>
          <cell r="E295" t="str">
            <v>עפולה</v>
          </cell>
          <cell r="F295">
            <v>156870</v>
          </cell>
          <cell r="G295">
            <v>6937</v>
          </cell>
          <cell r="H295">
            <v>166382</v>
          </cell>
          <cell r="I295">
            <v>9512</v>
          </cell>
          <cell r="J295">
            <v>171241</v>
          </cell>
          <cell r="K295">
            <v>4859</v>
          </cell>
          <cell r="L295">
            <v>176300</v>
          </cell>
          <cell r="M295">
            <v>5059</v>
          </cell>
          <cell r="N295">
            <v>176300</v>
          </cell>
          <cell r="O295">
            <v>0</v>
          </cell>
          <cell r="P295">
            <v>176300</v>
          </cell>
          <cell r="Q295">
            <v>0</v>
          </cell>
          <cell r="R295">
            <v>176300</v>
          </cell>
          <cell r="S295">
            <v>0</v>
          </cell>
          <cell r="T295">
            <v>176300</v>
          </cell>
          <cell r="U295">
            <v>0</v>
          </cell>
          <cell r="V295">
            <v>176300</v>
          </cell>
          <cell r="W295">
            <v>0</v>
          </cell>
          <cell r="X295">
            <v>176300</v>
          </cell>
          <cell r="Y295">
            <v>0</v>
          </cell>
          <cell r="Z295">
            <v>176300</v>
          </cell>
          <cell r="AA295">
            <v>0</v>
          </cell>
          <cell r="AB295">
            <v>176300</v>
          </cell>
          <cell r="AC295">
            <v>0</v>
          </cell>
          <cell r="AD295">
            <v>176300</v>
          </cell>
          <cell r="AE295">
            <v>0</v>
          </cell>
          <cell r="AG295">
            <v>19430</v>
          </cell>
          <cell r="AH295">
            <v>19430</v>
          </cell>
        </row>
        <row r="296">
          <cell r="A296">
            <v>26807802</v>
          </cell>
          <cell r="B296" t="str">
            <v>עירוני חשמלי</v>
          </cell>
          <cell r="C296" t="str">
            <v>גולדן דראגון</v>
          </cell>
          <cell r="D296">
            <v>2023</v>
          </cell>
          <cell r="E296" t="str">
            <v xml:space="preserve">ירושלים ארזים </v>
          </cell>
          <cell r="F296">
            <v>25581</v>
          </cell>
          <cell r="G296">
            <v>5116</v>
          </cell>
          <cell r="H296">
            <v>31024</v>
          </cell>
          <cell r="I296">
            <v>5443</v>
          </cell>
          <cell r="J296">
            <v>36908</v>
          </cell>
          <cell r="K296">
            <v>5884</v>
          </cell>
          <cell r="L296">
            <v>42187</v>
          </cell>
          <cell r="M296">
            <v>5279</v>
          </cell>
          <cell r="N296">
            <v>47472</v>
          </cell>
          <cell r="O296">
            <v>5285</v>
          </cell>
          <cell r="P296">
            <v>54009</v>
          </cell>
          <cell r="Q296">
            <v>6537</v>
          </cell>
          <cell r="R296">
            <v>58939</v>
          </cell>
          <cell r="S296">
            <v>4930</v>
          </cell>
          <cell r="T296">
            <v>63603</v>
          </cell>
          <cell r="U296">
            <v>4664</v>
          </cell>
          <cell r="V296">
            <v>70268</v>
          </cell>
          <cell r="W296">
            <v>6665</v>
          </cell>
          <cell r="X296">
            <v>75002</v>
          </cell>
          <cell r="Y296">
            <v>4734</v>
          </cell>
          <cell r="Z296">
            <v>80241</v>
          </cell>
          <cell r="AA296">
            <v>5239</v>
          </cell>
          <cell r="AB296">
            <v>86417</v>
          </cell>
          <cell r="AC296">
            <v>6176</v>
          </cell>
          <cell r="AD296">
            <v>93995</v>
          </cell>
          <cell r="AE296">
            <v>7578</v>
          </cell>
          <cell r="AG296">
            <v>68414</v>
          </cell>
          <cell r="AH296">
            <v>68414</v>
          </cell>
        </row>
        <row r="297">
          <cell r="A297">
            <v>26808002</v>
          </cell>
          <cell r="B297" t="str">
            <v>עירוני חשמלי</v>
          </cell>
          <cell r="C297" t="str">
            <v>גולדן דראגון</v>
          </cell>
          <cell r="D297">
            <v>2022</v>
          </cell>
          <cell r="E297" t="str">
            <v>יקנעם</v>
          </cell>
          <cell r="F297">
            <v>50747</v>
          </cell>
          <cell r="G297">
            <v>4689</v>
          </cell>
          <cell r="H297">
            <v>53703</v>
          </cell>
          <cell r="I297">
            <v>2956</v>
          </cell>
          <cell r="J297">
            <v>57102</v>
          </cell>
          <cell r="K297">
            <v>3399</v>
          </cell>
          <cell r="L297">
            <v>60918</v>
          </cell>
          <cell r="M297">
            <v>3816</v>
          </cell>
          <cell r="N297">
            <v>64379</v>
          </cell>
          <cell r="O297">
            <v>3461</v>
          </cell>
          <cell r="P297">
            <v>67697</v>
          </cell>
          <cell r="Q297">
            <v>3318</v>
          </cell>
          <cell r="R297">
            <v>70901</v>
          </cell>
          <cell r="S297">
            <v>3204</v>
          </cell>
          <cell r="T297">
            <v>74568</v>
          </cell>
          <cell r="U297">
            <v>3667</v>
          </cell>
          <cell r="V297">
            <v>78532</v>
          </cell>
          <cell r="W297">
            <v>3964</v>
          </cell>
          <cell r="X297">
            <v>81984</v>
          </cell>
          <cell r="Y297">
            <v>3452</v>
          </cell>
          <cell r="Z297">
            <v>85380</v>
          </cell>
          <cell r="AA297">
            <v>3396</v>
          </cell>
          <cell r="AB297">
            <v>88960</v>
          </cell>
          <cell r="AC297">
            <v>3580</v>
          </cell>
          <cell r="AD297">
            <v>93705</v>
          </cell>
          <cell r="AE297">
            <v>4745</v>
          </cell>
          <cell r="AG297">
            <v>42958</v>
          </cell>
          <cell r="AH297">
            <v>42958</v>
          </cell>
        </row>
        <row r="298">
          <cell r="A298">
            <v>29815003</v>
          </cell>
          <cell r="B298" t="str">
            <v>בין עירוני</v>
          </cell>
          <cell r="C298" t="str">
            <v>גולדן</v>
          </cell>
          <cell r="D298">
            <v>2022</v>
          </cell>
          <cell r="E298" t="str">
            <v>טבריה</v>
          </cell>
          <cell r="F298">
            <v>85700</v>
          </cell>
          <cell r="G298">
            <v>6310</v>
          </cell>
          <cell r="H298">
            <v>89301</v>
          </cell>
          <cell r="I298">
            <v>3601</v>
          </cell>
          <cell r="J298">
            <v>95803</v>
          </cell>
          <cell r="K298">
            <v>6502</v>
          </cell>
          <cell r="L298">
            <v>103092</v>
          </cell>
          <cell r="M298">
            <v>7289</v>
          </cell>
          <cell r="N298">
            <v>108971</v>
          </cell>
          <cell r="O298">
            <v>5879</v>
          </cell>
          <cell r="P298">
            <v>111596</v>
          </cell>
          <cell r="Q298">
            <v>2625</v>
          </cell>
          <cell r="R298">
            <v>117893</v>
          </cell>
          <cell r="S298">
            <v>6297</v>
          </cell>
          <cell r="T298">
            <v>123602</v>
          </cell>
          <cell r="U298">
            <v>5709</v>
          </cell>
          <cell r="V298">
            <v>130524</v>
          </cell>
          <cell r="W298">
            <v>6922</v>
          </cell>
          <cell r="X298">
            <v>137248</v>
          </cell>
          <cell r="Y298">
            <v>6724</v>
          </cell>
          <cell r="Z298">
            <v>142160</v>
          </cell>
          <cell r="AA298">
            <v>4912</v>
          </cell>
          <cell r="AB298">
            <v>148053</v>
          </cell>
          <cell r="AC298">
            <v>5893</v>
          </cell>
          <cell r="AD298">
            <v>154734</v>
          </cell>
          <cell r="AE298">
            <v>6681</v>
          </cell>
          <cell r="AG298">
            <v>69034</v>
          </cell>
          <cell r="AH298">
            <v>69034</v>
          </cell>
        </row>
        <row r="299">
          <cell r="A299">
            <v>29815103</v>
          </cell>
          <cell r="B299" t="str">
            <v>בין עירוני</v>
          </cell>
          <cell r="C299" t="str">
            <v>גולדן</v>
          </cell>
          <cell r="D299">
            <v>2022</v>
          </cell>
          <cell r="E299" t="str">
            <v>טבריה</v>
          </cell>
          <cell r="F299">
            <v>85441</v>
          </cell>
          <cell r="G299">
            <v>6323</v>
          </cell>
          <cell r="H299">
            <v>89456</v>
          </cell>
          <cell r="I299">
            <v>4015</v>
          </cell>
          <cell r="J299">
            <v>91985</v>
          </cell>
          <cell r="K299">
            <v>2529</v>
          </cell>
          <cell r="L299">
            <v>98952</v>
          </cell>
          <cell r="M299">
            <v>6967</v>
          </cell>
          <cell r="N299">
            <v>104360</v>
          </cell>
          <cell r="O299">
            <v>5408</v>
          </cell>
          <cell r="P299">
            <v>111186</v>
          </cell>
          <cell r="Q299">
            <v>6826</v>
          </cell>
          <cell r="R299">
            <v>116930</v>
          </cell>
          <cell r="S299">
            <v>5744</v>
          </cell>
          <cell r="T299">
            <v>123123</v>
          </cell>
          <cell r="U299">
            <v>6193</v>
          </cell>
          <cell r="V299">
            <v>129620</v>
          </cell>
          <cell r="W299">
            <v>6497</v>
          </cell>
          <cell r="X299">
            <v>136214</v>
          </cell>
          <cell r="Y299">
            <v>6594</v>
          </cell>
          <cell r="Z299">
            <v>141489</v>
          </cell>
          <cell r="AA299">
            <v>5275</v>
          </cell>
          <cell r="AB299">
            <v>147299</v>
          </cell>
          <cell r="AC299">
            <v>5810</v>
          </cell>
          <cell r="AD299">
            <v>154328</v>
          </cell>
          <cell r="AE299">
            <v>7029</v>
          </cell>
          <cell r="AG299">
            <v>68887</v>
          </cell>
          <cell r="AH299">
            <v>68887</v>
          </cell>
        </row>
        <row r="300">
          <cell r="A300">
            <v>29815203</v>
          </cell>
          <cell r="B300" t="str">
            <v>בין עירוני</v>
          </cell>
          <cell r="C300" t="str">
            <v>גולדן</v>
          </cell>
          <cell r="D300">
            <v>2022</v>
          </cell>
          <cell r="E300" t="str">
            <v>טבריה</v>
          </cell>
          <cell r="F300">
            <v>87200</v>
          </cell>
          <cell r="G300">
            <v>6160</v>
          </cell>
          <cell r="H300">
            <v>90654</v>
          </cell>
          <cell r="I300">
            <v>3454</v>
          </cell>
          <cell r="J300">
            <v>96907</v>
          </cell>
          <cell r="K300">
            <v>6253</v>
          </cell>
          <cell r="L300">
            <v>102727</v>
          </cell>
          <cell r="M300">
            <v>5820</v>
          </cell>
          <cell r="N300">
            <v>108580</v>
          </cell>
          <cell r="O300">
            <v>5853</v>
          </cell>
          <cell r="P300">
            <v>115037</v>
          </cell>
          <cell r="Q300">
            <v>6457</v>
          </cell>
          <cell r="R300">
            <v>120965</v>
          </cell>
          <cell r="S300">
            <v>5928</v>
          </cell>
          <cell r="T300">
            <v>128927</v>
          </cell>
          <cell r="U300">
            <v>7962</v>
          </cell>
          <cell r="V300">
            <v>133102</v>
          </cell>
          <cell r="W300">
            <v>4175</v>
          </cell>
          <cell r="X300">
            <v>138759</v>
          </cell>
          <cell r="Y300">
            <v>5657</v>
          </cell>
          <cell r="Z300">
            <v>144811</v>
          </cell>
          <cell r="AA300">
            <v>6052</v>
          </cell>
          <cell r="AB300">
            <v>150131</v>
          </cell>
          <cell r="AC300">
            <v>5320</v>
          </cell>
          <cell r="AD300">
            <v>156650</v>
          </cell>
          <cell r="AE300">
            <v>6519</v>
          </cell>
          <cell r="AG300">
            <v>69450</v>
          </cell>
          <cell r="AH300">
            <v>69450</v>
          </cell>
        </row>
        <row r="301">
          <cell r="A301">
            <v>29815303</v>
          </cell>
          <cell r="B301" t="str">
            <v>בין עירוני</v>
          </cell>
          <cell r="C301" t="str">
            <v>גולדן</v>
          </cell>
          <cell r="D301">
            <v>2022</v>
          </cell>
          <cell r="E301" t="str">
            <v>טבריה</v>
          </cell>
          <cell r="F301">
            <v>82143</v>
          </cell>
          <cell r="G301">
            <v>6075</v>
          </cell>
          <cell r="H301">
            <v>97597</v>
          </cell>
          <cell r="I301">
            <v>15454</v>
          </cell>
          <cell r="J301">
            <v>104481</v>
          </cell>
          <cell r="K301">
            <v>6884</v>
          </cell>
          <cell r="L301">
            <v>111370</v>
          </cell>
          <cell r="M301">
            <v>6889</v>
          </cell>
          <cell r="N301">
            <v>117195</v>
          </cell>
          <cell r="O301">
            <v>5825</v>
          </cell>
          <cell r="P301">
            <v>124390</v>
          </cell>
          <cell r="Q301">
            <v>7195</v>
          </cell>
          <cell r="R301">
            <v>130433</v>
          </cell>
          <cell r="S301">
            <v>6043</v>
          </cell>
          <cell r="T301">
            <v>136536</v>
          </cell>
          <cell r="U301">
            <v>6103</v>
          </cell>
          <cell r="V301">
            <v>143446</v>
          </cell>
          <cell r="W301">
            <v>6910</v>
          </cell>
          <cell r="X301">
            <v>145468</v>
          </cell>
          <cell r="Y301">
            <v>2022</v>
          </cell>
          <cell r="Z301">
            <v>148204</v>
          </cell>
          <cell r="AA301">
            <v>2736</v>
          </cell>
          <cell r="AB301">
            <v>154802</v>
          </cell>
          <cell r="AC301">
            <v>6598</v>
          </cell>
          <cell r="AD301">
            <v>161691</v>
          </cell>
          <cell r="AE301">
            <v>6889</v>
          </cell>
          <cell r="AG301">
            <v>79548</v>
          </cell>
          <cell r="AH301">
            <v>79548</v>
          </cell>
        </row>
        <row r="302">
          <cell r="A302">
            <v>29815403</v>
          </cell>
          <cell r="B302" t="str">
            <v>בין עירוני</v>
          </cell>
          <cell r="C302" t="str">
            <v>גולדן</v>
          </cell>
          <cell r="D302">
            <v>2022</v>
          </cell>
          <cell r="E302" t="str">
            <v>טבריה</v>
          </cell>
          <cell r="F302">
            <v>169571</v>
          </cell>
          <cell r="G302">
            <v>14169</v>
          </cell>
          <cell r="H302">
            <v>182815</v>
          </cell>
          <cell r="I302">
            <v>13244</v>
          </cell>
          <cell r="J302">
            <v>199471</v>
          </cell>
          <cell r="K302">
            <v>16656</v>
          </cell>
          <cell r="L302">
            <v>213893</v>
          </cell>
          <cell r="M302">
            <v>14422</v>
          </cell>
          <cell r="N302">
            <v>228699</v>
          </cell>
          <cell r="O302">
            <v>14806</v>
          </cell>
          <cell r="P302">
            <v>245472</v>
          </cell>
          <cell r="Q302">
            <v>16773</v>
          </cell>
          <cell r="R302">
            <v>257669</v>
          </cell>
          <cell r="S302">
            <v>12197</v>
          </cell>
          <cell r="T302">
            <v>273127</v>
          </cell>
          <cell r="U302">
            <v>15458</v>
          </cell>
          <cell r="V302">
            <v>287515</v>
          </cell>
          <cell r="W302">
            <v>14388</v>
          </cell>
          <cell r="X302">
            <v>300354</v>
          </cell>
          <cell r="Y302">
            <v>12839</v>
          </cell>
          <cell r="Z302">
            <v>314487</v>
          </cell>
          <cell r="AA302">
            <v>14133</v>
          </cell>
          <cell r="AB302">
            <v>329341</v>
          </cell>
          <cell r="AC302">
            <v>14854</v>
          </cell>
          <cell r="AD302">
            <v>345316</v>
          </cell>
          <cell r="AE302">
            <v>15975</v>
          </cell>
          <cell r="AG302">
            <v>175745</v>
          </cell>
          <cell r="AH302">
            <v>175745</v>
          </cell>
        </row>
        <row r="303">
          <cell r="A303">
            <v>29815503</v>
          </cell>
          <cell r="B303" t="str">
            <v>בין עירוני</v>
          </cell>
          <cell r="C303" t="str">
            <v>גולדן</v>
          </cell>
          <cell r="D303">
            <v>2022</v>
          </cell>
          <cell r="E303" t="str">
            <v>טבריה</v>
          </cell>
          <cell r="F303">
            <v>183568</v>
          </cell>
          <cell r="G303">
            <v>15428</v>
          </cell>
          <cell r="H303">
            <v>202889</v>
          </cell>
          <cell r="I303">
            <v>19321</v>
          </cell>
          <cell r="J303">
            <v>219905</v>
          </cell>
          <cell r="K303">
            <v>17016</v>
          </cell>
          <cell r="L303">
            <v>236246</v>
          </cell>
          <cell r="M303">
            <v>16341</v>
          </cell>
          <cell r="N303">
            <v>250523</v>
          </cell>
          <cell r="O303">
            <v>14277</v>
          </cell>
          <cell r="P303">
            <v>267502</v>
          </cell>
          <cell r="Q303">
            <v>16979</v>
          </cell>
          <cell r="R303">
            <v>283968</v>
          </cell>
          <cell r="S303">
            <v>16466</v>
          </cell>
          <cell r="T303">
            <v>300730</v>
          </cell>
          <cell r="U303">
            <v>16762</v>
          </cell>
          <cell r="V303">
            <v>315374</v>
          </cell>
          <cell r="W303">
            <v>14644</v>
          </cell>
          <cell r="X303">
            <v>327222</v>
          </cell>
          <cell r="Y303">
            <v>11848</v>
          </cell>
          <cell r="Z303">
            <v>340611</v>
          </cell>
          <cell r="AA303">
            <v>13389</v>
          </cell>
          <cell r="AB303">
            <v>354405</v>
          </cell>
          <cell r="AC303">
            <v>13794</v>
          </cell>
          <cell r="AD303">
            <v>370848</v>
          </cell>
          <cell r="AE303">
            <v>16443</v>
          </cell>
          <cell r="AG303">
            <v>187280</v>
          </cell>
          <cell r="AH303">
            <v>187280</v>
          </cell>
        </row>
        <row r="304">
          <cell r="A304">
            <v>29815603</v>
          </cell>
          <cell r="B304" t="str">
            <v>בין עירוני</v>
          </cell>
          <cell r="C304" t="str">
            <v>גולדן דראגון</v>
          </cell>
          <cell r="D304">
            <v>2022</v>
          </cell>
          <cell r="E304" t="str">
            <v>עפולה</v>
          </cell>
          <cell r="F304">
            <v>147261</v>
          </cell>
          <cell r="G304">
            <v>11961</v>
          </cell>
          <cell r="H304">
            <v>159542</v>
          </cell>
          <cell r="I304">
            <v>12281</v>
          </cell>
          <cell r="J304">
            <v>168920</v>
          </cell>
          <cell r="K304">
            <v>9378</v>
          </cell>
          <cell r="L304">
            <v>179806</v>
          </cell>
          <cell r="M304">
            <v>10886</v>
          </cell>
          <cell r="N304">
            <v>186503</v>
          </cell>
          <cell r="O304">
            <v>6697</v>
          </cell>
          <cell r="P304">
            <v>194705</v>
          </cell>
          <cell r="Q304">
            <v>8202</v>
          </cell>
          <cell r="R304">
            <v>207021</v>
          </cell>
          <cell r="S304">
            <v>12316</v>
          </cell>
          <cell r="T304">
            <v>214126</v>
          </cell>
          <cell r="U304">
            <v>7105</v>
          </cell>
          <cell r="V304">
            <v>230453</v>
          </cell>
          <cell r="W304">
            <v>16327</v>
          </cell>
          <cell r="X304">
            <v>242131</v>
          </cell>
          <cell r="Y304">
            <v>11678</v>
          </cell>
          <cell r="Z304">
            <v>249176</v>
          </cell>
          <cell r="AA304">
            <v>7045</v>
          </cell>
          <cell r="AB304">
            <v>259247</v>
          </cell>
          <cell r="AC304">
            <v>10071</v>
          </cell>
          <cell r="AD304">
            <v>269440</v>
          </cell>
          <cell r="AE304">
            <v>10193</v>
          </cell>
          <cell r="AG304">
            <v>122179</v>
          </cell>
          <cell r="AH304">
            <v>122179</v>
          </cell>
        </row>
        <row r="305">
          <cell r="A305">
            <v>29815703</v>
          </cell>
          <cell r="B305" t="str">
            <v>בין עירוני</v>
          </cell>
          <cell r="C305" t="str">
            <v>גולדן</v>
          </cell>
          <cell r="D305">
            <v>2022</v>
          </cell>
          <cell r="E305" t="str">
            <v>טבריה</v>
          </cell>
          <cell r="F305">
            <v>140236</v>
          </cell>
          <cell r="G305">
            <v>140236</v>
          </cell>
          <cell r="H305">
            <v>151754</v>
          </cell>
          <cell r="I305">
            <v>11518</v>
          </cell>
          <cell r="J305">
            <v>164388</v>
          </cell>
          <cell r="K305">
            <v>12634</v>
          </cell>
          <cell r="L305">
            <v>174708</v>
          </cell>
          <cell r="M305">
            <v>10320</v>
          </cell>
          <cell r="N305">
            <v>186712</v>
          </cell>
          <cell r="O305">
            <v>12004</v>
          </cell>
          <cell r="P305">
            <v>200439</v>
          </cell>
          <cell r="Q305">
            <v>13727</v>
          </cell>
          <cell r="R305">
            <v>212943</v>
          </cell>
          <cell r="S305">
            <v>12504</v>
          </cell>
          <cell r="T305">
            <v>226495</v>
          </cell>
          <cell r="U305">
            <v>13552</v>
          </cell>
          <cell r="V305">
            <v>238007</v>
          </cell>
          <cell r="W305">
            <v>11512</v>
          </cell>
          <cell r="X305">
            <v>249079</v>
          </cell>
          <cell r="Y305">
            <v>11072</v>
          </cell>
          <cell r="Z305">
            <v>259413</v>
          </cell>
          <cell r="AA305">
            <v>10334</v>
          </cell>
          <cell r="AB305">
            <v>271761</v>
          </cell>
          <cell r="AC305">
            <v>12348</v>
          </cell>
          <cell r="AD305">
            <v>285760</v>
          </cell>
          <cell r="AE305">
            <v>13999</v>
          </cell>
          <cell r="AG305">
            <v>145524</v>
          </cell>
          <cell r="AH305">
            <v>145524</v>
          </cell>
        </row>
        <row r="306">
          <cell r="A306">
            <v>29815803</v>
          </cell>
          <cell r="B306" t="str">
            <v>בין עירוני</v>
          </cell>
          <cell r="C306" t="str">
            <v>גולדן דראגון</v>
          </cell>
          <cell r="D306">
            <v>2022</v>
          </cell>
          <cell r="E306" t="str">
            <v>עפולה</v>
          </cell>
          <cell r="F306">
            <v>174127</v>
          </cell>
          <cell r="G306">
            <v>12604</v>
          </cell>
          <cell r="H306">
            <v>187293</v>
          </cell>
          <cell r="I306">
            <v>13166</v>
          </cell>
          <cell r="J306">
            <v>197355</v>
          </cell>
          <cell r="K306">
            <v>10062</v>
          </cell>
          <cell r="L306">
            <v>207557</v>
          </cell>
          <cell r="M306">
            <v>10202</v>
          </cell>
          <cell r="N306">
            <v>215068</v>
          </cell>
          <cell r="O306">
            <v>7511</v>
          </cell>
          <cell r="P306">
            <v>229157</v>
          </cell>
          <cell r="Q306">
            <v>14089</v>
          </cell>
          <cell r="R306">
            <v>244694</v>
          </cell>
          <cell r="S306">
            <v>15537</v>
          </cell>
          <cell r="T306">
            <v>253392</v>
          </cell>
          <cell r="U306">
            <v>8698</v>
          </cell>
          <cell r="V306">
            <v>275793</v>
          </cell>
          <cell r="W306">
            <v>22401</v>
          </cell>
          <cell r="X306">
            <v>277906</v>
          </cell>
          <cell r="Y306">
            <v>2113</v>
          </cell>
          <cell r="Z306">
            <v>299348</v>
          </cell>
          <cell r="AA306">
            <v>21442</v>
          </cell>
          <cell r="AB306">
            <v>308504</v>
          </cell>
          <cell r="AC306">
            <v>9156</v>
          </cell>
          <cell r="AD306">
            <v>319353</v>
          </cell>
          <cell r="AE306">
            <v>10849</v>
          </cell>
          <cell r="AG306">
            <v>145226</v>
          </cell>
          <cell r="AH306">
            <v>145226</v>
          </cell>
        </row>
        <row r="307">
          <cell r="A307">
            <v>29815903</v>
          </cell>
          <cell r="B307" t="str">
            <v>בין עירוני</v>
          </cell>
          <cell r="C307" t="str">
            <v>גולדן דראגון</v>
          </cell>
          <cell r="D307">
            <v>2022</v>
          </cell>
          <cell r="E307" t="str">
            <v>עפולה</v>
          </cell>
          <cell r="F307">
            <v>176307</v>
          </cell>
          <cell r="G307">
            <v>14516</v>
          </cell>
          <cell r="H307">
            <v>191145</v>
          </cell>
          <cell r="I307">
            <v>14838</v>
          </cell>
          <cell r="J307">
            <v>202200</v>
          </cell>
          <cell r="K307">
            <v>11055</v>
          </cell>
          <cell r="L307">
            <v>213110</v>
          </cell>
          <cell r="M307">
            <v>10910</v>
          </cell>
          <cell r="N307">
            <v>225744</v>
          </cell>
          <cell r="O307">
            <v>12634</v>
          </cell>
          <cell r="P307">
            <v>243951</v>
          </cell>
          <cell r="Q307">
            <v>18207</v>
          </cell>
          <cell r="R307">
            <v>257591</v>
          </cell>
          <cell r="S307">
            <v>13640</v>
          </cell>
          <cell r="T307">
            <v>270312</v>
          </cell>
          <cell r="U307">
            <v>12721</v>
          </cell>
          <cell r="V307">
            <v>288371</v>
          </cell>
          <cell r="W307">
            <v>18059</v>
          </cell>
          <cell r="X307">
            <v>303839</v>
          </cell>
          <cell r="Y307">
            <v>15468</v>
          </cell>
          <cell r="Z307">
            <v>314894</v>
          </cell>
          <cell r="AA307">
            <v>11055</v>
          </cell>
          <cell r="AB307">
            <v>325603</v>
          </cell>
          <cell r="AC307">
            <v>10709</v>
          </cell>
          <cell r="AD307">
            <v>339244</v>
          </cell>
          <cell r="AE307">
            <v>13641</v>
          </cell>
          <cell r="AG307">
            <v>162937</v>
          </cell>
          <cell r="AH307">
            <v>162937</v>
          </cell>
        </row>
        <row r="308">
          <cell r="A308">
            <v>29816003</v>
          </cell>
          <cell r="B308" t="str">
            <v>בין עירוני</v>
          </cell>
          <cell r="C308" t="str">
            <v>גולדן דראגון</v>
          </cell>
          <cell r="D308">
            <v>2022</v>
          </cell>
          <cell r="E308" t="str">
            <v>עפולה</v>
          </cell>
          <cell r="F308">
            <v>139399</v>
          </cell>
          <cell r="G308">
            <v>12234</v>
          </cell>
          <cell r="H308">
            <v>154658</v>
          </cell>
          <cell r="I308">
            <v>15259</v>
          </cell>
          <cell r="J308">
            <v>166495</v>
          </cell>
          <cell r="K308">
            <v>11837</v>
          </cell>
          <cell r="L308">
            <v>178861</v>
          </cell>
          <cell r="M308">
            <v>12366</v>
          </cell>
          <cell r="N308">
            <v>188929</v>
          </cell>
          <cell r="O308">
            <v>10068</v>
          </cell>
          <cell r="P308">
            <v>200640</v>
          </cell>
          <cell r="Q308">
            <v>11711</v>
          </cell>
          <cell r="R308">
            <v>213634</v>
          </cell>
          <cell r="S308">
            <v>12994</v>
          </cell>
          <cell r="T308">
            <v>222776</v>
          </cell>
          <cell r="U308">
            <v>9142</v>
          </cell>
          <cell r="V308">
            <v>235800</v>
          </cell>
          <cell r="W308">
            <v>13024</v>
          </cell>
          <cell r="X308">
            <v>244229</v>
          </cell>
          <cell r="Y308">
            <v>8429</v>
          </cell>
          <cell r="Z308">
            <v>262630</v>
          </cell>
          <cell r="AA308">
            <v>18401</v>
          </cell>
          <cell r="AB308">
            <v>271073</v>
          </cell>
          <cell r="AC308">
            <v>8443</v>
          </cell>
          <cell r="AD308">
            <v>280920</v>
          </cell>
          <cell r="AE308">
            <v>9847</v>
          </cell>
          <cell r="AG308">
            <v>141521</v>
          </cell>
          <cell r="AH308">
            <v>141521</v>
          </cell>
        </row>
        <row r="309">
          <cell r="A309">
            <v>29816103</v>
          </cell>
          <cell r="B309" t="str">
            <v>בין עירוני</v>
          </cell>
          <cell r="C309" t="str">
            <v>גולדן דראגון</v>
          </cell>
          <cell r="D309">
            <v>2022</v>
          </cell>
          <cell r="E309" t="str">
            <v>עפולה</v>
          </cell>
          <cell r="F309">
            <v>155086</v>
          </cell>
          <cell r="G309">
            <v>10124</v>
          </cell>
          <cell r="H309">
            <v>166000</v>
          </cell>
          <cell r="I309">
            <v>10914</v>
          </cell>
          <cell r="J309">
            <v>187684</v>
          </cell>
          <cell r="K309">
            <v>21684</v>
          </cell>
          <cell r="L309">
            <v>193591</v>
          </cell>
          <cell r="M309">
            <v>5907</v>
          </cell>
          <cell r="N309">
            <v>200266</v>
          </cell>
          <cell r="O309">
            <v>6675</v>
          </cell>
          <cell r="P309">
            <v>216075</v>
          </cell>
          <cell r="Q309">
            <v>15809</v>
          </cell>
          <cell r="R309">
            <v>228605</v>
          </cell>
          <cell r="S309">
            <v>12530</v>
          </cell>
          <cell r="T309">
            <v>238425</v>
          </cell>
          <cell r="U309">
            <v>9820</v>
          </cell>
          <cell r="V309">
            <v>258389</v>
          </cell>
          <cell r="W309">
            <v>19964</v>
          </cell>
          <cell r="X309">
            <v>269137</v>
          </cell>
          <cell r="Y309">
            <v>10748</v>
          </cell>
          <cell r="Z309">
            <v>278520</v>
          </cell>
          <cell r="AA309">
            <v>9383</v>
          </cell>
          <cell r="AB309">
            <v>287462</v>
          </cell>
          <cell r="AC309">
            <v>8942</v>
          </cell>
          <cell r="AD309">
            <v>298708</v>
          </cell>
          <cell r="AE309">
            <v>11246</v>
          </cell>
          <cell r="AG309">
            <v>143622</v>
          </cell>
          <cell r="AH309">
            <v>143622</v>
          </cell>
        </row>
        <row r="310">
          <cell r="A310">
            <v>29816203</v>
          </cell>
          <cell r="B310" t="str">
            <v>בין עירוני</v>
          </cell>
          <cell r="C310" t="str">
            <v>גולדן</v>
          </cell>
          <cell r="D310">
            <v>2022</v>
          </cell>
          <cell r="E310" t="str">
            <v>טבריה</v>
          </cell>
          <cell r="F310">
            <v>149706</v>
          </cell>
          <cell r="G310">
            <v>12865</v>
          </cell>
          <cell r="H310">
            <v>162688</v>
          </cell>
          <cell r="I310">
            <v>12982</v>
          </cell>
          <cell r="J310">
            <v>176687</v>
          </cell>
          <cell r="K310">
            <v>13999</v>
          </cell>
          <cell r="L310">
            <v>190553</v>
          </cell>
          <cell r="M310">
            <v>13866</v>
          </cell>
          <cell r="N310">
            <v>200162</v>
          </cell>
          <cell r="O310">
            <v>9609</v>
          </cell>
          <cell r="P310">
            <v>210814</v>
          </cell>
          <cell r="Q310">
            <v>10652</v>
          </cell>
          <cell r="R310">
            <v>223766</v>
          </cell>
          <cell r="S310">
            <v>12952</v>
          </cell>
          <cell r="T310">
            <v>236470</v>
          </cell>
          <cell r="U310">
            <v>12704</v>
          </cell>
          <cell r="V310">
            <v>249421</v>
          </cell>
          <cell r="W310">
            <v>12951</v>
          </cell>
          <cell r="X310">
            <v>260564</v>
          </cell>
          <cell r="Y310">
            <v>11143</v>
          </cell>
          <cell r="Z310">
            <v>270080</v>
          </cell>
          <cell r="AA310">
            <v>9516</v>
          </cell>
          <cell r="AB310">
            <v>280996</v>
          </cell>
          <cell r="AC310">
            <v>10916</v>
          </cell>
          <cell r="AD310">
            <v>294993</v>
          </cell>
          <cell r="AE310">
            <v>13997</v>
          </cell>
          <cell r="AG310">
            <v>145287</v>
          </cell>
          <cell r="AH310">
            <v>145287</v>
          </cell>
        </row>
        <row r="311">
          <cell r="A311">
            <v>29816303</v>
          </cell>
          <cell r="B311" t="str">
            <v>בין עירוני</v>
          </cell>
          <cell r="C311" t="str">
            <v>גולדן</v>
          </cell>
          <cell r="D311">
            <v>2022</v>
          </cell>
          <cell r="E311" t="str">
            <v>טבריה</v>
          </cell>
          <cell r="F311">
            <v>165749</v>
          </cell>
          <cell r="G311">
            <v>15354</v>
          </cell>
          <cell r="H311">
            <v>181500</v>
          </cell>
          <cell r="I311">
            <v>15751</v>
          </cell>
          <cell r="J311">
            <v>194265</v>
          </cell>
          <cell r="K311">
            <v>12765</v>
          </cell>
          <cell r="L311">
            <v>204925</v>
          </cell>
          <cell r="M311">
            <v>10660</v>
          </cell>
          <cell r="N311">
            <v>217496</v>
          </cell>
          <cell r="O311">
            <v>12571</v>
          </cell>
          <cell r="P311">
            <v>232175</v>
          </cell>
          <cell r="Q311">
            <v>14679</v>
          </cell>
          <cell r="R311">
            <v>242080</v>
          </cell>
          <cell r="S311">
            <v>9905</v>
          </cell>
          <cell r="T311">
            <v>252293</v>
          </cell>
          <cell r="U311">
            <v>10213</v>
          </cell>
          <cell r="V311">
            <v>263990</v>
          </cell>
          <cell r="W311">
            <v>11697</v>
          </cell>
          <cell r="X311">
            <v>278578</v>
          </cell>
          <cell r="Y311">
            <v>14588</v>
          </cell>
          <cell r="Z311">
            <v>292181</v>
          </cell>
          <cell r="AA311">
            <v>13603</v>
          </cell>
          <cell r="AB311">
            <v>299110</v>
          </cell>
          <cell r="AC311">
            <v>6929</v>
          </cell>
          <cell r="AD311">
            <v>312983</v>
          </cell>
          <cell r="AE311">
            <v>13873</v>
          </cell>
          <cell r="AG311">
            <v>147234</v>
          </cell>
          <cell r="AH311">
            <v>147234</v>
          </cell>
        </row>
        <row r="312">
          <cell r="A312">
            <v>29816403</v>
          </cell>
          <cell r="B312" t="str">
            <v>בין עירוני</v>
          </cell>
          <cell r="C312" t="str">
            <v>גולדן דראגון</v>
          </cell>
          <cell r="D312">
            <v>2022</v>
          </cell>
          <cell r="E312" t="str">
            <v>עפולה</v>
          </cell>
          <cell r="F312">
            <v>166747</v>
          </cell>
          <cell r="G312">
            <v>13928</v>
          </cell>
          <cell r="H312">
            <v>182507</v>
          </cell>
          <cell r="I312">
            <v>15760</v>
          </cell>
          <cell r="J312">
            <v>247840</v>
          </cell>
          <cell r="K312">
            <v>65333</v>
          </cell>
          <cell r="L312">
            <v>262879</v>
          </cell>
          <cell r="M312">
            <v>15039</v>
          </cell>
          <cell r="N312">
            <v>205871</v>
          </cell>
          <cell r="P312">
            <v>232290</v>
          </cell>
          <cell r="Q312">
            <v>26419</v>
          </cell>
          <cell r="R312">
            <v>244222</v>
          </cell>
          <cell r="S312">
            <v>11932</v>
          </cell>
          <cell r="T312">
            <v>258208</v>
          </cell>
          <cell r="U312">
            <v>13986</v>
          </cell>
          <cell r="V312">
            <v>270436</v>
          </cell>
          <cell r="W312">
            <v>12228</v>
          </cell>
          <cell r="X312">
            <v>286036</v>
          </cell>
          <cell r="Y312">
            <v>15600</v>
          </cell>
          <cell r="Z312">
            <v>296764</v>
          </cell>
          <cell r="AA312">
            <v>10728</v>
          </cell>
          <cell r="AB312">
            <v>307527</v>
          </cell>
          <cell r="AC312">
            <v>10763</v>
          </cell>
          <cell r="AD312">
            <v>320682</v>
          </cell>
          <cell r="AE312">
            <v>13155</v>
          </cell>
          <cell r="AG312">
            <v>153935</v>
          </cell>
          <cell r="AH312">
            <v>210943</v>
          </cell>
        </row>
        <row r="313">
          <cell r="A313">
            <v>29817803</v>
          </cell>
          <cell r="B313" t="str">
            <v>עירוני חשמלי</v>
          </cell>
          <cell r="C313" t="str">
            <v>גולדן דראגון</v>
          </cell>
          <cell r="D313">
            <v>2023</v>
          </cell>
          <cell r="E313" t="str">
            <v xml:space="preserve">ירושלים ארזים </v>
          </cell>
          <cell r="F313">
            <v>7183</v>
          </cell>
          <cell r="G313">
            <v>4675</v>
          </cell>
          <cell r="H313">
            <v>9764</v>
          </cell>
          <cell r="I313">
            <v>2581</v>
          </cell>
          <cell r="J313">
            <v>16155</v>
          </cell>
          <cell r="K313">
            <v>6391</v>
          </cell>
          <cell r="L313">
            <v>21515</v>
          </cell>
          <cell r="M313">
            <v>5360</v>
          </cell>
          <cell r="N313">
            <v>27170</v>
          </cell>
          <cell r="O313">
            <v>5655</v>
          </cell>
          <cell r="P313">
            <v>32812</v>
          </cell>
          <cell r="Q313">
            <v>5642</v>
          </cell>
          <cell r="R313">
            <v>37729</v>
          </cell>
          <cell r="S313">
            <v>4917</v>
          </cell>
          <cell r="T313">
            <v>43325</v>
          </cell>
          <cell r="U313">
            <v>5596</v>
          </cell>
          <cell r="V313">
            <v>50890</v>
          </cell>
          <cell r="W313">
            <v>7565</v>
          </cell>
          <cell r="X313">
            <v>57039</v>
          </cell>
          <cell r="Y313">
            <v>6149</v>
          </cell>
          <cell r="Z313">
            <v>58870</v>
          </cell>
          <cell r="AA313">
            <v>1831</v>
          </cell>
          <cell r="AB313">
            <v>64301</v>
          </cell>
          <cell r="AC313">
            <v>5431</v>
          </cell>
          <cell r="AD313">
            <v>70343</v>
          </cell>
          <cell r="AE313">
            <v>6042</v>
          </cell>
          <cell r="AG313">
            <v>63160</v>
          </cell>
          <cell r="AH313">
            <v>63160</v>
          </cell>
        </row>
        <row r="314">
          <cell r="A314">
            <v>29817903</v>
          </cell>
          <cell r="B314" t="str">
            <v>עירוני חשמלי</v>
          </cell>
          <cell r="C314" t="str">
            <v>גולדן דראגון</v>
          </cell>
          <cell r="D314">
            <v>2023</v>
          </cell>
          <cell r="E314" t="str">
            <v xml:space="preserve">ירושלים ארזים </v>
          </cell>
          <cell r="F314">
            <v>4391</v>
          </cell>
          <cell r="G314">
            <v>3410</v>
          </cell>
          <cell r="H314">
            <v>10228</v>
          </cell>
          <cell r="I314">
            <v>5837</v>
          </cell>
          <cell r="J314">
            <v>15817</v>
          </cell>
          <cell r="K314">
            <v>5589</v>
          </cell>
          <cell r="L314">
            <v>20752</v>
          </cell>
          <cell r="M314">
            <v>4935</v>
          </cell>
          <cell r="N314">
            <v>25765</v>
          </cell>
          <cell r="O314">
            <v>5013</v>
          </cell>
          <cell r="P314">
            <v>31253</v>
          </cell>
          <cell r="Q314">
            <v>5488</v>
          </cell>
          <cell r="R314">
            <v>37160</v>
          </cell>
          <cell r="S314">
            <v>5907</v>
          </cell>
          <cell r="T314">
            <v>42653</v>
          </cell>
          <cell r="U314">
            <v>5493</v>
          </cell>
          <cell r="V314">
            <v>48610</v>
          </cell>
          <cell r="W314">
            <v>5957</v>
          </cell>
          <cell r="X314">
            <v>55393</v>
          </cell>
          <cell r="Y314">
            <v>6783</v>
          </cell>
          <cell r="Z314">
            <v>59201</v>
          </cell>
          <cell r="AA314">
            <v>3808</v>
          </cell>
          <cell r="AB314">
            <v>66011</v>
          </cell>
          <cell r="AC314">
            <v>6810</v>
          </cell>
          <cell r="AD314">
            <v>72763</v>
          </cell>
          <cell r="AE314">
            <v>6752</v>
          </cell>
          <cell r="AG314">
            <v>68372</v>
          </cell>
          <cell r="AH314">
            <v>68372</v>
          </cell>
        </row>
        <row r="315">
          <cell r="A315">
            <v>29829003</v>
          </cell>
          <cell r="B315" t="str">
            <v>עירוני חשמלי</v>
          </cell>
          <cell r="C315" t="str">
            <v>גולדן דראגון</v>
          </cell>
          <cell r="D315">
            <v>2023</v>
          </cell>
          <cell r="E315" t="str">
            <v xml:space="preserve">ירושלים ארזים </v>
          </cell>
          <cell r="F315">
            <v>21925</v>
          </cell>
          <cell r="G315">
            <v>2636</v>
          </cell>
          <cell r="H315">
            <v>23923</v>
          </cell>
          <cell r="I315">
            <v>1998</v>
          </cell>
          <cell r="J315">
            <v>28189</v>
          </cell>
          <cell r="K315">
            <v>4266</v>
          </cell>
          <cell r="L315">
            <v>31862</v>
          </cell>
          <cell r="M315">
            <v>3673</v>
          </cell>
          <cell r="N315">
            <v>34851</v>
          </cell>
          <cell r="O315">
            <v>2989</v>
          </cell>
          <cell r="P315">
            <v>38643</v>
          </cell>
          <cell r="Q315">
            <v>3792</v>
          </cell>
          <cell r="R315">
            <v>40516</v>
          </cell>
          <cell r="S315">
            <v>1873</v>
          </cell>
          <cell r="T315">
            <v>42803</v>
          </cell>
          <cell r="U315">
            <v>2287</v>
          </cell>
          <cell r="V315">
            <v>45728</v>
          </cell>
          <cell r="W315">
            <v>2925</v>
          </cell>
          <cell r="X315">
            <v>45728</v>
          </cell>
          <cell r="Y315">
            <v>0</v>
          </cell>
          <cell r="Z315">
            <v>46791</v>
          </cell>
          <cell r="AA315">
            <v>1063</v>
          </cell>
          <cell r="AB315">
            <v>50358</v>
          </cell>
          <cell r="AC315">
            <v>3567</v>
          </cell>
          <cell r="AD315">
            <v>51945</v>
          </cell>
          <cell r="AE315">
            <v>1587</v>
          </cell>
          <cell r="AG315">
            <v>30020</v>
          </cell>
          <cell r="AH315">
            <v>30020</v>
          </cell>
        </row>
        <row r="316">
          <cell r="A316">
            <v>30033003</v>
          </cell>
          <cell r="B316" t="str">
            <v>עירוני חשמלי</v>
          </cell>
          <cell r="C316" t="str">
            <v>גולדן דראגון</v>
          </cell>
          <cell r="D316">
            <v>2023</v>
          </cell>
          <cell r="E316" t="str">
            <v xml:space="preserve">ירושלים ארזים </v>
          </cell>
          <cell r="F316">
            <v>5937</v>
          </cell>
          <cell r="G316">
            <v>4085</v>
          </cell>
          <cell r="H316">
            <v>11730</v>
          </cell>
          <cell r="I316">
            <v>5793</v>
          </cell>
          <cell r="J316">
            <v>17292</v>
          </cell>
          <cell r="K316">
            <v>5562</v>
          </cell>
          <cell r="L316">
            <v>22961</v>
          </cell>
          <cell r="M316">
            <v>5669</v>
          </cell>
          <cell r="N316">
            <v>28465</v>
          </cell>
          <cell r="O316">
            <v>5504</v>
          </cell>
          <cell r="P316">
            <v>32218</v>
          </cell>
          <cell r="Q316">
            <v>3753</v>
          </cell>
          <cell r="R316">
            <v>37623</v>
          </cell>
          <cell r="S316">
            <v>5405</v>
          </cell>
          <cell r="T316">
            <v>43429</v>
          </cell>
          <cell r="U316">
            <v>5806</v>
          </cell>
          <cell r="V316">
            <v>49253</v>
          </cell>
          <cell r="W316">
            <v>5824</v>
          </cell>
          <cell r="X316">
            <v>55204</v>
          </cell>
          <cell r="Y316">
            <v>5951</v>
          </cell>
          <cell r="Z316">
            <v>59666</v>
          </cell>
          <cell r="AA316">
            <v>4462</v>
          </cell>
          <cell r="AB316">
            <v>66821</v>
          </cell>
          <cell r="AC316">
            <v>7155</v>
          </cell>
          <cell r="AD316">
            <v>66821</v>
          </cell>
          <cell r="AE316">
            <v>0</v>
          </cell>
          <cell r="AG316">
            <v>60884</v>
          </cell>
          <cell r="AH316">
            <v>60884</v>
          </cell>
        </row>
        <row r="317">
          <cell r="A317">
            <v>30033103</v>
          </cell>
          <cell r="B317" t="str">
            <v>עירוני חשמלי</v>
          </cell>
          <cell r="C317" t="str">
            <v>גולדן דראגון</v>
          </cell>
          <cell r="D317">
            <v>2023</v>
          </cell>
          <cell r="E317" t="str">
            <v xml:space="preserve">ירושלים ארזים </v>
          </cell>
          <cell r="F317">
            <v>7003</v>
          </cell>
          <cell r="G317">
            <v>4717</v>
          </cell>
          <cell r="H317">
            <v>12077</v>
          </cell>
          <cell r="I317">
            <v>5074</v>
          </cell>
          <cell r="J317">
            <v>18213</v>
          </cell>
          <cell r="K317">
            <v>6136</v>
          </cell>
          <cell r="L317">
            <v>23919</v>
          </cell>
          <cell r="M317">
            <v>5706</v>
          </cell>
          <cell r="N317">
            <v>26019</v>
          </cell>
          <cell r="O317">
            <v>2100</v>
          </cell>
          <cell r="P317">
            <v>31445</v>
          </cell>
          <cell r="Q317">
            <v>5426</v>
          </cell>
          <cell r="R317">
            <v>36024</v>
          </cell>
          <cell r="S317">
            <v>4579</v>
          </cell>
          <cell r="T317">
            <v>40597</v>
          </cell>
          <cell r="U317">
            <v>4573</v>
          </cell>
          <cell r="V317">
            <v>45687</v>
          </cell>
          <cell r="W317">
            <v>5090</v>
          </cell>
          <cell r="X317">
            <v>51486</v>
          </cell>
          <cell r="Y317">
            <v>5799</v>
          </cell>
          <cell r="Z317">
            <v>55719</v>
          </cell>
          <cell r="AA317">
            <v>4233</v>
          </cell>
          <cell r="AB317">
            <v>62212</v>
          </cell>
          <cell r="AC317">
            <v>6493</v>
          </cell>
          <cell r="AD317">
            <v>70021</v>
          </cell>
          <cell r="AE317">
            <v>7809</v>
          </cell>
          <cell r="AG317">
            <v>63018</v>
          </cell>
          <cell r="AH317">
            <v>63018</v>
          </cell>
        </row>
        <row r="318">
          <cell r="A318">
            <v>30033203</v>
          </cell>
          <cell r="B318" t="str">
            <v>עירוני חשמלי</v>
          </cell>
          <cell r="C318" t="str">
            <v>גולדן דראגון</v>
          </cell>
          <cell r="D318">
            <v>2023</v>
          </cell>
          <cell r="E318" t="str">
            <v xml:space="preserve">ירושלים ארזים </v>
          </cell>
          <cell r="F318">
            <v>5596</v>
          </cell>
          <cell r="G318">
            <v>3994</v>
          </cell>
          <cell r="H318">
            <v>7827</v>
          </cell>
          <cell r="I318">
            <v>2231</v>
          </cell>
          <cell r="J318">
            <v>12881</v>
          </cell>
          <cell r="K318">
            <v>5054</v>
          </cell>
          <cell r="L318">
            <v>18845</v>
          </cell>
          <cell r="M318">
            <v>5964</v>
          </cell>
          <cell r="N318">
            <v>24262</v>
          </cell>
          <cell r="O318">
            <v>5417</v>
          </cell>
          <cell r="P318">
            <v>24262</v>
          </cell>
          <cell r="Q318">
            <v>0</v>
          </cell>
          <cell r="R318">
            <v>24262</v>
          </cell>
          <cell r="S318">
            <v>0</v>
          </cell>
          <cell r="T318">
            <v>40837</v>
          </cell>
          <cell r="U318">
            <v>16575</v>
          </cell>
          <cell r="V318">
            <v>40837</v>
          </cell>
          <cell r="W318">
            <v>0</v>
          </cell>
          <cell r="X318">
            <v>52438</v>
          </cell>
          <cell r="Y318">
            <v>11601</v>
          </cell>
          <cell r="Z318">
            <v>58285</v>
          </cell>
          <cell r="AA318">
            <v>5847</v>
          </cell>
          <cell r="AB318">
            <v>62904</v>
          </cell>
          <cell r="AC318">
            <v>4619</v>
          </cell>
          <cell r="AD318">
            <v>69610</v>
          </cell>
          <cell r="AE318">
            <v>6706</v>
          </cell>
          <cell r="AG318">
            <v>64014</v>
          </cell>
          <cell r="AH318">
            <v>64014</v>
          </cell>
        </row>
        <row r="319">
          <cell r="A319">
            <v>30033303</v>
          </cell>
          <cell r="B319" t="str">
            <v>עירוני חשמלי</v>
          </cell>
          <cell r="C319" t="str">
            <v>גולדן דראגון</v>
          </cell>
          <cell r="D319">
            <v>2023</v>
          </cell>
          <cell r="E319" t="str">
            <v xml:space="preserve">ירושלים ארזים </v>
          </cell>
          <cell r="F319">
            <v>2944</v>
          </cell>
          <cell r="G319">
            <v>2279</v>
          </cell>
          <cell r="H319">
            <v>9523</v>
          </cell>
          <cell r="I319">
            <v>6579</v>
          </cell>
          <cell r="J319">
            <v>9523</v>
          </cell>
          <cell r="K319">
            <v>0</v>
          </cell>
          <cell r="L319">
            <v>15390</v>
          </cell>
          <cell r="M319">
            <v>5867</v>
          </cell>
          <cell r="N319">
            <v>20555</v>
          </cell>
          <cell r="O319">
            <v>5165</v>
          </cell>
          <cell r="P319">
            <v>26763</v>
          </cell>
          <cell r="Q319">
            <v>6208</v>
          </cell>
          <cell r="R319">
            <v>31116</v>
          </cell>
          <cell r="S319">
            <v>4353</v>
          </cell>
          <cell r="T319">
            <v>36630</v>
          </cell>
          <cell r="U319">
            <v>5514</v>
          </cell>
          <cell r="V319">
            <v>42517</v>
          </cell>
          <cell r="W319">
            <v>5887</v>
          </cell>
          <cell r="X319">
            <v>48054</v>
          </cell>
          <cell r="Y319">
            <v>5537</v>
          </cell>
          <cell r="Z319">
            <v>52266</v>
          </cell>
          <cell r="AA319">
            <v>4212</v>
          </cell>
          <cell r="AB319">
            <v>59287</v>
          </cell>
          <cell r="AC319">
            <v>7021</v>
          </cell>
          <cell r="AD319">
            <v>66397</v>
          </cell>
          <cell r="AE319">
            <v>7110</v>
          </cell>
          <cell r="AG319">
            <v>63453</v>
          </cell>
          <cell r="AH319">
            <v>63453</v>
          </cell>
        </row>
        <row r="320">
          <cell r="A320">
            <v>30033403</v>
          </cell>
          <cell r="B320" t="str">
            <v>עירוני חשמלי</v>
          </cell>
          <cell r="C320" t="str">
            <v>גולדן דראגון</v>
          </cell>
          <cell r="D320">
            <v>2023</v>
          </cell>
          <cell r="E320" t="str">
            <v xml:space="preserve">ירושלים ארזים </v>
          </cell>
          <cell r="F320">
            <v>7590</v>
          </cell>
          <cell r="G320">
            <v>5016</v>
          </cell>
          <cell r="H320">
            <v>12938</v>
          </cell>
          <cell r="I320">
            <v>5348</v>
          </cell>
          <cell r="J320">
            <v>19695</v>
          </cell>
          <cell r="K320">
            <v>6757</v>
          </cell>
          <cell r="L320">
            <v>24467</v>
          </cell>
          <cell r="M320">
            <v>4772</v>
          </cell>
          <cell r="N320">
            <v>28836</v>
          </cell>
          <cell r="O320">
            <v>4369</v>
          </cell>
          <cell r="P320">
            <v>36552</v>
          </cell>
          <cell r="Q320">
            <v>7716</v>
          </cell>
          <cell r="R320">
            <v>39148</v>
          </cell>
          <cell r="S320">
            <v>2596</v>
          </cell>
          <cell r="T320">
            <v>39148</v>
          </cell>
          <cell r="U320">
            <v>0</v>
          </cell>
          <cell r="V320">
            <v>52299</v>
          </cell>
          <cell r="W320">
            <v>13151</v>
          </cell>
          <cell r="X320">
            <v>58152</v>
          </cell>
          <cell r="Y320">
            <v>5853</v>
          </cell>
          <cell r="Z320">
            <v>63398</v>
          </cell>
          <cell r="AA320">
            <v>5246</v>
          </cell>
          <cell r="AB320">
            <v>69094</v>
          </cell>
          <cell r="AC320">
            <v>5696</v>
          </cell>
          <cell r="AD320">
            <v>76475</v>
          </cell>
          <cell r="AE320">
            <v>7381</v>
          </cell>
          <cell r="AG320">
            <v>68885</v>
          </cell>
          <cell r="AH320">
            <v>68885</v>
          </cell>
        </row>
        <row r="321">
          <cell r="A321">
            <v>30033503</v>
          </cell>
          <cell r="B321" t="str">
            <v>עירוני חשמלי</v>
          </cell>
          <cell r="C321" t="str">
            <v>גולדן דראגון</v>
          </cell>
          <cell r="D321">
            <v>2023</v>
          </cell>
          <cell r="E321" t="str">
            <v xml:space="preserve">ירושלים ארזים </v>
          </cell>
          <cell r="F321">
            <v>5800</v>
          </cell>
          <cell r="G321">
            <v>4470</v>
          </cell>
          <cell r="H321">
            <v>10525</v>
          </cell>
          <cell r="I321">
            <v>4725</v>
          </cell>
          <cell r="J321">
            <v>15654</v>
          </cell>
          <cell r="K321">
            <v>5129</v>
          </cell>
          <cell r="L321">
            <v>20275</v>
          </cell>
          <cell r="M321">
            <v>4621</v>
          </cell>
          <cell r="N321">
            <v>25760</v>
          </cell>
          <cell r="O321">
            <v>5485</v>
          </cell>
          <cell r="P321">
            <v>29832</v>
          </cell>
          <cell r="Q321">
            <v>4072</v>
          </cell>
          <cell r="R321">
            <v>35054</v>
          </cell>
          <cell r="S321">
            <v>5222</v>
          </cell>
          <cell r="T321">
            <v>38109</v>
          </cell>
          <cell r="U321">
            <v>3055</v>
          </cell>
          <cell r="V321">
            <v>42921</v>
          </cell>
          <cell r="W321">
            <v>4812</v>
          </cell>
          <cell r="X321">
            <v>47605</v>
          </cell>
          <cell r="Y321">
            <v>4684</v>
          </cell>
          <cell r="Z321">
            <v>51397</v>
          </cell>
          <cell r="AA321">
            <v>3792</v>
          </cell>
          <cell r="AB321">
            <v>56994</v>
          </cell>
          <cell r="AC321">
            <v>5597</v>
          </cell>
          <cell r="AD321">
            <v>62956</v>
          </cell>
          <cell r="AE321">
            <v>5962</v>
          </cell>
          <cell r="AG321">
            <v>57156</v>
          </cell>
          <cell r="AH321">
            <v>57156</v>
          </cell>
        </row>
        <row r="322">
          <cell r="A322">
            <v>30033603</v>
          </cell>
          <cell r="B322" t="str">
            <v>עירוני חשמלי</v>
          </cell>
          <cell r="C322" t="str">
            <v>גולדן דראגון</v>
          </cell>
          <cell r="D322">
            <v>2023</v>
          </cell>
          <cell r="E322" t="str">
            <v xml:space="preserve">ירושלים ארזים </v>
          </cell>
          <cell r="F322">
            <v>9690</v>
          </cell>
          <cell r="G322">
            <v>5696</v>
          </cell>
          <cell r="H322">
            <v>15927</v>
          </cell>
          <cell r="I322">
            <v>6237</v>
          </cell>
          <cell r="J322">
            <v>23471</v>
          </cell>
          <cell r="K322">
            <v>7544</v>
          </cell>
          <cell r="L322">
            <v>30704</v>
          </cell>
          <cell r="M322">
            <v>7233</v>
          </cell>
          <cell r="N322">
            <v>36916</v>
          </cell>
          <cell r="O322">
            <v>6212</v>
          </cell>
          <cell r="P322">
            <v>43742</v>
          </cell>
          <cell r="Q322">
            <v>6826</v>
          </cell>
          <cell r="R322">
            <v>48500</v>
          </cell>
          <cell r="S322">
            <v>4758</v>
          </cell>
          <cell r="T322">
            <v>54175</v>
          </cell>
          <cell r="U322">
            <v>5675</v>
          </cell>
          <cell r="V322">
            <v>61174</v>
          </cell>
          <cell r="W322">
            <v>6999</v>
          </cell>
          <cell r="X322">
            <v>65930</v>
          </cell>
          <cell r="Y322">
            <v>4756</v>
          </cell>
          <cell r="Z322">
            <v>69367</v>
          </cell>
          <cell r="AA322">
            <v>3437</v>
          </cell>
          <cell r="AB322">
            <v>72388</v>
          </cell>
          <cell r="AC322">
            <v>3021</v>
          </cell>
          <cell r="AD322">
            <v>77906</v>
          </cell>
          <cell r="AE322">
            <v>5518</v>
          </cell>
          <cell r="AG322">
            <v>68216</v>
          </cell>
          <cell r="AH322">
            <v>68216</v>
          </cell>
        </row>
        <row r="323">
          <cell r="A323">
            <v>30033703</v>
          </cell>
          <cell r="B323" t="str">
            <v>עירוני חשמלי</v>
          </cell>
          <cell r="C323" t="str">
            <v>גולדן דראגון</v>
          </cell>
          <cell r="D323">
            <v>2023</v>
          </cell>
          <cell r="E323" t="str">
            <v xml:space="preserve">ירושלים ארזים </v>
          </cell>
          <cell r="F323">
            <v>7890</v>
          </cell>
          <cell r="G323">
            <v>4232</v>
          </cell>
          <cell r="H323">
            <v>13580</v>
          </cell>
          <cell r="I323">
            <v>5690</v>
          </cell>
          <cell r="J323">
            <v>20074</v>
          </cell>
          <cell r="K323">
            <v>6494</v>
          </cell>
          <cell r="L323">
            <v>26139</v>
          </cell>
          <cell r="M323">
            <v>6065</v>
          </cell>
          <cell r="N323">
            <v>31150</v>
          </cell>
          <cell r="O323">
            <v>5011</v>
          </cell>
          <cell r="P323">
            <v>37970</v>
          </cell>
          <cell r="Q323">
            <v>6820</v>
          </cell>
          <cell r="R323">
            <v>43294</v>
          </cell>
          <cell r="S323">
            <v>5324</v>
          </cell>
          <cell r="T323">
            <v>48857</v>
          </cell>
          <cell r="U323">
            <v>5563</v>
          </cell>
          <cell r="V323">
            <v>55051</v>
          </cell>
          <cell r="W323">
            <v>6194</v>
          </cell>
          <cell r="X323">
            <v>61070</v>
          </cell>
          <cell r="Y323">
            <v>6019</v>
          </cell>
          <cell r="Z323">
            <v>66248</v>
          </cell>
          <cell r="AA323">
            <v>5178</v>
          </cell>
          <cell r="AB323">
            <v>73108</v>
          </cell>
          <cell r="AC323">
            <v>6860</v>
          </cell>
          <cell r="AD323">
            <v>81365</v>
          </cell>
          <cell r="AE323">
            <v>8257</v>
          </cell>
          <cell r="AG323">
            <v>73475</v>
          </cell>
          <cell r="AH323">
            <v>73475</v>
          </cell>
        </row>
        <row r="324">
          <cell r="A324">
            <v>30033803</v>
          </cell>
          <cell r="B324" t="str">
            <v>עירוני חשמלי</v>
          </cell>
          <cell r="C324" t="str">
            <v>גולדן דראגון</v>
          </cell>
          <cell r="D324">
            <v>2023</v>
          </cell>
          <cell r="E324" t="str">
            <v xml:space="preserve">ירושלים ארזים </v>
          </cell>
          <cell r="F324">
            <v>7875</v>
          </cell>
          <cell r="G324">
            <v>4763</v>
          </cell>
          <cell r="H324">
            <v>13193</v>
          </cell>
          <cell r="I324">
            <v>5318</v>
          </cell>
          <cell r="J324">
            <v>19425</v>
          </cell>
          <cell r="K324">
            <v>6232</v>
          </cell>
          <cell r="L324">
            <v>24719</v>
          </cell>
          <cell r="M324">
            <v>5294</v>
          </cell>
          <cell r="N324">
            <v>29050</v>
          </cell>
          <cell r="O324">
            <v>4331</v>
          </cell>
          <cell r="P324">
            <v>35653</v>
          </cell>
          <cell r="Q324">
            <v>6603</v>
          </cell>
          <cell r="R324">
            <v>41001</v>
          </cell>
          <cell r="S324">
            <v>5348</v>
          </cell>
          <cell r="T324">
            <v>46081</v>
          </cell>
          <cell r="U324">
            <v>5080</v>
          </cell>
          <cell r="V324">
            <v>51881</v>
          </cell>
          <cell r="W324">
            <v>5800</v>
          </cell>
          <cell r="X324">
            <v>57378</v>
          </cell>
          <cell r="Y324">
            <v>5497</v>
          </cell>
          <cell r="Z324">
            <v>61390</v>
          </cell>
          <cell r="AA324">
            <v>4012</v>
          </cell>
          <cell r="AB324">
            <v>67695</v>
          </cell>
          <cell r="AC324">
            <v>6305</v>
          </cell>
          <cell r="AD324">
            <v>73760</v>
          </cell>
          <cell r="AE324">
            <v>6065</v>
          </cell>
          <cell r="AG324">
            <v>65885</v>
          </cell>
          <cell r="AH324">
            <v>65885</v>
          </cell>
        </row>
        <row r="325">
          <cell r="A325">
            <v>30033903</v>
          </cell>
          <cell r="B325" t="str">
            <v>עירוני חשמלי</v>
          </cell>
          <cell r="C325" t="str">
            <v>גולדן דראגון</v>
          </cell>
          <cell r="D325">
            <v>2023</v>
          </cell>
          <cell r="E325" t="str">
            <v xml:space="preserve">ירושלים ארזים </v>
          </cell>
          <cell r="F325">
            <v>8777</v>
          </cell>
          <cell r="G325">
            <v>5259</v>
          </cell>
          <cell r="H325">
            <v>14080</v>
          </cell>
          <cell r="I325">
            <v>5303</v>
          </cell>
          <cell r="J325">
            <v>20955</v>
          </cell>
          <cell r="K325">
            <v>6875</v>
          </cell>
          <cell r="L325">
            <v>27144</v>
          </cell>
          <cell r="M325">
            <v>6189</v>
          </cell>
          <cell r="N325">
            <v>31649</v>
          </cell>
          <cell r="O325">
            <v>4505</v>
          </cell>
          <cell r="P325">
            <v>39220</v>
          </cell>
          <cell r="Q325">
            <v>7571</v>
          </cell>
          <cell r="R325">
            <v>43014</v>
          </cell>
          <cell r="S325">
            <v>3794</v>
          </cell>
          <cell r="T325">
            <v>48570</v>
          </cell>
          <cell r="U325">
            <v>5556</v>
          </cell>
          <cell r="V325">
            <v>55367</v>
          </cell>
          <cell r="W325">
            <v>6797</v>
          </cell>
          <cell r="X325">
            <v>60443</v>
          </cell>
          <cell r="Y325">
            <v>5076</v>
          </cell>
          <cell r="Z325">
            <v>65517</v>
          </cell>
          <cell r="AA325">
            <v>5074</v>
          </cell>
          <cell r="AB325">
            <v>73400</v>
          </cell>
          <cell r="AC325">
            <v>7883</v>
          </cell>
          <cell r="AD325">
            <v>80944</v>
          </cell>
          <cell r="AE325">
            <v>7544</v>
          </cell>
          <cell r="AG325">
            <v>72167</v>
          </cell>
          <cell r="AH325">
            <v>72167</v>
          </cell>
        </row>
        <row r="326">
          <cell r="A326">
            <v>30034003</v>
          </cell>
          <cell r="B326" t="str">
            <v>עירוני חשמלי</v>
          </cell>
          <cell r="C326" t="str">
            <v>גולדן דראגון</v>
          </cell>
          <cell r="D326">
            <v>2023</v>
          </cell>
          <cell r="E326" t="str">
            <v xml:space="preserve">ירושלים ארזים </v>
          </cell>
          <cell r="F326">
            <v>8751</v>
          </cell>
          <cell r="G326">
            <v>4996</v>
          </cell>
          <cell r="H326">
            <v>14071</v>
          </cell>
          <cell r="I326">
            <v>5320</v>
          </cell>
          <cell r="J326">
            <v>19835</v>
          </cell>
          <cell r="K326">
            <v>5764</v>
          </cell>
          <cell r="L326">
            <v>25852</v>
          </cell>
          <cell r="M326">
            <v>6017</v>
          </cell>
          <cell r="N326">
            <v>31328</v>
          </cell>
          <cell r="O326">
            <v>5476</v>
          </cell>
          <cell r="P326">
            <v>37278</v>
          </cell>
          <cell r="Q326">
            <v>5950</v>
          </cell>
          <cell r="R326">
            <v>41542</v>
          </cell>
          <cell r="S326">
            <v>4264</v>
          </cell>
          <cell r="T326">
            <v>45566</v>
          </cell>
          <cell r="U326">
            <v>4024</v>
          </cell>
          <cell r="V326">
            <v>52357</v>
          </cell>
          <cell r="W326">
            <v>6791</v>
          </cell>
          <cell r="X326">
            <v>57999</v>
          </cell>
          <cell r="Y326">
            <v>5642</v>
          </cell>
          <cell r="Z326">
            <v>62932</v>
          </cell>
          <cell r="AA326">
            <v>4933</v>
          </cell>
          <cell r="AB326">
            <v>68796</v>
          </cell>
          <cell r="AC326">
            <v>5864</v>
          </cell>
          <cell r="AD326">
            <v>68796</v>
          </cell>
          <cell r="AE326">
            <v>0</v>
          </cell>
          <cell r="AG326">
            <v>60045</v>
          </cell>
          <cell r="AH326">
            <v>60045</v>
          </cell>
        </row>
        <row r="327">
          <cell r="A327">
            <v>30034103</v>
          </cell>
          <cell r="B327" t="str">
            <v>עירוני חשמלי</v>
          </cell>
          <cell r="C327" t="str">
            <v>גולדן דראגון</v>
          </cell>
          <cell r="D327">
            <v>2023</v>
          </cell>
          <cell r="E327" t="str">
            <v xml:space="preserve">ירושלים ארזים </v>
          </cell>
          <cell r="F327">
            <v>8130</v>
          </cell>
          <cell r="G327">
            <v>4347</v>
          </cell>
          <cell r="H327">
            <v>11893</v>
          </cell>
          <cell r="I327">
            <v>3763</v>
          </cell>
          <cell r="J327">
            <v>18609</v>
          </cell>
          <cell r="K327">
            <v>6716</v>
          </cell>
          <cell r="L327">
            <v>24459</v>
          </cell>
          <cell r="M327">
            <v>5850</v>
          </cell>
          <cell r="N327">
            <v>29499</v>
          </cell>
          <cell r="O327">
            <v>5040</v>
          </cell>
          <cell r="P327">
            <v>35003</v>
          </cell>
          <cell r="Q327">
            <v>5504</v>
          </cell>
          <cell r="R327">
            <v>41200</v>
          </cell>
          <cell r="S327">
            <v>6197</v>
          </cell>
          <cell r="T327">
            <v>46786</v>
          </cell>
          <cell r="U327">
            <v>5586</v>
          </cell>
          <cell r="V327">
            <v>53482</v>
          </cell>
          <cell r="W327">
            <v>6696</v>
          </cell>
          <cell r="X327">
            <v>58849</v>
          </cell>
          <cell r="Y327">
            <v>5367</v>
          </cell>
          <cell r="Z327">
            <v>64433</v>
          </cell>
          <cell r="AA327">
            <v>5584</v>
          </cell>
          <cell r="AB327">
            <v>70212</v>
          </cell>
          <cell r="AC327">
            <v>5779</v>
          </cell>
          <cell r="AD327">
            <v>76203</v>
          </cell>
          <cell r="AE327">
            <v>5991</v>
          </cell>
          <cell r="AG327">
            <v>68073</v>
          </cell>
          <cell r="AH327">
            <v>68073</v>
          </cell>
        </row>
        <row r="328">
          <cell r="A328">
            <v>30034203</v>
          </cell>
          <cell r="B328" t="str">
            <v>עירוני חשמלי</v>
          </cell>
          <cell r="C328" t="str">
            <v>גולדן דראגון</v>
          </cell>
          <cell r="D328">
            <v>2023</v>
          </cell>
          <cell r="E328" t="str">
            <v xml:space="preserve">ירושלים ארזים </v>
          </cell>
          <cell r="F328">
            <v>3559</v>
          </cell>
          <cell r="G328">
            <v>2193</v>
          </cell>
          <cell r="H328">
            <v>8875</v>
          </cell>
          <cell r="I328">
            <v>5316</v>
          </cell>
          <cell r="J328">
            <v>16252</v>
          </cell>
          <cell r="K328">
            <v>7377</v>
          </cell>
          <cell r="L328">
            <v>22162</v>
          </cell>
          <cell r="M328">
            <v>5910</v>
          </cell>
          <cell r="N328">
            <v>27888</v>
          </cell>
          <cell r="O328">
            <v>5726</v>
          </cell>
          <cell r="P328">
            <v>33960</v>
          </cell>
          <cell r="Q328">
            <v>6072</v>
          </cell>
          <cell r="R328">
            <v>39276</v>
          </cell>
          <cell r="S328">
            <v>5316</v>
          </cell>
          <cell r="T328">
            <v>42986</v>
          </cell>
          <cell r="U328">
            <v>3710</v>
          </cell>
          <cell r="V328">
            <v>47369</v>
          </cell>
          <cell r="W328">
            <v>4383</v>
          </cell>
          <cell r="X328">
            <v>53678</v>
          </cell>
          <cell r="Y328">
            <v>6309</v>
          </cell>
          <cell r="Z328">
            <v>57893</v>
          </cell>
          <cell r="AA328">
            <v>4215</v>
          </cell>
          <cell r="AB328">
            <v>63168</v>
          </cell>
          <cell r="AC328">
            <v>5275</v>
          </cell>
          <cell r="AD328">
            <v>69689</v>
          </cell>
          <cell r="AE328">
            <v>6521</v>
          </cell>
          <cell r="AG328">
            <v>66130</v>
          </cell>
          <cell r="AH328">
            <v>66130</v>
          </cell>
        </row>
        <row r="329">
          <cell r="A329">
            <v>30034303</v>
          </cell>
          <cell r="B329" t="str">
            <v>עירוני חשמלי</v>
          </cell>
          <cell r="C329" t="str">
            <v>גולדן דראגון</v>
          </cell>
          <cell r="D329">
            <v>2023</v>
          </cell>
          <cell r="E329" t="str">
            <v xml:space="preserve">ירושלים ארזים </v>
          </cell>
          <cell r="F329">
            <v>8712</v>
          </cell>
          <cell r="G329">
            <v>4649</v>
          </cell>
          <cell r="H329">
            <v>14656</v>
          </cell>
          <cell r="I329">
            <v>5944</v>
          </cell>
          <cell r="J329">
            <v>21327</v>
          </cell>
          <cell r="K329">
            <v>6671</v>
          </cell>
          <cell r="L329">
            <v>27085</v>
          </cell>
          <cell r="M329">
            <v>5758</v>
          </cell>
          <cell r="N329">
            <v>32638</v>
          </cell>
          <cell r="O329">
            <v>5553</v>
          </cell>
          <cell r="P329">
            <v>39038</v>
          </cell>
          <cell r="Q329">
            <v>6400</v>
          </cell>
          <cell r="R329">
            <v>43890</v>
          </cell>
          <cell r="S329">
            <v>4852</v>
          </cell>
          <cell r="T329">
            <v>48997</v>
          </cell>
          <cell r="U329">
            <v>5107</v>
          </cell>
          <cell r="V329">
            <v>56244</v>
          </cell>
          <cell r="W329">
            <v>7247</v>
          </cell>
          <cell r="X329">
            <v>62558</v>
          </cell>
          <cell r="Y329">
            <v>6314</v>
          </cell>
          <cell r="Z329">
            <v>67314</v>
          </cell>
          <cell r="AA329">
            <v>4756</v>
          </cell>
          <cell r="AB329">
            <v>73473</v>
          </cell>
          <cell r="AC329">
            <v>6159</v>
          </cell>
          <cell r="AD329">
            <v>79854</v>
          </cell>
          <cell r="AE329">
            <v>6381</v>
          </cell>
          <cell r="AG329">
            <v>71142</v>
          </cell>
          <cell r="AH329">
            <v>71142</v>
          </cell>
        </row>
        <row r="330">
          <cell r="A330">
            <v>30034403</v>
          </cell>
          <cell r="B330" t="str">
            <v>עירוני חשמלי</v>
          </cell>
          <cell r="C330" t="str">
            <v>גולדן דראגון</v>
          </cell>
          <cell r="D330">
            <v>2023</v>
          </cell>
          <cell r="E330" t="str">
            <v xml:space="preserve">ירושלים ארזים </v>
          </cell>
          <cell r="F330">
            <v>9690</v>
          </cell>
          <cell r="G330">
            <v>5990</v>
          </cell>
          <cell r="H330">
            <v>15007</v>
          </cell>
          <cell r="I330">
            <v>5317</v>
          </cell>
          <cell r="J330">
            <v>22184</v>
          </cell>
          <cell r="K330">
            <v>7177</v>
          </cell>
          <cell r="L330">
            <v>28503</v>
          </cell>
          <cell r="M330">
            <v>6319</v>
          </cell>
          <cell r="N330">
            <v>33380</v>
          </cell>
          <cell r="O330">
            <v>4877</v>
          </cell>
          <cell r="P330">
            <v>39561</v>
          </cell>
          <cell r="Q330">
            <v>6181</v>
          </cell>
          <cell r="R330">
            <v>44364</v>
          </cell>
          <cell r="S330">
            <v>4803</v>
          </cell>
          <cell r="T330">
            <v>46165</v>
          </cell>
          <cell r="U330">
            <v>1801</v>
          </cell>
          <cell r="V330">
            <v>56116</v>
          </cell>
          <cell r="W330">
            <v>9951</v>
          </cell>
          <cell r="X330">
            <v>61475</v>
          </cell>
          <cell r="Y330">
            <v>5359</v>
          </cell>
          <cell r="Z330">
            <v>65727</v>
          </cell>
          <cell r="AA330">
            <v>4252</v>
          </cell>
          <cell r="AB330">
            <v>72538</v>
          </cell>
          <cell r="AC330">
            <v>6811</v>
          </cell>
          <cell r="AD330">
            <v>77994</v>
          </cell>
          <cell r="AE330">
            <v>5456</v>
          </cell>
          <cell r="AG330">
            <v>68304</v>
          </cell>
          <cell r="AH330">
            <v>68304</v>
          </cell>
        </row>
        <row r="331">
          <cell r="A331">
            <v>30035303</v>
          </cell>
          <cell r="B331" t="str">
            <v>בינעירוני מונגש</v>
          </cell>
          <cell r="C331" t="str">
            <v>גולדן דראגון</v>
          </cell>
          <cell r="D331">
            <v>2023</v>
          </cell>
          <cell r="E331" t="str">
            <v>יקנעם</v>
          </cell>
          <cell r="F331">
            <v>29678</v>
          </cell>
          <cell r="G331">
            <v>11153</v>
          </cell>
          <cell r="H331">
            <v>39023</v>
          </cell>
          <cell r="I331">
            <v>9345</v>
          </cell>
          <cell r="J331">
            <v>47744</v>
          </cell>
          <cell r="K331">
            <v>8721</v>
          </cell>
          <cell r="L331">
            <v>58300</v>
          </cell>
          <cell r="M331">
            <v>10556</v>
          </cell>
          <cell r="N331">
            <v>69399</v>
          </cell>
          <cell r="O331">
            <v>11099</v>
          </cell>
          <cell r="P331">
            <v>79598</v>
          </cell>
          <cell r="Q331">
            <v>10199</v>
          </cell>
          <cell r="R331">
            <v>89681</v>
          </cell>
          <cell r="S331">
            <v>10083</v>
          </cell>
          <cell r="T331">
            <v>100163</v>
          </cell>
          <cell r="U331">
            <v>10482</v>
          </cell>
          <cell r="V331">
            <v>116196</v>
          </cell>
          <cell r="W331">
            <v>16033</v>
          </cell>
          <cell r="X331">
            <v>123710</v>
          </cell>
          <cell r="Y331">
            <v>7514</v>
          </cell>
          <cell r="Z331">
            <v>134620</v>
          </cell>
          <cell r="AA331">
            <v>10910</v>
          </cell>
          <cell r="AB331">
            <v>145038</v>
          </cell>
          <cell r="AC331">
            <v>10418</v>
          </cell>
          <cell r="AD331">
            <v>156390</v>
          </cell>
          <cell r="AE331">
            <v>11352</v>
          </cell>
          <cell r="AG331">
            <v>126712</v>
          </cell>
          <cell r="AH331">
            <v>126712</v>
          </cell>
        </row>
        <row r="332">
          <cell r="A332">
            <v>30499002</v>
          </cell>
          <cell r="B332" t="str">
            <v>בין עירוני</v>
          </cell>
          <cell r="C332" t="str">
            <v>גולדן</v>
          </cell>
          <cell r="D332">
            <v>2020</v>
          </cell>
          <cell r="E332" t="str">
            <v>טבריה</v>
          </cell>
          <cell r="H332">
            <v>229020</v>
          </cell>
          <cell r="I332">
            <v>229020</v>
          </cell>
          <cell r="J332">
            <v>235837</v>
          </cell>
          <cell r="K332">
            <v>6817</v>
          </cell>
          <cell r="L332">
            <v>241644</v>
          </cell>
          <cell r="M332">
            <v>5807</v>
          </cell>
          <cell r="N332">
            <v>247650</v>
          </cell>
          <cell r="O332">
            <v>6006</v>
          </cell>
          <cell r="P332">
            <v>254121</v>
          </cell>
          <cell r="Q332">
            <v>6471</v>
          </cell>
          <cell r="R332">
            <v>259557</v>
          </cell>
          <cell r="S332">
            <v>5436</v>
          </cell>
          <cell r="T332">
            <v>263467</v>
          </cell>
          <cell r="U332">
            <v>3910</v>
          </cell>
          <cell r="V332">
            <v>269847</v>
          </cell>
          <cell r="W332">
            <v>6380</v>
          </cell>
          <cell r="X332">
            <v>276245</v>
          </cell>
          <cell r="Y332">
            <v>6398</v>
          </cell>
          <cell r="Z332">
            <v>280544</v>
          </cell>
          <cell r="AA332">
            <v>4299</v>
          </cell>
          <cell r="AB332">
            <v>284379</v>
          </cell>
          <cell r="AC332">
            <v>3835</v>
          </cell>
          <cell r="AD332">
            <v>289105</v>
          </cell>
          <cell r="AE332">
            <v>4726</v>
          </cell>
          <cell r="AG332">
            <v>289105</v>
          </cell>
          <cell r="AH332">
            <v>289105</v>
          </cell>
        </row>
        <row r="333">
          <cell r="A333">
            <v>30499402</v>
          </cell>
          <cell r="B333" t="str">
            <v>בין עירוני</v>
          </cell>
          <cell r="C333" t="str">
            <v>גולדן</v>
          </cell>
          <cell r="D333">
            <v>2020</v>
          </cell>
          <cell r="E333" t="str">
            <v>טבריה</v>
          </cell>
          <cell r="F333">
            <v>84369</v>
          </cell>
          <cell r="G333">
            <v>6227</v>
          </cell>
          <cell r="H333">
            <v>240006</v>
          </cell>
          <cell r="I333">
            <v>155637</v>
          </cell>
          <cell r="J333">
            <v>247790</v>
          </cell>
          <cell r="K333">
            <v>7784</v>
          </cell>
          <cell r="L333">
            <v>255379</v>
          </cell>
          <cell r="M333">
            <v>7589</v>
          </cell>
          <cell r="N333">
            <v>262525</v>
          </cell>
          <cell r="O333">
            <v>7146</v>
          </cell>
          <cell r="P333">
            <v>269693</v>
          </cell>
          <cell r="Q333">
            <v>7168</v>
          </cell>
          <cell r="R333">
            <v>277115</v>
          </cell>
          <cell r="S333">
            <v>7422</v>
          </cell>
          <cell r="T333">
            <v>282944</v>
          </cell>
          <cell r="U333">
            <v>5829</v>
          </cell>
          <cell r="V333">
            <v>290030</v>
          </cell>
          <cell r="W333">
            <v>7086</v>
          </cell>
          <cell r="X333">
            <v>297508</v>
          </cell>
          <cell r="Y333">
            <v>7478</v>
          </cell>
          <cell r="Z333">
            <v>303685</v>
          </cell>
          <cell r="AA333">
            <v>6177</v>
          </cell>
          <cell r="AB333">
            <v>310859</v>
          </cell>
          <cell r="AC333">
            <v>7174</v>
          </cell>
          <cell r="AD333">
            <v>317910</v>
          </cell>
          <cell r="AE333">
            <v>7051</v>
          </cell>
          <cell r="AG333">
            <v>233541</v>
          </cell>
          <cell r="AH333">
            <v>233541</v>
          </cell>
        </row>
        <row r="334">
          <cell r="A334">
            <v>30499502</v>
          </cell>
          <cell r="B334" t="str">
            <v>בין עירוני</v>
          </cell>
          <cell r="C334" t="str">
            <v>גולדן</v>
          </cell>
          <cell r="D334">
            <v>2020</v>
          </cell>
          <cell r="E334" t="str">
            <v>טבריה</v>
          </cell>
          <cell r="F334">
            <v>90142</v>
          </cell>
          <cell r="G334">
            <v>6558</v>
          </cell>
          <cell r="H334">
            <v>234590</v>
          </cell>
          <cell r="I334">
            <v>144448</v>
          </cell>
          <cell r="J334">
            <v>241969</v>
          </cell>
          <cell r="K334">
            <v>7379</v>
          </cell>
          <cell r="L334">
            <v>248327</v>
          </cell>
          <cell r="M334">
            <v>6358</v>
          </cell>
          <cell r="N334">
            <v>254885</v>
          </cell>
          <cell r="O334">
            <v>6558</v>
          </cell>
          <cell r="P334">
            <v>261722</v>
          </cell>
          <cell r="Q334">
            <v>6837</v>
          </cell>
          <cell r="R334">
            <v>267251</v>
          </cell>
          <cell r="S334">
            <v>5529</v>
          </cell>
          <cell r="T334">
            <v>271943</v>
          </cell>
          <cell r="U334">
            <v>4692</v>
          </cell>
          <cell r="V334">
            <v>277538</v>
          </cell>
          <cell r="W334">
            <v>5595</v>
          </cell>
          <cell r="X334">
            <v>284495</v>
          </cell>
          <cell r="Y334">
            <v>6957</v>
          </cell>
          <cell r="Z334">
            <v>290449</v>
          </cell>
          <cell r="AA334">
            <v>5954</v>
          </cell>
          <cell r="AB334">
            <v>294804</v>
          </cell>
          <cell r="AC334">
            <v>4355</v>
          </cell>
          <cell r="AD334">
            <v>301277</v>
          </cell>
          <cell r="AE334">
            <v>6473</v>
          </cell>
          <cell r="AG334">
            <v>211135</v>
          </cell>
          <cell r="AH334">
            <v>211135</v>
          </cell>
        </row>
        <row r="335">
          <cell r="A335">
            <v>30500002</v>
          </cell>
          <cell r="B335" t="str">
            <v>בין עירוני</v>
          </cell>
          <cell r="C335" t="str">
            <v>גולדן</v>
          </cell>
          <cell r="D335">
            <v>2021</v>
          </cell>
          <cell r="E335" t="str">
            <v>טבריה</v>
          </cell>
          <cell r="F335">
            <v>133597</v>
          </cell>
          <cell r="G335">
            <v>17246</v>
          </cell>
          <cell r="H335">
            <v>139597</v>
          </cell>
          <cell r="I335">
            <v>6000</v>
          </cell>
          <cell r="J335">
            <v>146425</v>
          </cell>
          <cell r="K335">
            <v>6828</v>
          </cell>
          <cell r="L335">
            <v>153432</v>
          </cell>
          <cell r="M335">
            <v>7007</v>
          </cell>
          <cell r="N335">
            <v>159427</v>
          </cell>
          <cell r="O335">
            <v>5995</v>
          </cell>
          <cell r="P335">
            <v>167070</v>
          </cell>
          <cell r="Q335">
            <v>7643</v>
          </cell>
          <cell r="R335">
            <v>174399</v>
          </cell>
          <cell r="S335">
            <v>7329</v>
          </cell>
          <cell r="T335">
            <v>182165</v>
          </cell>
          <cell r="U335">
            <v>7766</v>
          </cell>
          <cell r="V335">
            <v>189143</v>
          </cell>
          <cell r="W335">
            <v>6978</v>
          </cell>
          <cell r="X335">
            <v>196976</v>
          </cell>
          <cell r="Y335">
            <v>7833</v>
          </cell>
          <cell r="Z335">
            <v>208814</v>
          </cell>
          <cell r="AA335">
            <v>11838</v>
          </cell>
          <cell r="AB335">
            <v>210120</v>
          </cell>
          <cell r="AC335">
            <v>1306</v>
          </cell>
          <cell r="AD335">
            <v>217737</v>
          </cell>
          <cell r="AE335">
            <v>7617</v>
          </cell>
          <cell r="AG335">
            <v>84140</v>
          </cell>
          <cell r="AH335">
            <v>84140</v>
          </cell>
        </row>
        <row r="336">
          <cell r="A336">
            <v>30500102</v>
          </cell>
          <cell r="B336" t="str">
            <v>בין עירוני</v>
          </cell>
          <cell r="C336" t="str">
            <v>גולדן</v>
          </cell>
          <cell r="D336">
            <v>2021</v>
          </cell>
          <cell r="E336" t="str">
            <v>טבריה</v>
          </cell>
          <cell r="F336">
            <v>114462</v>
          </cell>
          <cell r="G336">
            <v>7781</v>
          </cell>
          <cell r="H336">
            <v>114462</v>
          </cell>
          <cell r="I336">
            <v>0</v>
          </cell>
          <cell r="J336">
            <v>114462</v>
          </cell>
          <cell r="K336">
            <v>0</v>
          </cell>
          <cell r="L336">
            <v>120737</v>
          </cell>
          <cell r="M336">
            <v>6275</v>
          </cell>
          <cell r="N336">
            <v>125638</v>
          </cell>
          <cell r="O336">
            <v>4901</v>
          </cell>
          <cell r="P336">
            <v>130381</v>
          </cell>
          <cell r="Q336">
            <v>4743</v>
          </cell>
          <cell r="R336">
            <v>135068</v>
          </cell>
          <cell r="S336">
            <v>4687</v>
          </cell>
          <cell r="T336">
            <v>135068</v>
          </cell>
          <cell r="U336">
            <v>0</v>
          </cell>
          <cell r="V336">
            <v>135068</v>
          </cell>
          <cell r="W336">
            <v>0</v>
          </cell>
          <cell r="X336">
            <v>135068</v>
          </cell>
          <cell r="Y336">
            <v>0</v>
          </cell>
          <cell r="Z336">
            <v>143648</v>
          </cell>
          <cell r="AA336">
            <v>8580</v>
          </cell>
          <cell r="AB336">
            <v>149187</v>
          </cell>
          <cell r="AC336">
            <v>5539</v>
          </cell>
          <cell r="AD336">
            <v>155004</v>
          </cell>
          <cell r="AE336">
            <v>5817</v>
          </cell>
          <cell r="AG336">
            <v>40542</v>
          </cell>
          <cell r="AH336">
            <v>40542</v>
          </cell>
        </row>
        <row r="337">
          <cell r="A337">
            <v>30500202</v>
          </cell>
          <cell r="B337" t="str">
            <v>בין עירוני</v>
          </cell>
          <cell r="C337" t="str">
            <v>גולדן</v>
          </cell>
          <cell r="D337">
            <v>2021</v>
          </cell>
          <cell r="E337" t="str">
            <v>טבריה</v>
          </cell>
          <cell r="F337">
            <v>139375</v>
          </cell>
          <cell r="G337">
            <v>7186</v>
          </cell>
          <cell r="H337">
            <v>145135</v>
          </cell>
          <cell r="I337">
            <v>5760</v>
          </cell>
          <cell r="J337">
            <v>152500</v>
          </cell>
          <cell r="K337">
            <v>7365</v>
          </cell>
          <cell r="L337">
            <v>157836</v>
          </cell>
          <cell r="M337">
            <v>5336</v>
          </cell>
          <cell r="N337">
            <v>161941</v>
          </cell>
          <cell r="O337">
            <v>4105</v>
          </cell>
          <cell r="P337">
            <v>169616</v>
          </cell>
          <cell r="Q337">
            <v>7675</v>
          </cell>
          <cell r="R337">
            <v>169616</v>
          </cell>
          <cell r="S337">
            <v>0</v>
          </cell>
          <cell r="T337">
            <v>183979</v>
          </cell>
          <cell r="U337">
            <v>14363</v>
          </cell>
          <cell r="V337">
            <v>190191</v>
          </cell>
          <cell r="W337">
            <v>6212</v>
          </cell>
          <cell r="X337">
            <v>197252</v>
          </cell>
          <cell r="Y337">
            <v>7061</v>
          </cell>
          <cell r="Z337">
            <v>204410</v>
          </cell>
          <cell r="AA337">
            <v>7158</v>
          </cell>
          <cell r="AB337">
            <v>211101</v>
          </cell>
          <cell r="AC337">
            <v>6691</v>
          </cell>
          <cell r="AD337">
            <v>217491</v>
          </cell>
          <cell r="AE337">
            <v>6390</v>
          </cell>
          <cell r="AG337">
            <v>78116</v>
          </cell>
          <cell r="AH337">
            <v>78116</v>
          </cell>
        </row>
        <row r="338">
          <cell r="A338">
            <v>30500302</v>
          </cell>
          <cell r="B338" t="str">
            <v>בין עירוני</v>
          </cell>
          <cell r="C338" t="str">
            <v>גולדן</v>
          </cell>
          <cell r="D338">
            <v>2021</v>
          </cell>
          <cell r="E338" t="str">
            <v>טבריה</v>
          </cell>
          <cell r="F338">
            <v>130455</v>
          </cell>
          <cell r="G338">
            <v>5702</v>
          </cell>
          <cell r="H338">
            <v>135809</v>
          </cell>
          <cell r="I338">
            <v>5354</v>
          </cell>
          <cell r="J338">
            <v>147114</v>
          </cell>
          <cell r="K338">
            <v>11305</v>
          </cell>
          <cell r="L338">
            <v>153814</v>
          </cell>
          <cell r="M338">
            <v>6700</v>
          </cell>
          <cell r="N338">
            <v>159355</v>
          </cell>
          <cell r="O338">
            <v>5541</v>
          </cell>
          <cell r="P338">
            <v>166173</v>
          </cell>
          <cell r="Q338">
            <v>6818</v>
          </cell>
          <cell r="R338">
            <v>172693</v>
          </cell>
          <cell r="S338">
            <v>6520</v>
          </cell>
          <cell r="T338">
            <v>177530</v>
          </cell>
          <cell r="U338">
            <v>4837</v>
          </cell>
          <cell r="V338">
            <v>177530</v>
          </cell>
          <cell r="W338">
            <v>0</v>
          </cell>
          <cell r="X338">
            <v>179494</v>
          </cell>
          <cell r="Y338">
            <v>1964</v>
          </cell>
          <cell r="Z338">
            <v>185577</v>
          </cell>
          <cell r="AA338">
            <v>6083</v>
          </cell>
          <cell r="AB338">
            <v>190535</v>
          </cell>
          <cell r="AC338">
            <v>4958</v>
          </cell>
          <cell r="AD338">
            <v>196018</v>
          </cell>
          <cell r="AE338">
            <v>5483</v>
          </cell>
          <cell r="AG338">
            <v>65563</v>
          </cell>
          <cell r="AH338">
            <v>65563</v>
          </cell>
        </row>
        <row r="339">
          <cell r="A339">
            <v>31616901</v>
          </cell>
          <cell r="B339" t="str">
            <v>מפרקי</v>
          </cell>
          <cell r="C339" t="str">
            <v>סולאריס</v>
          </cell>
          <cell r="D339">
            <v>2020</v>
          </cell>
          <cell r="E339" t="str">
            <v>ירושלים מרכז</v>
          </cell>
          <cell r="F339">
            <v>183826</v>
          </cell>
          <cell r="G339">
            <v>5139</v>
          </cell>
          <cell r="H339">
            <v>190102</v>
          </cell>
          <cell r="I339">
            <v>6276</v>
          </cell>
          <cell r="J339">
            <v>194440</v>
          </cell>
          <cell r="K339">
            <v>4338</v>
          </cell>
          <cell r="L339">
            <v>199145</v>
          </cell>
          <cell r="M339">
            <v>4705</v>
          </cell>
          <cell r="N339">
            <v>202893</v>
          </cell>
          <cell r="O339">
            <v>3748</v>
          </cell>
          <cell r="P339">
            <v>208028</v>
          </cell>
          <cell r="Q339">
            <v>5135</v>
          </cell>
          <cell r="R339">
            <v>214781</v>
          </cell>
          <cell r="S339">
            <v>6753</v>
          </cell>
          <cell r="T339">
            <v>219026</v>
          </cell>
          <cell r="U339">
            <v>4245</v>
          </cell>
          <cell r="V339">
            <v>221363</v>
          </cell>
          <cell r="W339">
            <v>2337</v>
          </cell>
          <cell r="X339">
            <v>227744</v>
          </cell>
          <cell r="Y339">
            <v>6381</v>
          </cell>
          <cell r="Z339">
            <v>230527</v>
          </cell>
          <cell r="AA339">
            <v>2783</v>
          </cell>
          <cell r="AB339">
            <v>235135</v>
          </cell>
          <cell r="AC339">
            <v>4608</v>
          </cell>
          <cell r="AD339">
            <v>240866</v>
          </cell>
          <cell r="AE339">
            <v>5731</v>
          </cell>
          <cell r="AG339">
            <v>57040</v>
          </cell>
          <cell r="AH339">
            <v>57040</v>
          </cell>
        </row>
        <row r="340">
          <cell r="A340">
            <v>31618601</v>
          </cell>
          <cell r="B340" t="str">
            <v>מפרקי</v>
          </cell>
          <cell r="C340" t="str">
            <v>סולאריס</v>
          </cell>
          <cell r="D340">
            <v>2020</v>
          </cell>
          <cell r="E340" t="str">
            <v>ירושלים דרום</v>
          </cell>
          <cell r="F340">
            <v>174525</v>
          </cell>
          <cell r="G340">
            <v>8171</v>
          </cell>
          <cell r="H340">
            <v>183445</v>
          </cell>
          <cell r="I340">
            <v>8920</v>
          </cell>
          <cell r="J340">
            <v>191379</v>
          </cell>
          <cell r="K340">
            <v>7934</v>
          </cell>
          <cell r="L340">
            <v>198367</v>
          </cell>
          <cell r="M340">
            <v>6988</v>
          </cell>
          <cell r="N340">
            <v>207181</v>
          </cell>
          <cell r="O340">
            <v>8814</v>
          </cell>
          <cell r="P340">
            <v>216580</v>
          </cell>
          <cell r="Q340">
            <v>9399</v>
          </cell>
          <cell r="R340">
            <v>222644</v>
          </cell>
          <cell r="S340">
            <v>6064</v>
          </cell>
          <cell r="T340">
            <v>230535</v>
          </cell>
          <cell r="U340">
            <v>7891</v>
          </cell>
          <cell r="V340">
            <v>238452</v>
          </cell>
          <cell r="W340">
            <v>7917</v>
          </cell>
          <cell r="X340">
            <v>248507</v>
          </cell>
          <cell r="Y340">
            <v>10055</v>
          </cell>
          <cell r="Z340">
            <v>255954</v>
          </cell>
          <cell r="AA340">
            <v>7447</v>
          </cell>
          <cell r="AB340">
            <v>261105</v>
          </cell>
          <cell r="AC340">
            <v>5151</v>
          </cell>
          <cell r="AD340">
            <v>261105</v>
          </cell>
          <cell r="AE340">
            <v>0</v>
          </cell>
          <cell r="AG340">
            <v>86580</v>
          </cell>
          <cell r="AH340">
            <v>86580</v>
          </cell>
        </row>
        <row r="341">
          <cell r="A341">
            <v>31621501</v>
          </cell>
          <cell r="B341" t="str">
            <v>מפרקי</v>
          </cell>
          <cell r="C341" t="str">
            <v>סולאריס</v>
          </cell>
          <cell r="D341">
            <v>2020</v>
          </cell>
          <cell r="E341" t="str">
            <v>ירושלים דרום</v>
          </cell>
          <cell r="F341">
            <v>147959</v>
          </cell>
          <cell r="G341">
            <v>4736</v>
          </cell>
          <cell r="H341">
            <v>152658</v>
          </cell>
          <cell r="I341">
            <v>4699</v>
          </cell>
          <cell r="J341">
            <v>152658</v>
          </cell>
          <cell r="K341">
            <v>0</v>
          </cell>
          <cell r="L341">
            <v>156761</v>
          </cell>
          <cell r="M341">
            <v>4103</v>
          </cell>
          <cell r="N341">
            <v>163942</v>
          </cell>
          <cell r="O341">
            <v>7181</v>
          </cell>
          <cell r="P341">
            <v>167030</v>
          </cell>
          <cell r="Q341">
            <v>3088</v>
          </cell>
          <cell r="R341">
            <v>172383</v>
          </cell>
          <cell r="S341">
            <v>5353</v>
          </cell>
          <cell r="T341">
            <v>175607</v>
          </cell>
          <cell r="U341">
            <v>3224</v>
          </cell>
          <cell r="V341">
            <v>180610</v>
          </cell>
          <cell r="W341">
            <v>5003</v>
          </cell>
          <cell r="X341">
            <v>187079</v>
          </cell>
          <cell r="Y341">
            <v>6469</v>
          </cell>
          <cell r="Z341">
            <v>191674</v>
          </cell>
          <cell r="AA341">
            <v>4595</v>
          </cell>
          <cell r="AB341">
            <v>196160</v>
          </cell>
          <cell r="AC341">
            <v>4486</v>
          </cell>
          <cell r="AD341">
            <v>201428</v>
          </cell>
          <cell r="AE341">
            <v>5268</v>
          </cell>
          <cell r="AG341">
            <v>53469</v>
          </cell>
          <cell r="AH341">
            <v>53469</v>
          </cell>
        </row>
        <row r="342">
          <cell r="A342">
            <v>31625301</v>
          </cell>
          <cell r="B342" t="str">
            <v>מפרקי</v>
          </cell>
          <cell r="C342" t="str">
            <v>סולאריס</v>
          </cell>
          <cell r="D342">
            <v>2020</v>
          </cell>
          <cell r="E342" t="str">
            <v>ירושלים מרכז</v>
          </cell>
          <cell r="F342">
            <v>148298</v>
          </cell>
          <cell r="G342">
            <v>4577</v>
          </cell>
          <cell r="H342">
            <v>154510</v>
          </cell>
          <cell r="I342">
            <v>6212</v>
          </cell>
          <cell r="J342">
            <v>159691</v>
          </cell>
          <cell r="K342">
            <v>5181</v>
          </cell>
          <cell r="L342">
            <v>165256</v>
          </cell>
          <cell r="M342">
            <v>5565</v>
          </cell>
          <cell r="N342">
            <v>175138</v>
          </cell>
          <cell r="O342">
            <v>9882</v>
          </cell>
          <cell r="P342">
            <v>179047</v>
          </cell>
          <cell r="Q342">
            <v>3909</v>
          </cell>
          <cell r="R342">
            <v>184956</v>
          </cell>
          <cell r="S342">
            <v>5909</v>
          </cell>
          <cell r="T342">
            <v>188268</v>
          </cell>
          <cell r="U342">
            <v>3312</v>
          </cell>
          <cell r="V342">
            <v>191104</v>
          </cell>
          <cell r="W342">
            <v>2836</v>
          </cell>
          <cell r="X342">
            <v>192104</v>
          </cell>
          <cell r="Y342">
            <v>1000</v>
          </cell>
          <cell r="Z342">
            <v>196844</v>
          </cell>
          <cell r="AA342">
            <v>4740</v>
          </cell>
          <cell r="AB342">
            <v>196844</v>
          </cell>
          <cell r="AC342">
            <v>0</v>
          </cell>
          <cell r="AD342">
            <v>196844</v>
          </cell>
          <cell r="AE342">
            <v>0</v>
          </cell>
          <cell r="AF342" t="str">
            <v xml:space="preserve">מוסך </v>
          </cell>
          <cell r="AG342">
            <v>48546</v>
          </cell>
          <cell r="AH342">
            <v>48546</v>
          </cell>
        </row>
        <row r="343">
          <cell r="A343">
            <v>31625401</v>
          </cell>
          <cell r="B343" t="str">
            <v>מפרקי</v>
          </cell>
          <cell r="C343" t="str">
            <v>סולאריס</v>
          </cell>
          <cell r="D343">
            <v>2020</v>
          </cell>
          <cell r="E343" t="str">
            <v>ירושלים מרכז</v>
          </cell>
          <cell r="F343">
            <v>146842</v>
          </cell>
          <cell r="G343">
            <v>4345</v>
          </cell>
          <cell r="H343">
            <v>152339</v>
          </cell>
          <cell r="I343">
            <v>5497</v>
          </cell>
          <cell r="J343">
            <v>157412</v>
          </cell>
          <cell r="K343">
            <v>5073</v>
          </cell>
          <cell r="L343">
            <v>161066</v>
          </cell>
          <cell r="M343">
            <v>3654</v>
          </cell>
          <cell r="N343">
            <v>168311</v>
          </cell>
          <cell r="O343">
            <v>7245</v>
          </cell>
          <cell r="P343">
            <v>173035</v>
          </cell>
          <cell r="Q343">
            <v>4724</v>
          </cell>
          <cell r="R343">
            <v>176338</v>
          </cell>
          <cell r="S343">
            <v>3303</v>
          </cell>
          <cell r="T343">
            <v>181597</v>
          </cell>
          <cell r="U343">
            <v>5259</v>
          </cell>
          <cell r="V343">
            <v>186360</v>
          </cell>
          <cell r="W343">
            <v>4763</v>
          </cell>
          <cell r="X343">
            <v>192017</v>
          </cell>
          <cell r="Y343">
            <v>5657</v>
          </cell>
          <cell r="Z343">
            <v>196611</v>
          </cell>
          <cell r="AA343">
            <v>4594</v>
          </cell>
          <cell r="AB343">
            <v>202344</v>
          </cell>
          <cell r="AC343">
            <v>5733</v>
          </cell>
          <cell r="AD343">
            <v>209095</v>
          </cell>
          <cell r="AE343">
            <v>6751</v>
          </cell>
          <cell r="AG343">
            <v>62253</v>
          </cell>
          <cell r="AH343">
            <v>62253</v>
          </cell>
        </row>
        <row r="344">
          <cell r="A344">
            <v>31625501</v>
          </cell>
          <cell r="B344" t="str">
            <v>מפרקי</v>
          </cell>
          <cell r="C344" t="str">
            <v>סולאריס</v>
          </cell>
          <cell r="D344">
            <v>2020</v>
          </cell>
          <cell r="E344" t="str">
            <v>ירושלים דרום</v>
          </cell>
          <cell r="F344">
            <v>156019</v>
          </cell>
          <cell r="G344">
            <v>12796</v>
          </cell>
          <cell r="H344">
            <v>163524</v>
          </cell>
          <cell r="I344">
            <v>7505</v>
          </cell>
          <cell r="J344">
            <v>171506</v>
          </cell>
          <cell r="K344">
            <v>7982</v>
          </cell>
          <cell r="L344">
            <v>178978</v>
          </cell>
          <cell r="M344">
            <v>7472</v>
          </cell>
          <cell r="N344">
            <v>184316</v>
          </cell>
          <cell r="O344">
            <v>5338</v>
          </cell>
          <cell r="P344">
            <v>187896</v>
          </cell>
          <cell r="Q344">
            <v>3580</v>
          </cell>
          <cell r="R344">
            <v>196466</v>
          </cell>
          <cell r="S344">
            <v>8570</v>
          </cell>
          <cell r="T344">
            <v>204147</v>
          </cell>
          <cell r="U344">
            <v>7681</v>
          </cell>
          <cell r="V344">
            <v>211012</v>
          </cell>
          <cell r="W344">
            <v>6865</v>
          </cell>
          <cell r="X344">
            <v>220724</v>
          </cell>
          <cell r="Y344">
            <v>9712</v>
          </cell>
          <cell r="Z344">
            <v>220724</v>
          </cell>
          <cell r="AA344">
            <v>0</v>
          </cell>
          <cell r="AB344">
            <v>220724</v>
          </cell>
          <cell r="AC344">
            <v>0</v>
          </cell>
          <cell r="AD344">
            <v>220724</v>
          </cell>
          <cell r="AE344">
            <v>0</v>
          </cell>
          <cell r="AF344" t="str">
            <v>במוסך</v>
          </cell>
          <cell r="AG344">
            <v>64705</v>
          </cell>
          <cell r="AH344">
            <v>64705</v>
          </cell>
        </row>
        <row r="345">
          <cell r="A345">
            <v>31625601</v>
          </cell>
          <cell r="B345" t="str">
            <v>מפרקי</v>
          </cell>
          <cell r="C345" t="str">
            <v>סולאריס</v>
          </cell>
          <cell r="D345">
            <v>2020</v>
          </cell>
          <cell r="E345" t="str">
            <v>ירושלים דרום</v>
          </cell>
          <cell r="F345">
            <v>154489</v>
          </cell>
          <cell r="G345">
            <v>6239</v>
          </cell>
          <cell r="H345">
            <v>158528</v>
          </cell>
          <cell r="I345">
            <v>4039</v>
          </cell>
          <cell r="J345">
            <v>166016</v>
          </cell>
          <cell r="K345">
            <v>7488</v>
          </cell>
          <cell r="L345">
            <v>173388</v>
          </cell>
          <cell r="M345">
            <v>7372</v>
          </cell>
          <cell r="N345">
            <v>179057</v>
          </cell>
          <cell r="O345">
            <v>5669</v>
          </cell>
          <cell r="P345">
            <v>185032</v>
          </cell>
          <cell r="Q345">
            <v>5975</v>
          </cell>
          <cell r="R345">
            <v>189912</v>
          </cell>
          <cell r="S345">
            <v>4880</v>
          </cell>
          <cell r="T345">
            <v>198777</v>
          </cell>
          <cell r="U345">
            <v>8865</v>
          </cell>
          <cell r="V345">
            <v>204322</v>
          </cell>
          <cell r="W345">
            <v>5545</v>
          </cell>
          <cell r="X345">
            <v>212825</v>
          </cell>
          <cell r="Y345">
            <v>8503</v>
          </cell>
          <cell r="Z345">
            <v>219424</v>
          </cell>
          <cell r="AA345">
            <v>6599</v>
          </cell>
          <cell r="AB345">
            <v>225348</v>
          </cell>
          <cell r="AC345">
            <v>5924</v>
          </cell>
          <cell r="AD345">
            <v>230124</v>
          </cell>
          <cell r="AE345">
            <v>4776</v>
          </cell>
          <cell r="AG345">
            <v>75635</v>
          </cell>
          <cell r="AH345">
            <v>75635</v>
          </cell>
        </row>
        <row r="346">
          <cell r="A346">
            <v>31625701</v>
          </cell>
          <cell r="B346" t="str">
            <v>מפרקי</v>
          </cell>
          <cell r="C346" t="str">
            <v>סולאריס</v>
          </cell>
          <cell r="D346">
            <v>2020</v>
          </cell>
          <cell r="E346" t="str">
            <v xml:space="preserve">ירושלים דרום </v>
          </cell>
          <cell r="F346">
            <v>141317</v>
          </cell>
          <cell r="G346">
            <v>4754</v>
          </cell>
          <cell r="H346">
            <v>146515</v>
          </cell>
          <cell r="I346">
            <v>5198</v>
          </cell>
          <cell r="J346">
            <v>151855</v>
          </cell>
          <cell r="K346">
            <v>5340</v>
          </cell>
          <cell r="L346">
            <v>155896</v>
          </cell>
          <cell r="M346">
            <v>4041</v>
          </cell>
          <cell r="N346">
            <v>160964</v>
          </cell>
          <cell r="O346">
            <v>5068</v>
          </cell>
          <cell r="P346">
            <v>165689</v>
          </cell>
          <cell r="Q346">
            <v>4725</v>
          </cell>
          <cell r="R346">
            <v>168179</v>
          </cell>
          <cell r="S346">
            <v>2490</v>
          </cell>
          <cell r="T346">
            <v>172177</v>
          </cell>
          <cell r="U346">
            <v>3998</v>
          </cell>
          <cell r="V346">
            <v>180023</v>
          </cell>
          <cell r="W346">
            <v>7846</v>
          </cell>
          <cell r="X346">
            <v>182959</v>
          </cell>
          <cell r="Y346">
            <v>2936</v>
          </cell>
          <cell r="Z346">
            <v>187320</v>
          </cell>
          <cell r="AA346">
            <v>4361</v>
          </cell>
          <cell r="AB346">
            <v>192011</v>
          </cell>
          <cell r="AC346">
            <v>4691</v>
          </cell>
          <cell r="AD346">
            <v>197405</v>
          </cell>
          <cell r="AE346">
            <v>5394</v>
          </cell>
          <cell r="AG346">
            <v>56088</v>
          </cell>
          <cell r="AH346">
            <v>56088</v>
          </cell>
        </row>
        <row r="347">
          <cell r="A347">
            <v>31625801</v>
          </cell>
          <cell r="B347" t="str">
            <v>מפרקי</v>
          </cell>
          <cell r="C347" t="str">
            <v>סולאריס</v>
          </cell>
          <cell r="D347">
            <v>2020</v>
          </cell>
          <cell r="E347" t="str">
            <v>ירושלים דרום</v>
          </cell>
          <cell r="F347">
            <v>139548</v>
          </cell>
          <cell r="G347">
            <v>4997</v>
          </cell>
          <cell r="H347">
            <v>144009</v>
          </cell>
          <cell r="I347">
            <v>4461</v>
          </cell>
          <cell r="J347">
            <v>144009</v>
          </cell>
          <cell r="K347">
            <v>0</v>
          </cell>
          <cell r="L347">
            <v>150516</v>
          </cell>
          <cell r="M347">
            <v>6507</v>
          </cell>
          <cell r="N347">
            <v>155454</v>
          </cell>
          <cell r="O347">
            <v>4938</v>
          </cell>
          <cell r="P347">
            <v>159818</v>
          </cell>
          <cell r="Q347">
            <v>4364</v>
          </cell>
          <cell r="R347">
            <v>163207</v>
          </cell>
          <cell r="S347">
            <v>3389</v>
          </cell>
          <cell r="T347">
            <v>167207</v>
          </cell>
          <cell r="U347">
            <v>4000</v>
          </cell>
          <cell r="V347">
            <v>171992</v>
          </cell>
          <cell r="W347">
            <v>4785</v>
          </cell>
          <cell r="X347">
            <v>176956</v>
          </cell>
          <cell r="Y347">
            <v>4964</v>
          </cell>
          <cell r="Z347">
            <v>180234</v>
          </cell>
          <cell r="AA347">
            <v>3278</v>
          </cell>
          <cell r="AB347">
            <v>180234</v>
          </cell>
          <cell r="AC347">
            <v>0</v>
          </cell>
          <cell r="AD347">
            <v>189897</v>
          </cell>
          <cell r="AE347">
            <v>9663</v>
          </cell>
          <cell r="AG347">
            <v>50349</v>
          </cell>
          <cell r="AH347">
            <v>50349</v>
          </cell>
        </row>
        <row r="348">
          <cell r="A348">
            <v>31625901</v>
          </cell>
          <cell r="B348" t="str">
            <v>מפרקי</v>
          </cell>
          <cell r="C348" t="str">
            <v>סולאריס</v>
          </cell>
          <cell r="D348">
            <v>2020</v>
          </cell>
          <cell r="E348" t="str">
            <v>ירושלים דרום</v>
          </cell>
          <cell r="F348">
            <v>156756</v>
          </cell>
          <cell r="G348">
            <v>4172</v>
          </cell>
          <cell r="H348">
            <v>163280</v>
          </cell>
          <cell r="I348">
            <v>6524</v>
          </cell>
          <cell r="J348">
            <v>167944</v>
          </cell>
          <cell r="K348">
            <v>4664</v>
          </cell>
          <cell r="L348">
            <v>171980</v>
          </cell>
          <cell r="M348">
            <v>4036</v>
          </cell>
          <cell r="N348">
            <v>177171</v>
          </cell>
          <cell r="O348">
            <v>5191</v>
          </cell>
          <cell r="P348">
            <v>181217</v>
          </cell>
          <cell r="Q348">
            <v>4046</v>
          </cell>
          <cell r="R348">
            <v>185767</v>
          </cell>
          <cell r="S348">
            <v>4550</v>
          </cell>
          <cell r="T348">
            <v>190628</v>
          </cell>
          <cell r="U348">
            <v>4861</v>
          </cell>
          <cell r="V348">
            <v>195840</v>
          </cell>
          <cell r="W348">
            <v>5212</v>
          </cell>
          <cell r="X348">
            <v>200059</v>
          </cell>
          <cell r="Y348">
            <v>4219</v>
          </cell>
          <cell r="Z348">
            <v>204548</v>
          </cell>
          <cell r="AA348">
            <v>4489</v>
          </cell>
          <cell r="AB348">
            <v>204548</v>
          </cell>
          <cell r="AC348">
            <v>0</v>
          </cell>
          <cell r="AD348">
            <v>211684</v>
          </cell>
          <cell r="AE348">
            <v>7136</v>
          </cell>
          <cell r="AG348">
            <v>54928</v>
          </cell>
          <cell r="AH348">
            <v>54928</v>
          </cell>
        </row>
        <row r="349">
          <cell r="A349">
            <v>31626001</v>
          </cell>
          <cell r="B349" t="str">
            <v>מפרקי</v>
          </cell>
          <cell r="C349" t="str">
            <v>סולאריס</v>
          </cell>
          <cell r="D349">
            <v>2020</v>
          </cell>
          <cell r="E349" t="str">
            <v>ירושלים מרכז</v>
          </cell>
          <cell r="F349">
            <v>148931</v>
          </cell>
          <cell r="G349">
            <v>5550</v>
          </cell>
          <cell r="H349">
            <v>153733</v>
          </cell>
          <cell r="I349">
            <v>4802</v>
          </cell>
          <cell r="J349">
            <v>158660</v>
          </cell>
          <cell r="K349">
            <v>4927</v>
          </cell>
          <cell r="L349">
            <v>161868</v>
          </cell>
          <cell r="M349">
            <v>3208</v>
          </cell>
          <cell r="N349">
            <v>164245</v>
          </cell>
          <cell r="O349">
            <v>2377</v>
          </cell>
          <cell r="P349">
            <v>170745</v>
          </cell>
          <cell r="Q349">
            <v>6500</v>
          </cell>
          <cell r="R349">
            <v>174339</v>
          </cell>
          <cell r="S349">
            <v>3594</v>
          </cell>
          <cell r="T349">
            <v>175618</v>
          </cell>
          <cell r="U349">
            <v>1279</v>
          </cell>
          <cell r="V349">
            <v>175618</v>
          </cell>
          <cell r="W349">
            <v>0</v>
          </cell>
          <cell r="X349">
            <v>182094</v>
          </cell>
          <cell r="Y349">
            <v>6476</v>
          </cell>
          <cell r="Z349">
            <v>187874</v>
          </cell>
          <cell r="AA349">
            <v>5780</v>
          </cell>
          <cell r="AB349">
            <v>194370</v>
          </cell>
          <cell r="AC349">
            <v>6496</v>
          </cell>
          <cell r="AD349">
            <v>194370</v>
          </cell>
          <cell r="AE349">
            <v>0</v>
          </cell>
          <cell r="AG349">
            <v>45439</v>
          </cell>
          <cell r="AH349">
            <v>45439</v>
          </cell>
        </row>
        <row r="350">
          <cell r="A350">
            <v>31626101</v>
          </cell>
          <cell r="B350" t="str">
            <v>מפרקי</v>
          </cell>
          <cell r="C350" t="str">
            <v>סולאריס</v>
          </cell>
          <cell r="D350">
            <v>2020</v>
          </cell>
          <cell r="E350" t="str">
            <v>ירושלים מרכז</v>
          </cell>
          <cell r="F350">
            <v>150240</v>
          </cell>
          <cell r="G350">
            <v>4591</v>
          </cell>
          <cell r="H350">
            <v>157194</v>
          </cell>
          <cell r="I350">
            <v>6954</v>
          </cell>
          <cell r="J350">
            <v>160665</v>
          </cell>
          <cell r="K350">
            <v>3471</v>
          </cell>
          <cell r="L350">
            <v>165773</v>
          </cell>
          <cell r="M350">
            <v>5108</v>
          </cell>
          <cell r="N350">
            <v>168631</v>
          </cell>
          <cell r="O350">
            <v>2858</v>
          </cell>
          <cell r="P350">
            <v>175997</v>
          </cell>
          <cell r="Q350">
            <v>7366</v>
          </cell>
          <cell r="R350">
            <v>179010</v>
          </cell>
          <cell r="S350">
            <v>3013</v>
          </cell>
          <cell r="T350">
            <v>185037</v>
          </cell>
          <cell r="U350">
            <v>6027</v>
          </cell>
          <cell r="V350">
            <v>190708</v>
          </cell>
          <cell r="W350">
            <v>5671</v>
          </cell>
          <cell r="X350">
            <v>190708</v>
          </cell>
          <cell r="Y350">
            <v>0</v>
          </cell>
          <cell r="Z350">
            <v>199649</v>
          </cell>
          <cell r="AA350">
            <v>8941</v>
          </cell>
          <cell r="AB350">
            <v>204439</v>
          </cell>
          <cell r="AC350">
            <v>4790</v>
          </cell>
          <cell r="AD350">
            <v>209532</v>
          </cell>
          <cell r="AE350">
            <v>5093</v>
          </cell>
          <cell r="AG350">
            <v>59292</v>
          </cell>
          <cell r="AH350">
            <v>59292</v>
          </cell>
        </row>
        <row r="351">
          <cell r="A351">
            <v>31626201</v>
          </cell>
          <cell r="B351" t="str">
            <v>מפרקי</v>
          </cell>
          <cell r="C351" t="str">
            <v>סולאריס</v>
          </cell>
          <cell r="D351">
            <v>2020</v>
          </cell>
          <cell r="E351" t="str">
            <v>ירושלים מרכז</v>
          </cell>
          <cell r="F351">
            <v>168322</v>
          </cell>
          <cell r="G351">
            <v>5541</v>
          </cell>
          <cell r="H351">
            <v>173431</v>
          </cell>
          <cell r="I351">
            <v>5109</v>
          </cell>
          <cell r="J351">
            <v>173431</v>
          </cell>
          <cell r="K351">
            <v>0</v>
          </cell>
          <cell r="L351">
            <v>176043</v>
          </cell>
          <cell r="M351">
            <v>2612</v>
          </cell>
          <cell r="N351">
            <v>181387</v>
          </cell>
          <cell r="O351">
            <v>5344</v>
          </cell>
          <cell r="P351">
            <v>187711</v>
          </cell>
          <cell r="Q351">
            <v>6324</v>
          </cell>
          <cell r="R351">
            <v>194159</v>
          </cell>
          <cell r="S351">
            <v>6448</v>
          </cell>
          <cell r="T351">
            <v>196419</v>
          </cell>
          <cell r="U351">
            <v>2260</v>
          </cell>
          <cell r="V351">
            <v>199476</v>
          </cell>
          <cell r="W351">
            <v>3057</v>
          </cell>
          <cell r="X351">
            <v>199476</v>
          </cell>
          <cell r="Y351">
            <v>0</v>
          </cell>
          <cell r="Z351">
            <v>210915</v>
          </cell>
          <cell r="AA351">
            <v>11439</v>
          </cell>
          <cell r="AB351">
            <v>216610</v>
          </cell>
          <cell r="AC351">
            <v>5695</v>
          </cell>
          <cell r="AD351">
            <v>216610</v>
          </cell>
          <cell r="AE351">
            <v>0</v>
          </cell>
          <cell r="AG351">
            <v>48288</v>
          </cell>
          <cell r="AH351">
            <v>48288</v>
          </cell>
        </row>
        <row r="352">
          <cell r="A352">
            <v>31626301</v>
          </cell>
          <cell r="B352" t="str">
            <v>מפרקי</v>
          </cell>
          <cell r="C352" t="str">
            <v>סולאריס</v>
          </cell>
          <cell r="D352">
            <v>2020</v>
          </cell>
          <cell r="E352" t="str">
            <v>ירושלים דרום</v>
          </cell>
          <cell r="F352">
            <v>141758</v>
          </cell>
          <cell r="G352">
            <v>3972</v>
          </cell>
          <cell r="H352">
            <v>148558</v>
          </cell>
          <cell r="I352">
            <v>6800</v>
          </cell>
          <cell r="J352">
            <v>154705</v>
          </cell>
          <cell r="K352">
            <v>6147</v>
          </cell>
          <cell r="L352">
            <v>161299</v>
          </cell>
          <cell r="M352">
            <v>6594</v>
          </cell>
          <cell r="N352">
            <v>165631</v>
          </cell>
          <cell r="O352">
            <v>4332</v>
          </cell>
          <cell r="P352">
            <v>170271</v>
          </cell>
          <cell r="Q352">
            <v>4640</v>
          </cell>
          <cell r="R352">
            <v>175533</v>
          </cell>
          <cell r="S352">
            <v>5262</v>
          </cell>
          <cell r="T352">
            <v>183507</v>
          </cell>
          <cell r="U352">
            <v>7974</v>
          </cell>
          <cell r="V352">
            <v>190542</v>
          </cell>
          <cell r="W352">
            <v>7035</v>
          </cell>
          <cell r="X352">
            <v>200059</v>
          </cell>
          <cell r="Y352">
            <v>9517</v>
          </cell>
          <cell r="Z352">
            <v>205881</v>
          </cell>
          <cell r="AA352">
            <v>5822</v>
          </cell>
          <cell r="AB352">
            <v>211009</v>
          </cell>
          <cell r="AC352">
            <v>5128</v>
          </cell>
          <cell r="AD352">
            <v>216865</v>
          </cell>
          <cell r="AE352">
            <v>5856</v>
          </cell>
          <cell r="AG352">
            <v>75107</v>
          </cell>
          <cell r="AH352">
            <v>75107</v>
          </cell>
        </row>
        <row r="353">
          <cell r="A353">
            <v>31909603</v>
          </cell>
          <cell r="B353" t="str">
            <v>עירוני חשמלי</v>
          </cell>
          <cell r="C353" t="str">
            <v>גולדן דראגון</v>
          </cell>
          <cell r="D353">
            <v>2023</v>
          </cell>
          <cell r="E353" t="str">
            <v xml:space="preserve">ירושלים ארזים </v>
          </cell>
          <cell r="H353">
            <v>236</v>
          </cell>
          <cell r="I353">
            <v>236</v>
          </cell>
          <cell r="J353">
            <v>6751</v>
          </cell>
          <cell r="K353">
            <v>6515</v>
          </cell>
          <cell r="L353">
            <v>10788</v>
          </cell>
          <cell r="M353">
            <v>4037</v>
          </cell>
          <cell r="N353">
            <v>14836</v>
          </cell>
          <cell r="O353">
            <v>4048</v>
          </cell>
          <cell r="P353">
            <v>21201</v>
          </cell>
          <cell r="Q353">
            <v>6365</v>
          </cell>
          <cell r="R353">
            <v>25886</v>
          </cell>
          <cell r="S353">
            <v>4685</v>
          </cell>
          <cell r="T353">
            <v>29801</v>
          </cell>
          <cell r="U353">
            <v>3915</v>
          </cell>
          <cell r="V353">
            <v>35762</v>
          </cell>
          <cell r="W353">
            <v>5961</v>
          </cell>
          <cell r="X353">
            <v>41397</v>
          </cell>
          <cell r="Y353">
            <v>5635</v>
          </cell>
          <cell r="Z353">
            <v>45314</v>
          </cell>
          <cell r="AA353">
            <v>3917</v>
          </cell>
          <cell r="AB353">
            <v>51633</v>
          </cell>
          <cell r="AC353">
            <v>6319</v>
          </cell>
          <cell r="AD353">
            <v>57220</v>
          </cell>
          <cell r="AE353">
            <v>5587</v>
          </cell>
          <cell r="AG353">
            <v>57220</v>
          </cell>
          <cell r="AH353">
            <v>57220</v>
          </cell>
        </row>
        <row r="354">
          <cell r="A354">
            <v>32179903</v>
          </cell>
          <cell r="B354" t="str">
            <v>עירוני חשמלי</v>
          </cell>
          <cell r="C354" t="str">
            <v>גולדן דראגון</v>
          </cell>
          <cell r="D354">
            <v>2024</v>
          </cell>
          <cell r="E354" t="str">
            <v xml:space="preserve">ירושלים ארזים </v>
          </cell>
          <cell r="H354">
            <v>188</v>
          </cell>
          <cell r="I354">
            <v>188</v>
          </cell>
          <cell r="J354">
            <v>6721</v>
          </cell>
          <cell r="K354">
            <v>6533</v>
          </cell>
          <cell r="L354">
            <v>12452</v>
          </cell>
          <cell r="M354">
            <v>5731</v>
          </cell>
          <cell r="N354">
            <v>17827</v>
          </cell>
          <cell r="O354">
            <v>5375</v>
          </cell>
          <cell r="P354">
            <v>24041</v>
          </cell>
          <cell r="Q354">
            <v>6214</v>
          </cell>
          <cell r="R354">
            <v>25069</v>
          </cell>
          <cell r="S354">
            <v>1028</v>
          </cell>
          <cell r="T354">
            <v>30153</v>
          </cell>
          <cell r="U354">
            <v>5084</v>
          </cell>
          <cell r="V354">
            <v>35771</v>
          </cell>
          <cell r="W354">
            <v>5618</v>
          </cell>
          <cell r="X354">
            <v>41360</v>
          </cell>
          <cell r="Y354">
            <v>5589</v>
          </cell>
          <cell r="Z354">
            <v>45722</v>
          </cell>
          <cell r="AA354">
            <v>4362</v>
          </cell>
          <cell r="AB354">
            <v>52597</v>
          </cell>
          <cell r="AC354">
            <v>6875</v>
          </cell>
          <cell r="AD354">
            <v>59366</v>
          </cell>
          <cell r="AE354">
            <v>6769</v>
          </cell>
          <cell r="AG354">
            <v>59366</v>
          </cell>
          <cell r="AH354">
            <v>59366</v>
          </cell>
        </row>
        <row r="355">
          <cell r="A355">
            <v>32180003</v>
          </cell>
          <cell r="B355" t="str">
            <v>עירוני חשמלי</v>
          </cell>
          <cell r="C355" t="str">
            <v>גולדן דראגון</v>
          </cell>
          <cell r="D355">
            <v>2023</v>
          </cell>
          <cell r="E355" t="str">
            <v xml:space="preserve">ירושלים ארזים </v>
          </cell>
          <cell r="F355">
            <v>290</v>
          </cell>
          <cell r="H355">
            <v>5914</v>
          </cell>
          <cell r="I355">
            <v>5624</v>
          </cell>
          <cell r="J355">
            <v>11714</v>
          </cell>
          <cell r="K355">
            <v>5800</v>
          </cell>
          <cell r="L355">
            <v>16120</v>
          </cell>
          <cell r="M355">
            <v>4406</v>
          </cell>
          <cell r="N355">
            <v>22019</v>
          </cell>
          <cell r="O355">
            <v>5899</v>
          </cell>
          <cell r="P355">
            <v>26706</v>
          </cell>
          <cell r="Q355">
            <v>4687</v>
          </cell>
          <cell r="R355">
            <v>31185</v>
          </cell>
          <cell r="S355">
            <v>4479</v>
          </cell>
          <cell r="T355">
            <v>35926</v>
          </cell>
          <cell r="U355">
            <v>4741</v>
          </cell>
          <cell r="V355">
            <v>41301</v>
          </cell>
          <cell r="W355">
            <v>5375</v>
          </cell>
          <cell r="X355">
            <v>46503</v>
          </cell>
          <cell r="Y355">
            <v>5202</v>
          </cell>
          <cell r="Z355">
            <v>51373</v>
          </cell>
          <cell r="AA355">
            <v>4870</v>
          </cell>
          <cell r="AB355">
            <v>56060</v>
          </cell>
          <cell r="AC355">
            <v>4687</v>
          </cell>
          <cell r="AD355">
            <v>62404</v>
          </cell>
          <cell r="AE355">
            <v>6344</v>
          </cell>
          <cell r="AG355">
            <v>62114</v>
          </cell>
          <cell r="AH355">
            <v>62114</v>
          </cell>
        </row>
        <row r="356">
          <cell r="A356">
            <v>32180103</v>
          </cell>
          <cell r="B356" t="str">
            <v>עירוני חשמלי</v>
          </cell>
          <cell r="C356" t="str">
            <v>גולדן דראגון</v>
          </cell>
          <cell r="D356">
            <v>2023</v>
          </cell>
          <cell r="E356" t="str">
            <v xml:space="preserve">ירושלים ארזים </v>
          </cell>
          <cell r="H356">
            <v>399</v>
          </cell>
          <cell r="I356">
            <v>399</v>
          </cell>
          <cell r="J356">
            <v>5602</v>
          </cell>
          <cell r="K356">
            <v>5203</v>
          </cell>
          <cell r="L356">
            <v>10398</v>
          </cell>
          <cell r="M356">
            <v>4796</v>
          </cell>
          <cell r="N356">
            <v>14732</v>
          </cell>
          <cell r="O356">
            <v>4334</v>
          </cell>
          <cell r="P356">
            <v>20722</v>
          </cell>
          <cell r="Q356">
            <v>5990</v>
          </cell>
          <cell r="R356">
            <v>24856</v>
          </cell>
          <cell r="S356">
            <v>4134</v>
          </cell>
          <cell r="T356">
            <v>30021</v>
          </cell>
          <cell r="U356">
            <v>5165</v>
          </cell>
          <cell r="V356">
            <v>35578</v>
          </cell>
          <cell r="W356">
            <v>5557</v>
          </cell>
          <cell r="X356">
            <v>40265</v>
          </cell>
          <cell r="Y356">
            <v>4687</v>
          </cell>
          <cell r="Z356">
            <v>43748</v>
          </cell>
          <cell r="AA356">
            <v>3483</v>
          </cell>
          <cell r="AB356">
            <v>50419</v>
          </cell>
          <cell r="AC356">
            <v>6671</v>
          </cell>
          <cell r="AD356">
            <v>56946</v>
          </cell>
          <cell r="AE356">
            <v>6527</v>
          </cell>
          <cell r="AG356">
            <v>56946</v>
          </cell>
          <cell r="AH356">
            <v>56946</v>
          </cell>
        </row>
        <row r="357">
          <cell r="A357">
            <v>32180203</v>
          </cell>
          <cell r="B357" t="str">
            <v>עירוני חשמלי</v>
          </cell>
          <cell r="C357" t="str">
            <v>גולדן דראגון</v>
          </cell>
          <cell r="D357">
            <v>2023</v>
          </cell>
          <cell r="E357" t="str">
            <v xml:space="preserve">ירושלים ארזים </v>
          </cell>
          <cell r="F357">
            <v>250</v>
          </cell>
          <cell r="H357">
            <v>4977</v>
          </cell>
          <cell r="I357">
            <v>4727</v>
          </cell>
          <cell r="J357">
            <v>9714</v>
          </cell>
          <cell r="K357">
            <v>4737</v>
          </cell>
          <cell r="L357">
            <v>13938</v>
          </cell>
          <cell r="M357">
            <v>4224</v>
          </cell>
          <cell r="N357">
            <v>22383</v>
          </cell>
          <cell r="O357">
            <v>8445</v>
          </cell>
          <cell r="P357">
            <v>24707</v>
          </cell>
          <cell r="Q357">
            <v>2324</v>
          </cell>
          <cell r="R357">
            <v>29082</v>
          </cell>
          <cell r="S357">
            <v>4375</v>
          </cell>
          <cell r="T357">
            <v>34150</v>
          </cell>
          <cell r="U357">
            <v>5068</v>
          </cell>
          <cell r="V357">
            <v>40132</v>
          </cell>
          <cell r="W357">
            <v>5982</v>
          </cell>
          <cell r="X357">
            <v>45123</v>
          </cell>
          <cell r="Y357">
            <v>4991</v>
          </cell>
          <cell r="Z357">
            <v>49462</v>
          </cell>
          <cell r="AA357">
            <v>4339</v>
          </cell>
          <cell r="AB357">
            <v>54309</v>
          </cell>
          <cell r="AC357">
            <v>4847</v>
          </cell>
          <cell r="AD357">
            <v>60446</v>
          </cell>
          <cell r="AE357">
            <v>6137</v>
          </cell>
          <cell r="AG357">
            <v>60196</v>
          </cell>
          <cell r="AH357">
            <v>60196</v>
          </cell>
        </row>
        <row r="358">
          <cell r="A358">
            <v>32180303</v>
          </cell>
          <cell r="B358" t="str">
            <v>עירוני חשמלי</v>
          </cell>
          <cell r="C358" t="str">
            <v>גולדן דראגון</v>
          </cell>
          <cell r="D358">
            <v>2023</v>
          </cell>
          <cell r="E358" t="str">
            <v xml:space="preserve">ירושלים ארזים </v>
          </cell>
          <cell r="F358">
            <v>300</v>
          </cell>
          <cell r="H358">
            <v>6626</v>
          </cell>
          <cell r="I358">
            <v>6326</v>
          </cell>
          <cell r="J358">
            <v>11267</v>
          </cell>
          <cell r="K358">
            <v>4641</v>
          </cell>
          <cell r="L358">
            <v>16579</v>
          </cell>
          <cell r="M358">
            <v>5312</v>
          </cell>
          <cell r="N358">
            <v>23363</v>
          </cell>
          <cell r="O358">
            <v>6784</v>
          </cell>
          <cell r="P358">
            <v>25779</v>
          </cell>
          <cell r="Q358">
            <v>2416</v>
          </cell>
          <cell r="R358">
            <v>30125</v>
          </cell>
          <cell r="S358">
            <v>4346</v>
          </cell>
          <cell r="T358">
            <v>35010</v>
          </cell>
          <cell r="U358">
            <v>4885</v>
          </cell>
          <cell r="V358">
            <v>40972</v>
          </cell>
          <cell r="W358">
            <v>5962</v>
          </cell>
          <cell r="X358">
            <v>46201</v>
          </cell>
          <cell r="Y358">
            <v>5229</v>
          </cell>
          <cell r="Z358">
            <v>51751</v>
          </cell>
          <cell r="AA358">
            <v>5550</v>
          </cell>
          <cell r="AB358">
            <v>58037</v>
          </cell>
          <cell r="AC358">
            <v>6286</v>
          </cell>
          <cell r="AD358">
            <v>64164</v>
          </cell>
          <cell r="AE358">
            <v>6127</v>
          </cell>
          <cell r="AG358">
            <v>63864</v>
          </cell>
          <cell r="AH358">
            <v>63864</v>
          </cell>
        </row>
        <row r="359">
          <cell r="A359">
            <v>32180403</v>
          </cell>
          <cell r="B359" t="str">
            <v>עירוני חשמלי</v>
          </cell>
          <cell r="C359" t="str">
            <v>גולדן דראגון</v>
          </cell>
          <cell r="D359">
            <v>2023</v>
          </cell>
          <cell r="E359" t="str">
            <v xml:space="preserve">ירושלים ארזים </v>
          </cell>
          <cell r="H359">
            <v>170</v>
          </cell>
          <cell r="I359">
            <v>170</v>
          </cell>
          <cell r="J359">
            <v>6388</v>
          </cell>
          <cell r="K359">
            <v>6218</v>
          </cell>
          <cell r="L359">
            <v>11660</v>
          </cell>
          <cell r="M359">
            <v>5272</v>
          </cell>
          <cell r="N359">
            <v>16596</v>
          </cell>
          <cell r="O359">
            <v>4936</v>
          </cell>
          <cell r="P359">
            <v>22592</v>
          </cell>
          <cell r="Q359">
            <v>5996</v>
          </cell>
          <cell r="R359">
            <v>27220</v>
          </cell>
          <cell r="S359">
            <v>4628</v>
          </cell>
          <cell r="T359">
            <v>32231</v>
          </cell>
          <cell r="U359">
            <v>5011</v>
          </cell>
          <cell r="V359">
            <v>38459</v>
          </cell>
          <cell r="W359">
            <v>6228</v>
          </cell>
          <cell r="X359">
            <v>43098</v>
          </cell>
          <cell r="Y359">
            <v>4639</v>
          </cell>
          <cell r="Z359">
            <v>47120</v>
          </cell>
          <cell r="AA359">
            <v>4022</v>
          </cell>
          <cell r="AB359">
            <v>53262</v>
          </cell>
          <cell r="AC359">
            <v>6142</v>
          </cell>
          <cell r="AD359">
            <v>60466</v>
          </cell>
          <cell r="AE359">
            <v>7204</v>
          </cell>
          <cell r="AG359">
            <v>60466</v>
          </cell>
          <cell r="AH359">
            <v>60466</v>
          </cell>
        </row>
        <row r="360">
          <cell r="A360">
            <v>32180503</v>
          </cell>
          <cell r="B360" t="str">
            <v>עירוני חשמלי</v>
          </cell>
          <cell r="C360" t="str">
            <v>גולדן דראגון</v>
          </cell>
          <cell r="D360">
            <v>2023</v>
          </cell>
          <cell r="E360" t="str">
            <v xml:space="preserve">ירושלים ארזים </v>
          </cell>
          <cell r="F360">
            <v>314</v>
          </cell>
          <cell r="H360">
            <v>6146</v>
          </cell>
          <cell r="I360">
            <v>5832</v>
          </cell>
          <cell r="J360">
            <v>10514</v>
          </cell>
          <cell r="K360">
            <v>4368</v>
          </cell>
          <cell r="L360">
            <v>10514</v>
          </cell>
          <cell r="M360">
            <v>0</v>
          </cell>
          <cell r="N360">
            <v>18021</v>
          </cell>
          <cell r="O360">
            <v>7507</v>
          </cell>
          <cell r="P360">
            <v>23878</v>
          </cell>
          <cell r="Q360">
            <v>5857</v>
          </cell>
          <cell r="R360">
            <v>27891</v>
          </cell>
          <cell r="S360">
            <v>4013</v>
          </cell>
          <cell r="T360">
            <v>27891</v>
          </cell>
          <cell r="U360">
            <v>0</v>
          </cell>
          <cell r="V360">
            <v>27891</v>
          </cell>
          <cell r="W360">
            <v>0</v>
          </cell>
          <cell r="X360">
            <v>27917</v>
          </cell>
          <cell r="Y360">
            <v>26</v>
          </cell>
          <cell r="Z360">
            <v>30656</v>
          </cell>
          <cell r="AA360">
            <v>2739</v>
          </cell>
          <cell r="AB360">
            <v>36517</v>
          </cell>
          <cell r="AC360">
            <v>5861</v>
          </cell>
          <cell r="AD360">
            <v>43393</v>
          </cell>
          <cell r="AE360">
            <v>6876</v>
          </cell>
          <cell r="AG360">
            <v>43079</v>
          </cell>
          <cell r="AH360">
            <v>43079</v>
          </cell>
        </row>
        <row r="361">
          <cell r="A361">
            <v>32180603</v>
          </cell>
          <cell r="B361" t="str">
            <v>עירוני חשמלי</v>
          </cell>
          <cell r="C361" t="str">
            <v>גולדן דראגון</v>
          </cell>
          <cell r="D361">
            <v>2023</v>
          </cell>
          <cell r="E361" t="str">
            <v xml:space="preserve">ירושלים ארזים </v>
          </cell>
          <cell r="F361">
            <v>246</v>
          </cell>
          <cell r="H361">
            <v>6411</v>
          </cell>
          <cell r="I361">
            <v>6165</v>
          </cell>
          <cell r="J361">
            <v>12189</v>
          </cell>
          <cell r="K361">
            <v>5778</v>
          </cell>
          <cell r="L361">
            <v>16908</v>
          </cell>
          <cell r="M361">
            <v>4719</v>
          </cell>
          <cell r="N361">
            <v>23340</v>
          </cell>
          <cell r="O361">
            <v>6432</v>
          </cell>
          <cell r="P361">
            <v>25471</v>
          </cell>
          <cell r="Q361">
            <v>2131</v>
          </cell>
          <cell r="R361">
            <v>29652</v>
          </cell>
          <cell r="S361">
            <v>4181</v>
          </cell>
          <cell r="T361">
            <v>34735</v>
          </cell>
          <cell r="U361">
            <v>5083</v>
          </cell>
          <cell r="V361">
            <v>40543</v>
          </cell>
          <cell r="W361">
            <v>5808</v>
          </cell>
          <cell r="X361">
            <v>46588</v>
          </cell>
          <cell r="Y361">
            <v>6045</v>
          </cell>
          <cell r="Z361">
            <v>51244</v>
          </cell>
          <cell r="AA361">
            <v>4656</v>
          </cell>
          <cell r="AB361">
            <v>57520</v>
          </cell>
          <cell r="AC361">
            <v>6276</v>
          </cell>
          <cell r="AD361">
            <v>64366</v>
          </cell>
          <cell r="AE361">
            <v>6846</v>
          </cell>
          <cell r="AG361">
            <v>64120</v>
          </cell>
          <cell r="AH361">
            <v>64120</v>
          </cell>
        </row>
        <row r="362">
          <cell r="A362">
            <v>32180703</v>
          </cell>
          <cell r="B362" t="str">
            <v>עירוני חשמלי</v>
          </cell>
          <cell r="C362" t="str">
            <v>גולדן דראגון</v>
          </cell>
          <cell r="D362">
            <v>2023</v>
          </cell>
          <cell r="E362" t="str">
            <v xml:space="preserve">ירושלים ארזים </v>
          </cell>
          <cell r="H362">
            <v>343</v>
          </cell>
          <cell r="I362">
            <v>343</v>
          </cell>
          <cell r="J362">
            <v>6070</v>
          </cell>
          <cell r="K362">
            <v>5727</v>
          </cell>
          <cell r="L362">
            <v>10902</v>
          </cell>
          <cell r="M362">
            <v>4832</v>
          </cell>
          <cell r="N362">
            <v>13012</v>
          </cell>
          <cell r="O362">
            <v>2110</v>
          </cell>
          <cell r="P362">
            <v>17136</v>
          </cell>
          <cell r="Q362">
            <v>4124</v>
          </cell>
          <cell r="R362">
            <v>22142</v>
          </cell>
          <cell r="S362">
            <v>5006</v>
          </cell>
          <cell r="T362">
            <v>26489</v>
          </cell>
          <cell r="U362">
            <v>4347</v>
          </cell>
          <cell r="V362">
            <v>31618</v>
          </cell>
          <cell r="W362">
            <v>5129</v>
          </cell>
          <cell r="X362">
            <v>37791</v>
          </cell>
          <cell r="Y362">
            <v>6173</v>
          </cell>
          <cell r="Z362">
            <v>42205</v>
          </cell>
          <cell r="AA362">
            <v>4414</v>
          </cell>
          <cell r="AB362">
            <v>48784</v>
          </cell>
          <cell r="AC362">
            <v>6579</v>
          </cell>
          <cell r="AD362">
            <v>55420</v>
          </cell>
          <cell r="AE362">
            <v>6636</v>
          </cell>
          <cell r="AG362">
            <v>55420</v>
          </cell>
          <cell r="AH362">
            <v>55420</v>
          </cell>
        </row>
        <row r="363">
          <cell r="A363">
            <v>32180803</v>
          </cell>
          <cell r="B363" t="str">
            <v>עירוני חשמלי</v>
          </cell>
          <cell r="C363" t="str">
            <v>גולדן דראגון</v>
          </cell>
          <cell r="D363">
            <v>2023</v>
          </cell>
          <cell r="E363" t="str">
            <v xml:space="preserve">ירושלים ארזים </v>
          </cell>
          <cell r="F363">
            <v>249</v>
          </cell>
          <cell r="H363">
            <v>5053</v>
          </cell>
          <cell r="I363">
            <v>4804</v>
          </cell>
          <cell r="J363">
            <v>11551</v>
          </cell>
          <cell r="K363">
            <v>6498</v>
          </cell>
          <cell r="L363">
            <v>16694</v>
          </cell>
          <cell r="M363">
            <v>5143</v>
          </cell>
          <cell r="N363">
            <v>24522</v>
          </cell>
          <cell r="O363">
            <v>7828</v>
          </cell>
          <cell r="P363">
            <v>27091</v>
          </cell>
          <cell r="Q363">
            <v>2569</v>
          </cell>
          <cell r="R363">
            <v>30971</v>
          </cell>
          <cell r="S363">
            <v>3880</v>
          </cell>
          <cell r="T363">
            <v>35544</v>
          </cell>
          <cell r="U363">
            <v>4573</v>
          </cell>
          <cell r="V363">
            <v>41041</v>
          </cell>
          <cell r="W363">
            <v>5497</v>
          </cell>
          <cell r="X363">
            <v>46573</v>
          </cell>
          <cell r="Y363">
            <v>5532</v>
          </cell>
          <cell r="Z363">
            <v>51320</v>
          </cell>
          <cell r="AA363">
            <v>4747</v>
          </cell>
          <cell r="AB363">
            <v>56651</v>
          </cell>
          <cell r="AC363">
            <v>5331</v>
          </cell>
          <cell r="AD363">
            <v>63187</v>
          </cell>
          <cell r="AE363">
            <v>6536</v>
          </cell>
          <cell r="AG363">
            <v>62938</v>
          </cell>
          <cell r="AH363">
            <v>62938</v>
          </cell>
        </row>
        <row r="364">
          <cell r="A364">
            <v>32180903</v>
          </cell>
          <cell r="B364" t="str">
            <v>עירוני חשמלי</v>
          </cell>
          <cell r="C364" t="str">
            <v>גולדן דראגון</v>
          </cell>
          <cell r="D364">
            <v>2023</v>
          </cell>
          <cell r="E364" t="str">
            <v xml:space="preserve">ירושלים ארזים </v>
          </cell>
          <cell r="F364">
            <v>301</v>
          </cell>
          <cell r="H364">
            <v>5789</v>
          </cell>
          <cell r="I364">
            <v>5488</v>
          </cell>
          <cell r="J364">
            <v>11191</v>
          </cell>
          <cell r="K364">
            <v>5402</v>
          </cell>
          <cell r="L364">
            <v>16617</v>
          </cell>
          <cell r="M364">
            <v>5426</v>
          </cell>
          <cell r="N364">
            <v>23177</v>
          </cell>
          <cell r="O364">
            <v>6560</v>
          </cell>
          <cell r="P364">
            <v>26132</v>
          </cell>
          <cell r="Q364">
            <v>2955</v>
          </cell>
          <cell r="R364">
            <v>30311</v>
          </cell>
          <cell r="S364">
            <v>4179</v>
          </cell>
          <cell r="T364">
            <v>35308</v>
          </cell>
          <cell r="U364">
            <v>4997</v>
          </cell>
          <cell r="V364">
            <v>40855</v>
          </cell>
          <cell r="W364">
            <v>5547</v>
          </cell>
          <cell r="X364">
            <v>46269</v>
          </cell>
          <cell r="Y364">
            <v>5414</v>
          </cell>
          <cell r="Z364">
            <v>50218</v>
          </cell>
          <cell r="AA364">
            <v>3949</v>
          </cell>
          <cell r="AB364">
            <v>55678</v>
          </cell>
          <cell r="AC364">
            <v>5460</v>
          </cell>
          <cell r="AD364">
            <v>61537</v>
          </cell>
          <cell r="AE364">
            <v>5859</v>
          </cell>
          <cell r="AG364">
            <v>61236</v>
          </cell>
          <cell r="AH364">
            <v>61236</v>
          </cell>
        </row>
        <row r="365">
          <cell r="A365">
            <v>32181003</v>
          </cell>
          <cell r="B365" t="str">
            <v>עירוני חשמלי</v>
          </cell>
          <cell r="C365" t="str">
            <v>גולדן דראגון</v>
          </cell>
          <cell r="D365">
            <v>2023</v>
          </cell>
          <cell r="E365" t="str">
            <v xml:space="preserve">ירושלים ארזים </v>
          </cell>
          <cell r="H365">
            <v>113</v>
          </cell>
          <cell r="I365">
            <v>113</v>
          </cell>
          <cell r="J365">
            <v>5878</v>
          </cell>
          <cell r="K365">
            <v>5765</v>
          </cell>
          <cell r="L365">
            <v>9672</v>
          </cell>
          <cell r="M365">
            <v>3794</v>
          </cell>
          <cell r="N365">
            <v>13345</v>
          </cell>
          <cell r="O365">
            <v>3673</v>
          </cell>
          <cell r="P365">
            <v>18110</v>
          </cell>
          <cell r="Q365">
            <v>4765</v>
          </cell>
          <cell r="R365">
            <v>22407</v>
          </cell>
          <cell r="S365">
            <v>4297</v>
          </cell>
          <cell r="T365">
            <v>26330</v>
          </cell>
          <cell r="U365">
            <v>3923</v>
          </cell>
          <cell r="V365">
            <v>31852</v>
          </cell>
          <cell r="W365">
            <v>5522</v>
          </cell>
          <cell r="X365">
            <v>36722</v>
          </cell>
          <cell r="Y365">
            <v>4870</v>
          </cell>
          <cell r="Z365">
            <v>40521</v>
          </cell>
          <cell r="AA365">
            <v>3799</v>
          </cell>
          <cell r="AB365">
            <v>46314</v>
          </cell>
          <cell r="AC365">
            <v>5793</v>
          </cell>
          <cell r="AD365">
            <v>52714</v>
          </cell>
          <cell r="AE365">
            <v>6400</v>
          </cell>
          <cell r="AG365">
            <v>52714</v>
          </cell>
          <cell r="AH365">
            <v>52714</v>
          </cell>
        </row>
        <row r="366">
          <cell r="A366">
            <v>32181103</v>
          </cell>
          <cell r="B366" t="str">
            <v>עירוני חשמלי</v>
          </cell>
          <cell r="C366" t="str">
            <v>גולדן דראגון</v>
          </cell>
          <cell r="D366">
            <v>2023</v>
          </cell>
          <cell r="E366" t="str">
            <v xml:space="preserve">ירושלים ארזים </v>
          </cell>
          <cell r="H366">
            <v>129</v>
          </cell>
          <cell r="I366">
            <v>129</v>
          </cell>
          <cell r="J366">
            <v>6682</v>
          </cell>
          <cell r="K366">
            <v>6553</v>
          </cell>
          <cell r="L366">
            <v>11819</v>
          </cell>
          <cell r="M366">
            <v>5137</v>
          </cell>
          <cell r="N366">
            <v>16632</v>
          </cell>
          <cell r="O366">
            <v>4813</v>
          </cell>
          <cell r="P366">
            <v>22284</v>
          </cell>
          <cell r="Q366">
            <v>5652</v>
          </cell>
          <cell r="R366">
            <v>26979</v>
          </cell>
          <cell r="S366">
            <v>4695</v>
          </cell>
          <cell r="T366">
            <v>31741</v>
          </cell>
          <cell r="U366">
            <v>4762</v>
          </cell>
          <cell r="V366">
            <v>36943</v>
          </cell>
          <cell r="W366">
            <v>5202</v>
          </cell>
          <cell r="X366">
            <v>41559</v>
          </cell>
          <cell r="Y366">
            <v>4616</v>
          </cell>
          <cell r="Z366">
            <v>45430</v>
          </cell>
          <cell r="AA366">
            <v>3871</v>
          </cell>
          <cell r="AB366">
            <v>50852</v>
          </cell>
          <cell r="AC366">
            <v>5422</v>
          </cell>
          <cell r="AD366">
            <v>56958</v>
          </cell>
          <cell r="AE366">
            <v>6106</v>
          </cell>
          <cell r="AG366">
            <v>56958</v>
          </cell>
          <cell r="AH366">
            <v>56958</v>
          </cell>
        </row>
        <row r="367">
          <cell r="A367">
            <v>32181203</v>
          </cell>
          <cell r="B367" t="str">
            <v>עירוני חשמלי</v>
          </cell>
          <cell r="C367" t="str">
            <v>גולדן דראגון</v>
          </cell>
          <cell r="D367">
            <v>2023</v>
          </cell>
          <cell r="E367" t="str">
            <v xml:space="preserve">ירושלים ארזים </v>
          </cell>
          <cell r="H367">
            <v>175</v>
          </cell>
          <cell r="I367">
            <v>175</v>
          </cell>
          <cell r="J367">
            <v>6705</v>
          </cell>
          <cell r="K367">
            <v>6530</v>
          </cell>
          <cell r="L367">
            <v>12544</v>
          </cell>
          <cell r="M367">
            <v>5839</v>
          </cell>
          <cell r="N367">
            <v>18086</v>
          </cell>
          <cell r="O367">
            <v>5542</v>
          </cell>
          <cell r="P367">
            <v>25185</v>
          </cell>
          <cell r="Q367">
            <v>7099</v>
          </cell>
          <cell r="R367">
            <v>30937</v>
          </cell>
          <cell r="S367">
            <v>5752</v>
          </cell>
          <cell r="T367">
            <v>36772</v>
          </cell>
          <cell r="U367">
            <v>5835</v>
          </cell>
          <cell r="V367">
            <v>43539</v>
          </cell>
          <cell r="W367">
            <v>6767</v>
          </cell>
          <cell r="X367">
            <v>49517</v>
          </cell>
          <cell r="Y367">
            <v>5978</v>
          </cell>
          <cell r="Z367">
            <v>54135</v>
          </cell>
          <cell r="AA367">
            <v>4618</v>
          </cell>
          <cell r="AB367">
            <v>60088</v>
          </cell>
          <cell r="AC367">
            <v>5953</v>
          </cell>
          <cell r="AD367">
            <v>62001</v>
          </cell>
          <cell r="AE367">
            <v>1913</v>
          </cell>
          <cell r="AG367">
            <v>62001</v>
          </cell>
          <cell r="AH367">
            <v>62001</v>
          </cell>
        </row>
        <row r="368">
          <cell r="A368">
            <v>32181403</v>
          </cell>
          <cell r="B368" t="str">
            <v>עירוני חשמלי</v>
          </cell>
          <cell r="C368" t="str">
            <v>גולדן דראגון</v>
          </cell>
          <cell r="D368">
            <v>2033</v>
          </cell>
          <cell r="E368" t="str">
            <v xml:space="preserve">ירושלים ארזים </v>
          </cell>
          <cell r="F368">
            <v>351</v>
          </cell>
          <cell r="J368">
            <v>12925</v>
          </cell>
          <cell r="K368">
            <v>12925</v>
          </cell>
          <cell r="L368">
            <v>17732</v>
          </cell>
          <cell r="M368">
            <v>4807</v>
          </cell>
          <cell r="N368">
            <v>22092</v>
          </cell>
          <cell r="O368">
            <v>4360</v>
          </cell>
          <cell r="P368">
            <v>24433</v>
          </cell>
          <cell r="Q368">
            <v>2341</v>
          </cell>
          <cell r="R368">
            <v>27895</v>
          </cell>
          <cell r="S368">
            <v>3462</v>
          </cell>
          <cell r="T368">
            <v>27895</v>
          </cell>
          <cell r="U368">
            <v>0</v>
          </cell>
          <cell r="V368">
            <v>36877</v>
          </cell>
          <cell r="W368">
            <v>8982</v>
          </cell>
          <cell r="X368">
            <v>39761</v>
          </cell>
          <cell r="Y368">
            <v>2884</v>
          </cell>
          <cell r="Z368">
            <v>40164</v>
          </cell>
          <cell r="AA368">
            <v>403</v>
          </cell>
          <cell r="AB368">
            <v>43003</v>
          </cell>
          <cell r="AC368">
            <v>2839</v>
          </cell>
          <cell r="AD368">
            <v>49886</v>
          </cell>
          <cell r="AE368">
            <v>6883</v>
          </cell>
          <cell r="AG368">
            <v>49535</v>
          </cell>
          <cell r="AH368">
            <v>49886</v>
          </cell>
        </row>
        <row r="369">
          <cell r="A369">
            <v>32181503</v>
          </cell>
          <cell r="B369" t="str">
            <v>עירוני חשמלי</v>
          </cell>
          <cell r="C369" t="str">
            <v>גולדן דראגון</v>
          </cell>
          <cell r="D369">
            <v>2023</v>
          </cell>
          <cell r="E369" t="str">
            <v xml:space="preserve">ירושלים ארזים </v>
          </cell>
          <cell r="H369">
            <v>170</v>
          </cell>
          <cell r="I369">
            <v>170</v>
          </cell>
          <cell r="J369">
            <v>6792</v>
          </cell>
          <cell r="K369">
            <v>6622</v>
          </cell>
          <cell r="L369">
            <v>12036</v>
          </cell>
          <cell r="M369">
            <v>5244</v>
          </cell>
          <cell r="N369">
            <v>16853</v>
          </cell>
          <cell r="O369">
            <v>4817</v>
          </cell>
          <cell r="P369">
            <v>22923</v>
          </cell>
          <cell r="Q369">
            <v>6070</v>
          </cell>
          <cell r="R369">
            <v>27556</v>
          </cell>
          <cell r="S369">
            <v>4633</v>
          </cell>
          <cell r="T369">
            <v>31720</v>
          </cell>
          <cell r="U369">
            <v>4164</v>
          </cell>
          <cell r="V369">
            <v>37805</v>
          </cell>
          <cell r="W369">
            <v>6085</v>
          </cell>
          <cell r="X369">
            <v>42626</v>
          </cell>
          <cell r="Y369">
            <v>4821</v>
          </cell>
          <cell r="Z369">
            <v>47078</v>
          </cell>
          <cell r="AA369">
            <v>4452</v>
          </cell>
          <cell r="AB369">
            <v>52228</v>
          </cell>
          <cell r="AC369">
            <v>5150</v>
          </cell>
          <cell r="AD369">
            <v>59344</v>
          </cell>
          <cell r="AE369">
            <v>7116</v>
          </cell>
          <cell r="AG369">
            <v>59344</v>
          </cell>
          <cell r="AH369">
            <v>59344</v>
          </cell>
        </row>
        <row r="370">
          <cell r="A370">
            <v>32181603</v>
          </cell>
          <cell r="B370" t="str">
            <v>עירוני חשמלי</v>
          </cell>
          <cell r="C370" t="str">
            <v>גולדן דראגון</v>
          </cell>
          <cell r="D370">
            <v>2023</v>
          </cell>
          <cell r="E370" t="str">
            <v xml:space="preserve">ירושלים ארזים </v>
          </cell>
          <cell r="H370">
            <v>140</v>
          </cell>
          <cell r="I370">
            <v>140</v>
          </cell>
          <cell r="J370">
            <v>6044</v>
          </cell>
          <cell r="K370">
            <v>5904</v>
          </cell>
          <cell r="L370">
            <v>11056</v>
          </cell>
          <cell r="M370">
            <v>5012</v>
          </cell>
          <cell r="N370">
            <v>15137</v>
          </cell>
          <cell r="O370">
            <v>4081</v>
          </cell>
          <cell r="P370">
            <v>19843</v>
          </cell>
          <cell r="Q370">
            <v>4706</v>
          </cell>
          <cell r="R370">
            <v>23954</v>
          </cell>
          <cell r="S370">
            <v>4111</v>
          </cell>
          <cell r="T370">
            <v>27943</v>
          </cell>
          <cell r="U370">
            <v>3989</v>
          </cell>
          <cell r="V370">
            <v>33510</v>
          </cell>
          <cell r="W370">
            <v>5567</v>
          </cell>
          <cell r="X370">
            <v>38465</v>
          </cell>
          <cell r="Y370">
            <v>4955</v>
          </cell>
          <cell r="Z370">
            <v>42237</v>
          </cell>
          <cell r="AA370">
            <v>3772</v>
          </cell>
          <cell r="AB370">
            <v>48503</v>
          </cell>
          <cell r="AC370">
            <v>6266</v>
          </cell>
          <cell r="AD370">
            <v>51852</v>
          </cell>
          <cell r="AE370">
            <v>3349</v>
          </cell>
          <cell r="AG370">
            <v>51852</v>
          </cell>
          <cell r="AH370">
            <v>51852</v>
          </cell>
        </row>
        <row r="371">
          <cell r="A371">
            <v>32181703</v>
          </cell>
          <cell r="B371" t="str">
            <v>עירוני חשמלי</v>
          </cell>
          <cell r="C371" t="str">
            <v>גולדן דראגון</v>
          </cell>
          <cell r="D371">
            <v>2023</v>
          </cell>
          <cell r="E371" t="str">
            <v xml:space="preserve">ירושלים ארזים </v>
          </cell>
          <cell r="H371">
            <v>140</v>
          </cell>
          <cell r="I371">
            <v>140</v>
          </cell>
          <cell r="J371">
            <v>552</v>
          </cell>
          <cell r="K371">
            <v>412</v>
          </cell>
          <cell r="L371">
            <v>10153</v>
          </cell>
          <cell r="M371">
            <v>9601</v>
          </cell>
          <cell r="N371">
            <v>14513</v>
          </cell>
          <cell r="O371">
            <v>4360</v>
          </cell>
          <cell r="P371">
            <v>20510</v>
          </cell>
          <cell r="Q371">
            <v>5997</v>
          </cell>
          <cell r="R371">
            <v>24528</v>
          </cell>
          <cell r="S371">
            <v>4018</v>
          </cell>
          <cell r="T371">
            <v>29343</v>
          </cell>
          <cell r="U371">
            <v>4815</v>
          </cell>
          <cell r="V371">
            <v>34894</v>
          </cell>
          <cell r="W371">
            <v>5551</v>
          </cell>
          <cell r="X371">
            <v>39940</v>
          </cell>
          <cell r="Y371">
            <v>5046</v>
          </cell>
          <cell r="Z371">
            <v>44390</v>
          </cell>
          <cell r="AA371">
            <v>4450</v>
          </cell>
          <cell r="AB371">
            <v>44390</v>
          </cell>
          <cell r="AC371">
            <v>0</v>
          </cell>
          <cell r="AD371">
            <v>56042</v>
          </cell>
          <cell r="AE371">
            <v>11652</v>
          </cell>
          <cell r="AG371">
            <v>56042</v>
          </cell>
          <cell r="AH371">
            <v>56042</v>
          </cell>
        </row>
        <row r="372">
          <cell r="A372">
            <v>32316603</v>
          </cell>
          <cell r="B372" t="str">
            <v>עירוני חשמלי</v>
          </cell>
          <cell r="C372" t="str">
            <v>גולדן דראגון</v>
          </cell>
          <cell r="D372">
            <v>2023</v>
          </cell>
          <cell r="E372" t="str">
            <v xml:space="preserve">ירושלים ארזים </v>
          </cell>
          <cell r="M372">
            <v>0</v>
          </cell>
          <cell r="S372">
            <v>0</v>
          </cell>
          <cell r="T372">
            <v>32730</v>
          </cell>
          <cell r="U372">
            <v>32730</v>
          </cell>
          <cell r="V372">
            <v>37899</v>
          </cell>
          <cell r="W372">
            <v>5169</v>
          </cell>
          <cell r="X372">
            <v>43007</v>
          </cell>
          <cell r="Y372">
            <v>5108</v>
          </cell>
          <cell r="Z372">
            <v>47964</v>
          </cell>
          <cell r="AA372">
            <v>4957</v>
          </cell>
          <cell r="AB372">
            <v>53567</v>
          </cell>
          <cell r="AC372">
            <v>5603</v>
          </cell>
          <cell r="AD372">
            <v>59699</v>
          </cell>
          <cell r="AE372">
            <v>6132</v>
          </cell>
          <cell r="AG372">
            <v>59699</v>
          </cell>
          <cell r="AH372">
            <v>59699</v>
          </cell>
        </row>
        <row r="373">
          <cell r="A373">
            <v>32316703</v>
          </cell>
          <cell r="B373" t="str">
            <v>עירוני חשמלי</v>
          </cell>
          <cell r="C373" t="str">
            <v>גולדן דראגון</v>
          </cell>
          <cell r="D373">
            <v>2023</v>
          </cell>
          <cell r="E373" t="str">
            <v xml:space="preserve">ירושלים ארזים </v>
          </cell>
          <cell r="H373">
            <v>189</v>
          </cell>
          <cell r="I373">
            <v>189</v>
          </cell>
          <cell r="J373">
            <v>3681</v>
          </cell>
          <cell r="K373">
            <v>3492</v>
          </cell>
          <cell r="L373">
            <v>11579</v>
          </cell>
          <cell r="M373">
            <v>7898</v>
          </cell>
          <cell r="N373">
            <v>11697</v>
          </cell>
          <cell r="O373">
            <v>118</v>
          </cell>
          <cell r="P373">
            <v>17180</v>
          </cell>
          <cell r="Q373">
            <v>5483</v>
          </cell>
          <cell r="R373">
            <v>21444</v>
          </cell>
          <cell r="S373">
            <v>4264</v>
          </cell>
          <cell r="T373">
            <v>24691</v>
          </cell>
          <cell r="U373">
            <v>3247</v>
          </cell>
          <cell r="V373">
            <v>30160</v>
          </cell>
          <cell r="W373">
            <v>5469</v>
          </cell>
          <cell r="X373">
            <v>34135</v>
          </cell>
          <cell r="Y373">
            <v>3975</v>
          </cell>
          <cell r="Z373">
            <v>38193</v>
          </cell>
          <cell r="AA373">
            <v>4058</v>
          </cell>
          <cell r="AB373">
            <v>42887</v>
          </cell>
          <cell r="AC373">
            <v>4694</v>
          </cell>
          <cell r="AD373">
            <v>48155</v>
          </cell>
          <cell r="AE373">
            <v>5268</v>
          </cell>
          <cell r="AG373">
            <v>48155</v>
          </cell>
          <cell r="AH373">
            <v>48155</v>
          </cell>
        </row>
        <row r="374">
          <cell r="A374">
            <v>32316803</v>
          </cell>
          <cell r="B374" t="str">
            <v>עירוני חשמלי</v>
          </cell>
          <cell r="C374" t="str">
            <v>גולדן דראגון</v>
          </cell>
          <cell r="D374">
            <v>2023</v>
          </cell>
          <cell r="E374" t="str">
            <v xml:space="preserve">ירושלים ארזים </v>
          </cell>
          <cell r="F374">
            <v>281</v>
          </cell>
          <cell r="H374">
            <v>6357</v>
          </cell>
          <cell r="I374">
            <v>6076</v>
          </cell>
          <cell r="J374">
            <v>12298</v>
          </cell>
          <cell r="K374">
            <v>5941</v>
          </cell>
          <cell r="L374">
            <v>17051</v>
          </cell>
          <cell r="M374">
            <v>4753</v>
          </cell>
          <cell r="N374">
            <v>20275</v>
          </cell>
          <cell r="O374">
            <v>3224</v>
          </cell>
          <cell r="P374">
            <v>22866</v>
          </cell>
          <cell r="Q374">
            <v>2591</v>
          </cell>
          <cell r="R374">
            <v>26952</v>
          </cell>
          <cell r="S374">
            <v>4086</v>
          </cell>
          <cell r="T374">
            <v>32004</v>
          </cell>
          <cell r="U374">
            <v>5052</v>
          </cell>
          <cell r="V374">
            <v>37614</v>
          </cell>
          <cell r="W374">
            <v>5610</v>
          </cell>
          <cell r="X374">
            <v>43212</v>
          </cell>
          <cell r="Y374">
            <v>5598</v>
          </cell>
          <cell r="Z374">
            <v>47991</v>
          </cell>
          <cell r="AA374">
            <v>4779</v>
          </cell>
          <cell r="AB374">
            <v>53734</v>
          </cell>
          <cell r="AC374">
            <v>5743</v>
          </cell>
          <cell r="AD374">
            <v>60206</v>
          </cell>
          <cell r="AE374">
            <v>6472</v>
          </cell>
          <cell r="AG374">
            <v>59925</v>
          </cell>
          <cell r="AH374">
            <v>59925</v>
          </cell>
        </row>
        <row r="375">
          <cell r="A375">
            <v>33896202</v>
          </cell>
          <cell r="B375" t="str">
            <v>בין עירוני</v>
          </cell>
          <cell r="C375" t="str">
            <v>גולדן</v>
          </cell>
          <cell r="D375">
            <v>2021</v>
          </cell>
          <cell r="E375" t="str">
            <v>טבריה</v>
          </cell>
          <cell r="F375">
            <v>143317</v>
          </cell>
          <cell r="G375">
            <v>0</v>
          </cell>
          <cell r="H375">
            <v>149399</v>
          </cell>
          <cell r="I375">
            <v>6082</v>
          </cell>
          <cell r="J375">
            <v>155256</v>
          </cell>
          <cell r="K375">
            <v>5857</v>
          </cell>
          <cell r="L375">
            <v>159695</v>
          </cell>
          <cell r="M375">
            <v>4439</v>
          </cell>
          <cell r="N375">
            <v>164310</v>
          </cell>
          <cell r="O375">
            <v>4615</v>
          </cell>
          <cell r="P375">
            <v>170370</v>
          </cell>
          <cell r="Q375">
            <v>6060</v>
          </cell>
          <cell r="R375">
            <v>175714</v>
          </cell>
          <cell r="S375">
            <v>5344</v>
          </cell>
          <cell r="T375">
            <v>181404</v>
          </cell>
          <cell r="U375">
            <v>5690</v>
          </cell>
          <cell r="V375">
            <v>186609</v>
          </cell>
          <cell r="W375">
            <v>5205</v>
          </cell>
          <cell r="X375">
            <v>192286</v>
          </cell>
          <cell r="Y375">
            <v>5677</v>
          </cell>
          <cell r="Z375">
            <v>196490</v>
          </cell>
          <cell r="AA375">
            <v>4204</v>
          </cell>
          <cell r="AB375">
            <v>200045</v>
          </cell>
          <cell r="AC375">
            <v>3555</v>
          </cell>
          <cell r="AD375">
            <v>205587</v>
          </cell>
          <cell r="AE375">
            <v>5542</v>
          </cell>
          <cell r="AG375">
            <v>62270</v>
          </cell>
          <cell r="AH375">
            <v>62270</v>
          </cell>
        </row>
        <row r="376">
          <cell r="A376">
            <v>34636701</v>
          </cell>
          <cell r="B376" t="str">
            <v>בין עירוני</v>
          </cell>
          <cell r="C376" t="str">
            <v>גולדן</v>
          </cell>
          <cell r="D376">
            <v>2017</v>
          </cell>
          <cell r="E376" t="str">
            <v>טבריה</v>
          </cell>
          <cell r="F376">
            <v>139186</v>
          </cell>
          <cell r="G376">
            <v>6036</v>
          </cell>
          <cell r="H376">
            <v>455098</v>
          </cell>
          <cell r="I376">
            <v>315912</v>
          </cell>
          <cell r="J376">
            <v>460549</v>
          </cell>
          <cell r="K376">
            <v>5451</v>
          </cell>
          <cell r="L376">
            <v>466805</v>
          </cell>
          <cell r="M376">
            <v>6256</v>
          </cell>
          <cell r="N376">
            <v>471820</v>
          </cell>
          <cell r="O376">
            <v>5015</v>
          </cell>
          <cell r="P376">
            <v>474516</v>
          </cell>
          <cell r="Q376">
            <v>2696</v>
          </cell>
          <cell r="R376">
            <v>479030</v>
          </cell>
          <cell r="S376">
            <v>4514</v>
          </cell>
          <cell r="T376">
            <v>484819</v>
          </cell>
          <cell r="U376">
            <v>5789</v>
          </cell>
          <cell r="V376">
            <v>490139</v>
          </cell>
          <cell r="W376">
            <v>5320</v>
          </cell>
          <cell r="X376">
            <v>495650</v>
          </cell>
          <cell r="Y376">
            <v>5511</v>
          </cell>
          <cell r="Z376">
            <v>498656</v>
          </cell>
          <cell r="AA376">
            <v>3006</v>
          </cell>
          <cell r="AB376">
            <v>502745</v>
          </cell>
          <cell r="AC376">
            <v>4089</v>
          </cell>
          <cell r="AD376">
            <v>508326</v>
          </cell>
          <cell r="AE376">
            <v>5581</v>
          </cell>
          <cell r="AG376">
            <v>369140</v>
          </cell>
          <cell r="AH376">
            <v>369140</v>
          </cell>
        </row>
        <row r="377">
          <cell r="A377">
            <v>34636801</v>
          </cell>
          <cell r="B377" t="str">
            <v>בין עירוני</v>
          </cell>
          <cell r="C377" t="str">
            <v>גולדן</v>
          </cell>
          <cell r="D377">
            <v>2017</v>
          </cell>
          <cell r="E377" t="str">
            <v>טבריה</v>
          </cell>
          <cell r="F377">
            <v>133194</v>
          </cell>
          <cell r="G377">
            <v>6794</v>
          </cell>
          <cell r="H377">
            <v>412184</v>
          </cell>
          <cell r="I377">
            <v>278990</v>
          </cell>
          <cell r="J377">
            <v>418335</v>
          </cell>
          <cell r="K377">
            <v>6151</v>
          </cell>
          <cell r="L377">
            <v>423084</v>
          </cell>
          <cell r="M377">
            <v>4749</v>
          </cell>
          <cell r="N377">
            <v>426933</v>
          </cell>
          <cell r="O377">
            <v>3849</v>
          </cell>
          <cell r="P377">
            <v>433377</v>
          </cell>
          <cell r="Q377">
            <v>6444</v>
          </cell>
          <cell r="R377">
            <v>438167</v>
          </cell>
          <cell r="S377">
            <v>4790</v>
          </cell>
          <cell r="T377">
            <v>442867</v>
          </cell>
          <cell r="U377">
            <v>4700</v>
          </cell>
          <cell r="V377">
            <v>448203</v>
          </cell>
          <cell r="W377">
            <v>5336</v>
          </cell>
          <cell r="X377">
            <v>454093</v>
          </cell>
          <cell r="Y377">
            <v>5890</v>
          </cell>
          <cell r="Z377">
            <v>458495</v>
          </cell>
          <cell r="AA377">
            <v>4402</v>
          </cell>
          <cell r="AB377">
            <v>462564</v>
          </cell>
          <cell r="AC377">
            <v>4069</v>
          </cell>
          <cell r="AD377">
            <v>465822</v>
          </cell>
          <cell r="AE377">
            <v>3258</v>
          </cell>
          <cell r="AG377">
            <v>332628</v>
          </cell>
          <cell r="AH377">
            <v>332628</v>
          </cell>
        </row>
        <row r="378">
          <cell r="A378">
            <v>34636901</v>
          </cell>
          <cell r="B378" t="str">
            <v>בין עירוני</v>
          </cell>
          <cell r="C378" t="str">
            <v>גולדן</v>
          </cell>
          <cell r="D378">
            <v>2017</v>
          </cell>
          <cell r="E378" t="str">
            <v>טבריה</v>
          </cell>
          <cell r="F378">
            <v>144181</v>
          </cell>
          <cell r="G378">
            <v>4395</v>
          </cell>
          <cell r="H378">
            <v>390453</v>
          </cell>
          <cell r="I378">
            <v>246272</v>
          </cell>
          <cell r="J378">
            <v>396562</v>
          </cell>
          <cell r="K378">
            <v>6109</v>
          </cell>
          <cell r="L378">
            <v>399677</v>
          </cell>
          <cell r="M378">
            <v>3115</v>
          </cell>
          <cell r="N378">
            <v>404294</v>
          </cell>
          <cell r="O378">
            <v>4617</v>
          </cell>
          <cell r="P378">
            <v>410006</v>
          </cell>
          <cell r="Q378">
            <v>5712</v>
          </cell>
          <cell r="R378">
            <v>413490</v>
          </cell>
          <cell r="S378">
            <v>3484</v>
          </cell>
          <cell r="T378">
            <v>419021</v>
          </cell>
          <cell r="U378">
            <v>5531</v>
          </cell>
          <cell r="V378">
            <v>425024</v>
          </cell>
          <cell r="W378">
            <v>6003</v>
          </cell>
          <cell r="X378">
            <v>425024</v>
          </cell>
          <cell r="Y378">
            <v>0</v>
          </cell>
          <cell r="Z378">
            <v>434212</v>
          </cell>
          <cell r="AA378">
            <v>9188</v>
          </cell>
          <cell r="AB378">
            <v>439792</v>
          </cell>
          <cell r="AC378">
            <v>5580</v>
          </cell>
          <cell r="AD378">
            <v>443490</v>
          </cell>
          <cell r="AE378">
            <v>3698</v>
          </cell>
          <cell r="AG378">
            <v>299309</v>
          </cell>
          <cell r="AH378">
            <v>299309</v>
          </cell>
        </row>
        <row r="379">
          <cell r="A379">
            <v>34637001</v>
          </cell>
          <cell r="B379" t="str">
            <v>בין עירוני</v>
          </cell>
          <cell r="C379" t="str">
            <v>גולדן</v>
          </cell>
          <cell r="D379">
            <v>2017</v>
          </cell>
          <cell r="E379" t="str">
            <v>טבריה</v>
          </cell>
          <cell r="F379">
            <v>418709</v>
          </cell>
          <cell r="G379">
            <v>6406</v>
          </cell>
          <cell r="H379">
            <v>420709</v>
          </cell>
          <cell r="I379">
            <v>2000</v>
          </cell>
          <cell r="J379">
            <v>426585</v>
          </cell>
          <cell r="K379">
            <v>5876</v>
          </cell>
          <cell r="L379">
            <v>431027</v>
          </cell>
          <cell r="M379">
            <v>4442</v>
          </cell>
          <cell r="N379">
            <v>436218</v>
          </cell>
          <cell r="O379">
            <v>5191</v>
          </cell>
          <cell r="P379">
            <v>441804</v>
          </cell>
          <cell r="Q379">
            <v>5586</v>
          </cell>
          <cell r="R379">
            <v>446449</v>
          </cell>
          <cell r="S379">
            <v>4645</v>
          </cell>
          <cell r="T379">
            <v>450426</v>
          </cell>
          <cell r="U379">
            <v>3977</v>
          </cell>
          <cell r="V379">
            <v>454683</v>
          </cell>
          <cell r="W379">
            <v>4257</v>
          </cell>
          <cell r="X379">
            <v>460664</v>
          </cell>
          <cell r="Y379">
            <v>5981</v>
          </cell>
          <cell r="Z379">
            <v>465514</v>
          </cell>
          <cell r="AA379">
            <v>4850</v>
          </cell>
          <cell r="AB379">
            <v>469659</v>
          </cell>
          <cell r="AC379">
            <v>4145</v>
          </cell>
          <cell r="AD379">
            <v>475664</v>
          </cell>
          <cell r="AE379">
            <v>6005</v>
          </cell>
          <cell r="AG379">
            <v>56955</v>
          </cell>
          <cell r="AH379">
            <v>56955</v>
          </cell>
        </row>
        <row r="380">
          <cell r="A380">
            <v>34637101</v>
          </cell>
          <cell r="B380" t="str">
            <v>בין עירוני</v>
          </cell>
          <cell r="C380" t="str">
            <v>גולדן</v>
          </cell>
          <cell r="D380">
            <v>2017</v>
          </cell>
          <cell r="E380" t="str">
            <v>טבריה</v>
          </cell>
          <cell r="F380">
            <v>404986</v>
          </cell>
          <cell r="G380">
            <v>6773</v>
          </cell>
          <cell r="H380">
            <v>448449</v>
          </cell>
          <cell r="I380">
            <v>43463</v>
          </cell>
          <cell r="J380">
            <v>454606</v>
          </cell>
          <cell r="K380">
            <v>6157</v>
          </cell>
          <cell r="L380">
            <v>458539</v>
          </cell>
          <cell r="M380">
            <v>3933</v>
          </cell>
          <cell r="N380">
            <v>464052</v>
          </cell>
          <cell r="O380">
            <v>5513</v>
          </cell>
          <cell r="P380">
            <v>470095</v>
          </cell>
          <cell r="Q380">
            <v>6043</v>
          </cell>
          <cell r="R380">
            <v>473793</v>
          </cell>
          <cell r="S380">
            <v>3698</v>
          </cell>
          <cell r="T380">
            <v>478670</v>
          </cell>
          <cell r="U380">
            <v>4877</v>
          </cell>
          <cell r="V380">
            <v>484322</v>
          </cell>
          <cell r="W380">
            <v>5652</v>
          </cell>
          <cell r="X380">
            <v>490184</v>
          </cell>
          <cell r="Y380">
            <v>5862</v>
          </cell>
          <cell r="Z380">
            <v>495226</v>
          </cell>
          <cell r="AA380">
            <v>5042</v>
          </cell>
          <cell r="AB380">
            <v>500660</v>
          </cell>
          <cell r="AC380">
            <v>5434</v>
          </cell>
          <cell r="AD380">
            <v>506009</v>
          </cell>
          <cell r="AE380">
            <v>5349</v>
          </cell>
          <cell r="AG380">
            <v>101023</v>
          </cell>
          <cell r="AH380">
            <v>101023</v>
          </cell>
        </row>
        <row r="381">
          <cell r="A381">
            <v>34637301</v>
          </cell>
          <cell r="B381" t="str">
            <v>בין עירוני</v>
          </cell>
          <cell r="C381" t="str">
            <v>גולדן</v>
          </cell>
          <cell r="D381">
            <v>2017</v>
          </cell>
          <cell r="E381" t="str">
            <v>טבריה</v>
          </cell>
          <cell r="F381">
            <v>384439</v>
          </cell>
          <cell r="G381">
            <v>4837</v>
          </cell>
          <cell r="H381">
            <v>424521</v>
          </cell>
          <cell r="I381">
            <v>40082</v>
          </cell>
          <cell r="J381">
            <v>429102</v>
          </cell>
          <cell r="K381">
            <v>4581</v>
          </cell>
          <cell r="L381">
            <v>435383</v>
          </cell>
          <cell r="M381">
            <v>6281</v>
          </cell>
          <cell r="N381">
            <v>438887</v>
          </cell>
          <cell r="O381">
            <v>3504</v>
          </cell>
          <cell r="P381">
            <v>442252</v>
          </cell>
          <cell r="Q381">
            <v>3365</v>
          </cell>
          <cell r="R381">
            <v>442252</v>
          </cell>
          <cell r="S381">
            <v>0</v>
          </cell>
          <cell r="T381">
            <v>447616</v>
          </cell>
          <cell r="U381">
            <v>5364</v>
          </cell>
          <cell r="V381">
            <v>453115</v>
          </cell>
          <cell r="W381">
            <v>5499</v>
          </cell>
          <cell r="X381">
            <v>458614</v>
          </cell>
          <cell r="Y381">
            <v>5499</v>
          </cell>
          <cell r="Z381">
            <v>461609</v>
          </cell>
          <cell r="AA381">
            <v>2995</v>
          </cell>
          <cell r="AB381">
            <v>466078</v>
          </cell>
          <cell r="AC381">
            <v>4469</v>
          </cell>
          <cell r="AD381">
            <v>471648</v>
          </cell>
          <cell r="AE381">
            <v>5570</v>
          </cell>
          <cell r="AG381">
            <v>87209</v>
          </cell>
          <cell r="AH381">
            <v>87209</v>
          </cell>
        </row>
        <row r="382">
          <cell r="A382">
            <v>34637401</v>
          </cell>
          <cell r="B382" t="str">
            <v>בין עירוני</v>
          </cell>
          <cell r="C382" t="str">
            <v>גולדן</v>
          </cell>
          <cell r="D382">
            <v>2017</v>
          </cell>
          <cell r="E382" t="str">
            <v>טבריה</v>
          </cell>
          <cell r="F382">
            <v>400745</v>
          </cell>
          <cell r="G382">
            <v>5493</v>
          </cell>
          <cell r="H382">
            <v>406697</v>
          </cell>
          <cell r="I382">
            <v>5952</v>
          </cell>
          <cell r="J382">
            <v>413133</v>
          </cell>
          <cell r="K382">
            <v>6436</v>
          </cell>
          <cell r="L382">
            <v>418524</v>
          </cell>
          <cell r="M382">
            <v>5391</v>
          </cell>
          <cell r="N382">
            <v>423129</v>
          </cell>
          <cell r="O382">
            <v>4605</v>
          </cell>
          <cell r="P382">
            <v>425345</v>
          </cell>
          <cell r="Q382">
            <v>2216</v>
          </cell>
          <cell r="R382">
            <v>429387</v>
          </cell>
          <cell r="S382">
            <v>4042</v>
          </cell>
          <cell r="T382">
            <v>431017</v>
          </cell>
          <cell r="U382">
            <v>1630</v>
          </cell>
          <cell r="V382">
            <v>431807</v>
          </cell>
          <cell r="W382">
            <v>790</v>
          </cell>
          <cell r="X382">
            <v>436878</v>
          </cell>
          <cell r="Y382">
            <v>5071</v>
          </cell>
          <cell r="Z382">
            <v>442086</v>
          </cell>
          <cell r="AA382">
            <v>5208</v>
          </cell>
          <cell r="AB382">
            <v>445456</v>
          </cell>
          <cell r="AC382">
            <v>3370</v>
          </cell>
          <cell r="AD382">
            <v>450854</v>
          </cell>
          <cell r="AE382">
            <v>5398</v>
          </cell>
          <cell r="AG382">
            <v>50109</v>
          </cell>
          <cell r="AH382">
            <v>50109</v>
          </cell>
        </row>
        <row r="383">
          <cell r="A383">
            <v>34637501</v>
          </cell>
          <cell r="B383" t="str">
            <v>בין עירוני</v>
          </cell>
          <cell r="C383" t="str">
            <v>גולדן</v>
          </cell>
          <cell r="D383">
            <v>2017</v>
          </cell>
          <cell r="E383" t="str">
            <v>טבריה</v>
          </cell>
          <cell r="F383">
            <v>386192</v>
          </cell>
          <cell r="G383">
            <v>6419</v>
          </cell>
          <cell r="H383">
            <v>389035</v>
          </cell>
          <cell r="I383">
            <v>2843</v>
          </cell>
          <cell r="J383">
            <v>399230</v>
          </cell>
          <cell r="K383">
            <v>10195</v>
          </cell>
          <cell r="L383">
            <v>402366</v>
          </cell>
          <cell r="M383">
            <v>3136</v>
          </cell>
          <cell r="N383">
            <v>406846</v>
          </cell>
          <cell r="O383">
            <v>4480</v>
          </cell>
          <cell r="P383">
            <v>412956</v>
          </cell>
          <cell r="Q383">
            <v>6110</v>
          </cell>
          <cell r="R383">
            <v>418775</v>
          </cell>
          <cell r="S383">
            <v>5819</v>
          </cell>
          <cell r="T383">
            <v>422712</v>
          </cell>
          <cell r="U383">
            <v>3937</v>
          </cell>
          <cell r="V383">
            <v>427557</v>
          </cell>
          <cell r="W383">
            <v>4845</v>
          </cell>
          <cell r="X383">
            <v>430785</v>
          </cell>
          <cell r="Y383">
            <v>3228</v>
          </cell>
          <cell r="Z383">
            <v>435301</v>
          </cell>
          <cell r="AA383">
            <v>4516</v>
          </cell>
          <cell r="AB383">
            <v>440677</v>
          </cell>
          <cell r="AC383">
            <v>5376</v>
          </cell>
          <cell r="AD383">
            <v>446352</v>
          </cell>
          <cell r="AE383">
            <v>5675</v>
          </cell>
          <cell r="AG383">
            <v>60160</v>
          </cell>
          <cell r="AH383">
            <v>60160</v>
          </cell>
        </row>
        <row r="384">
          <cell r="A384">
            <v>34639601</v>
          </cell>
          <cell r="B384" t="str">
            <v>בין עירוני</v>
          </cell>
          <cell r="C384" t="str">
            <v>גולדן דראגון</v>
          </cell>
          <cell r="D384">
            <v>2017</v>
          </cell>
          <cell r="E384" t="str">
            <v>עפולה</v>
          </cell>
          <cell r="F384">
            <v>578083</v>
          </cell>
          <cell r="G384">
            <v>7318</v>
          </cell>
          <cell r="H384">
            <v>587119</v>
          </cell>
          <cell r="I384">
            <v>9036</v>
          </cell>
          <cell r="J384">
            <v>594551</v>
          </cell>
          <cell r="K384">
            <v>7432</v>
          </cell>
          <cell r="L384">
            <v>599888</v>
          </cell>
          <cell r="M384">
            <v>5337</v>
          </cell>
          <cell r="N384">
            <v>602620</v>
          </cell>
          <cell r="O384">
            <v>2732</v>
          </cell>
          <cell r="P384">
            <v>609553</v>
          </cell>
          <cell r="Q384">
            <v>6933</v>
          </cell>
          <cell r="R384">
            <v>615691</v>
          </cell>
          <cell r="S384">
            <v>6138</v>
          </cell>
          <cell r="T384">
            <v>619250</v>
          </cell>
          <cell r="U384">
            <v>3559</v>
          </cell>
          <cell r="V384">
            <v>630680</v>
          </cell>
          <cell r="W384">
            <v>11430</v>
          </cell>
          <cell r="X384">
            <v>641174</v>
          </cell>
          <cell r="Y384">
            <v>10494</v>
          </cell>
          <cell r="Z384">
            <v>647887</v>
          </cell>
          <cell r="AA384">
            <v>6713</v>
          </cell>
          <cell r="AB384">
            <v>655987</v>
          </cell>
          <cell r="AC384">
            <v>8100</v>
          </cell>
          <cell r="AD384">
            <v>663120</v>
          </cell>
          <cell r="AE384">
            <v>7133</v>
          </cell>
          <cell r="AG384">
            <v>85037</v>
          </cell>
          <cell r="AH384">
            <v>85037</v>
          </cell>
        </row>
        <row r="385">
          <cell r="A385">
            <v>37719402</v>
          </cell>
          <cell r="B385" t="str">
            <v>מיני עירוני</v>
          </cell>
          <cell r="C385" t="str">
            <v>מרצדס</v>
          </cell>
          <cell r="D385">
            <v>2020</v>
          </cell>
          <cell r="E385" t="str">
            <v>יקנעם</v>
          </cell>
          <cell r="F385">
            <v>191967</v>
          </cell>
          <cell r="G385">
            <v>1349</v>
          </cell>
          <cell r="H385">
            <v>198042</v>
          </cell>
          <cell r="I385">
            <v>6075</v>
          </cell>
          <cell r="J385">
            <v>200943</v>
          </cell>
          <cell r="K385">
            <v>2901</v>
          </cell>
          <cell r="L385">
            <v>200943</v>
          </cell>
          <cell r="M385">
            <v>0</v>
          </cell>
          <cell r="N385">
            <v>203314</v>
          </cell>
          <cell r="O385">
            <v>2371</v>
          </cell>
          <cell r="P385">
            <v>209287</v>
          </cell>
          <cell r="Q385">
            <v>5973</v>
          </cell>
          <cell r="R385">
            <v>215245</v>
          </cell>
          <cell r="S385">
            <v>5958</v>
          </cell>
          <cell r="T385">
            <v>220772</v>
          </cell>
          <cell r="U385">
            <v>5527</v>
          </cell>
          <cell r="V385">
            <v>226262</v>
          </cell>
          <cell r="W385">
            <v>5490</v>
          </cell>
          <cell r="X385">
            <v>232076</v>
          </cell>
          <cell r="Y385">
            <v>5814</v>
          </cell>
          <cell r="Z385">
            <v>236217</v>
          </cell>
          <cell r="AA385">
            <v>4141</v>
          </cell>
          <cell r="AB385">
            <v>237283</v>
          </cell>
          <cell r="AC385">
            <v>1066</v>
          </cell>
          <cell r="AD385">
            <v>237664</v>
          </cell>
          <cell r="AE385">
            <v>381</v>
          </cell>
          <cell r="AG385">
            <v>45697</v>
          </cell>
          <cell r="AH385">
            <v>45697</v>
          </cell>
        </row>
        <row r="386">
          <cell r="A386">
            <v>37719502</v>
          </cell>
          <cell r="B386" t="str">
            <v>מיני עירוני</v>
          </cell>
          <cell r="C386" t="str">
            <v>מרצדס</v>
          </cell>
          <cell r="D386">
            <v>2020</v>
          </cell>
          <cell r="E386" t="str">
            <v>יקנעם</v>
          </cell>
          <cell r="F386">
            <v>185805</v>
          </cell>
          <cell r="G386">
            <v>3771</v>
          </cell>
          <cell r="H386">
            <v>189642</v>
          </cell>
          <cell r="I386">
            <v>3837</v>
          </cell>
          <cell r="J386">
            <v>189642</v>
          </cell>
          <cell r="K386">
            <v>0</v>
          </cell>
          <cell r="L386">
            <v>199313</v>
          </cell>
          <cell r="M386">
            <v>9671</v>
          </cell>
          <cell r="N386">
            <v>204517</v>
          </cell>
          <cell r="O386">
            <v>5204</v>
          </cell>
          <cell r="P386">
            <v>207594</v>
          </cell>
          <cell r="Q386">
            <v>3077</v>
          </cell>
          <cell r="R386">
            <v>209994</v>
          </cell>
          <cell r="S386">
            <v>2400</v>
          </cell>
          <cell r="T386">
            <v>214260</v>
          </cell>
          <cell r="U386">
            <v>4266</v>
          </cell>
          <cell r="V386">
            <v>219642</v>
          </cell>
          <cell r="W386">
            <v>5382</v>
          </cell>
          <cell r="X386">
            <v>224355</v>
          </cell>
          <cell r="Y386">
            <v>4713</v>
          </cell>
          <cell r="Z386">
            <v>229536</v>
          </cell>
          <cell r="AA386">
            <v>5181</v>
          </cell>
          <cell r="AB386">
            <v>235174</v>
          </cell>
          <cell r="AC386">
            <v>5638</v>
          </cell>
          <cell r="AD386">
            <v>240316</v>
          </cell>
          <cell r="AE386">
            <v>5142</v>
          </cell>
          <cell r="AG386">
            <v>54511</v>
          </cell>
          <cell r="AH386">
            <v>54511</v>
          </cell>
        </row>
        <row r="387">
          <cell r="A387">
            <v>37719602</v>
          </cell>
          <cell r="B387" t="str">
            <v>מיני עירוני</v>
          </cell>
          <cell r="C387" t="str">
            <v>מרצדס</v>
          </cell>
          <cell r="D387">
            <v>2020</v>
          </cell>
          <cell r="E387" t="str">
            <v>יקנעם</v>
          </cell>
          <cell r="F387">
            <v>179439</v>
          </cell>
          <cell r="G387">
            <v>2321</v>
          </cell>
          <cell r="H387">
            <v>179439</v>
          </cell>
          <cell r="I387">
            <v>0</v>
          </cell>
          <cell r="J387">
            <v>184893</v>
          </cell>
          <cell r="K387">
            <v>5454</v>
          </cell>
          <cell r="L387">
            <v>191345</v>
          </cell>
          <cell r="M387">
            <v>6452</v>
          </cell>
          <cell r="N387">
            <v>197277</v>
          </cell>
          <cell r="O387">
            <v>5932</v>
          </cell>
          <cell r="P387">
            <v>202984</v>
          </cell>
          <cell r="Q387">
            <v>5707</v>
          </cell>
          <cell r="R387">
            <v>208285</v>
          </cell>
          <cell r="S387">
            <v>5301</v>
          </cell>
          <cell r="T387">
            <v>212929</v>
          </cell>
          <cell r="U387">
            <v>4644</v>
          </cell>
          <cell r="V387">
            <v>219008</v>
          </cell>
          <cell r="W387">
            <v>6079</v>
          </cell>
          <cell r="X387">
            <v>223377</v>
          </cell>
          <cell r="Y387">
            <v>4369</v>
          </cell>
          <cell r="Z387">
            <v>229179</v>
          </cell>
          <cell r="AA387">
            <v>5802</v>
          </cell>
          <cell r="AB387">
            <v>235306</v>
          </cell>
          <cell r="AC387">
            <v>6127</v>
          </cell>
          <cell r="AD387">
            <v>241490</v>
          </cell>
          <cell r="AE387">
            <v>6184</v>
          </cell>
          <cell r="AG387">
            <v>62051</v>
          </cell>
          <cell r="AH387">
            <v>62051</v>
          </cell>
        </row>
        <row r="388">
          <cell r="A388">
            <v>37719702</v>
          </cell>
          <cell r="B388" t="str">
            <v>מיני עירוני</v>
          </cell>
          <cell r="C388" t="str">
            <v>מרצדס</v>
          </cell>
          <cell r="D388">
            <v>2020</v>
          </cell>
          <cell r="E388" t="str">
            <v>יקנעם</v>
          </cell>
          <cell r="F388">
            <v>177685</v>
          </cell>
          <cell r="G388">
            <v>6085</v>
          </cell>
          <cell r="H388">
            <v>183189</v>
          </cell>
          <cell r="I388">
            <v>5504</v>
          </cell>
          <cell r="J388">
            <v>188327</v>
          </cell>
          <cell r="K388">
            <v>5138</v>
          </cell>
          <cell r="L388">
            <v>193578</v>
          </cell>
          <cell r="M388">
            <v>5251</v>
          </cell>
          <cell r="N388">
            <v>198806</v>
          </cell>
          <cell r="O388">
            <v>5228</v>
          </cell>
          <cell r="P388">
            <v>202637</v>
          </cell>
          <cell r="Q388">
            <v>3831</v>
          </cell>
          <cell r="R388">
            <v>205462</v>
          </cell>
          <cell r="S388">
            <v>2825</v>
          </cell>
          <cell r="T388">
            <v>208937</v>
          </cell>
          <cell r="U388">
            <v>3475</v>
          </cell>
          <cell r="V388">
            <v>213552</v>
          </cell>
          <cell r="W388">
            <v>4615</v>
          </cell>
          <cell r="X388">
            <v>213552</v>
          </cell>
          <cell r="Y388">
            <v>0</v>
          </cell>
          <cell r="Z388">
            <v>213552</v>
          </cell>
          <cell r="AA388">
            <v>0</v>
          </cell>
          <cell r="AB388">
            <v>214544</v>
          </cell>
          <cell r="AC388">
            <v>992</v>
          </cell>
          <cell r="AD388">
            <v>218395</v>
          </cell>
          <cell r="AE388">
            <v>3851</v>
          </cell>
          <cell r="AG388">
            <v>40710</v>
          </cell>
          <cell r="AH388">
            <v>40710</v>
          </cell>
        </row>
        <row r="389">
          <cell r="A389">
            <v>37719802</v>
          </cell>
          <cell r="B389" t="str">
            <v>מיני עירוני</v>
          </cell>
          <cell r="C389" t="str">
            <v>מרצדס</v>
          </cell>
          <cell r="D389">
            <v>2020</v>
          </cell>
          <cell r="E389" t="str">
            <v>יקנעם</v>
          </cell>
          <cell r="F389">
            <v>198863</v>
          </cell>
          <cell r="G389">
            <v>1056</v>
          </cell>
          <cell r="H389">
            <v>200582</v>
          </cell>
          <cell r="I389">
            <v>1719</v>
          </cell>
          <cell r="J389">
            <v>203086</v>
          </cell>
          <cell r="K389">
            <v>2504</v>
          </cell>
          <cell r="L389">
            <v>204276</v>
          </cell>
          <cell r="M389">
            <v>1190</v>
          </cell>
          <cell r="N389">
            <v>208740</v>
          </cell>
          <cell r="O389">
            <v>4464</v>
          </cell>
          <cell r="P389">
            <v>214762</v>
          </cell>
          <cell r="Q389">
            <v>6022</v>
          </cell>
          <cell r="R389">
            <v>220126</v>
          </cell>
          <cell r="S389">
            <v>5364</v>
          </cell>
          <cell r="T389">
            <v>226372</v>
          </cell>
          <cell r="U389">
            <v>6246</v>
          </cell>
          <cell r="V389">
            <v>232499</v>
          </cell>
          <cell r="W389">
            <v>6127</v>
          </cell>
          <cell r="X389">
            <v>238630</v>
          </cell>
          <cell r="Y389">
            <v>6131</v>
          </cell>
          <cell r="Z389">
            <v>243318</v>
          </cell>
          <cell r="AA389">
            <v>4688</v>
          </cell>
          <cell r="AB389">
            <v>248744</v>
          </cell>
          <cell r="AC389">
            <v>5426</v>
          </cell>
          <cell r="AD389">
            <v>249767</v>
          </cell>
          <cell r="AE389">
            <v>1023</v>
          </cell>
          <cell r="AG389">
            <v>50904</v>
          </cell>
          <cell r="AH389">
            <v>50904</v>
          </cell>
        </row>
        <row r="390">
          <cell r="A390">
            <v>37719902</v>
          </cell>
          <cell r="B390" t="str">
            <v>מיני עירוני</v>
          </cell>
          <cell r="C390" t="str">
            <v>מרצדס</v>
          </cell>
          <cell r="D390">
            <v>2020</v>
          </cell>
          <cell r="E390" t="str">
            <v>יקנעם</v>
          </cell>
          <cell r="F390">
            <v>222445</v>
          </cell>
          <cell r="G390">
            <v>1698</v>
          </cell>
          <cell r="H390">
            <v>223587</v>
          </cell>
          <cell r="I390">
            <v>1142</v>
          </cell>
          <cell r="J390">
            <v>226827</v>
          </cell>
          <cell r="K390">
            <v>3240</v>
          </cell>
          <cell r="L390">
            <v>231921</v>
          </cell>
          <cell r="M390">
            <v>5094</v>
          </cell>
          <cell r="N390">
            <v>238202</v>
          </cell>
          <cell r="O390">
            <v>6281</v>
          </cell>
          <cell r="P390">
            <v>243242</v>
          </cell>
          <cell r="Q390">
            <v>5040</v>
          </cell>
          <cell r="R390">
            <v>249831</v>
          </cell>
          <cell r="S390">
            <v>6589</v>
          </cell>
          <cell r="T390">
            <v>257602</v>
          </cell>
          <cell r="U390">
            <v>7771</v>
          </cell>
          <cell r="V390">
            <v>264755</v>
          </cell>
          <cell r="W390">
            <v>7153</v>
          </cell>
          <cell r="X390">
            <v>269926</v>
          </cell>
          <cell r="Y390">
            <v>5171</v>
          </cell>
          <cell r="Z390">
            <v>272396</v>
          </cell>
          <cell r="AA390">
            <v>2470</v>
          </cell>
          <cell r="AB390">
            <v>272396</v>
          </cell>
          <cell r="AC390">
            <v>0</v>
          </cell>
          <cell r="AD390">
            <v>272396</v>
          </cell>
          <cell r="AE390">
            <v>0</v>
          </cell>
          <cell r="AG390">
            <v>49951</v>
          </cell>
          <cell r="AH390">
            <v>49951</v>
          </cell>
        </row>
        <row r="391">
          <cell r="A391">
            <v>37720002</v>
          </cell>
          <cell r="B391" t="str">
            <v>מיני עירוני</v>
          </cell>
          <cell r="C391" t="str">
            <v>מרצדס</v>
          </cell>
          <cell r="D391">
            <v>2020</v>
          </cell>
          <cell r="E391" t="str">
            <v>יקנעם</v>
          </cell>
          <cell r="F391">
            <v>216083</v>
          </cell>
          <cell r="G391">
            <v>6093</v>
          </cell>
          <cell r="H391">
            <v>223243</v>
          </cell>
          <cell r="I391">
            <v>7160</v>
          </cell>
          <cell r="J391">
            <v>229504</v>
          </cell>
          <cell r="K391">
            <v>6261</v>
          </cell>
          <cell r="L391">
            <v>235555</v>
          </cell>
          <cell r="M391">
            <v>6051</v>
          </cell>
          <cell r="N391">
            <v>241885</v>
          </cell>
          <cell r="O391">
            <v>6330</v>
          </cell>
          <cell r="P391">
            <v>247505</v>
          </cell>
          <cell r="Q391">
            <v>5620</v>
          </cell>
          <cell r="R391">
            <v>253465</v>
          </cell>
          <cell r="S391">
            <v>5960</v>
          </cell>
          <cell r="T391">
            <v>260749</v>
          </cell>
          <cell r="U391">
            <v>7284</v>
          </cell>
          <cell r="V391">
            <v>267359</v>
          </cell>
          <cell r="W391">
            <v>6610</v>
          </cell>
          <cell r="X391">
            <v>272622</v>
          </cell>
          <cell r="Y391">
            <v>5263</v>
          </cell>
          <cell r="Z391">
            <v>274385</v>
          </cell>
          <cell r="AA391">
            <v>1763</v>
          </cell>
          <cell r="AB391">
            <v>274385</v>
          </cell>
          <cell r="AC391">
            <v>0</v>
          </cell>
          <cell r="AD391">
            <v>280096</v>
          </cell>
          <cell r="AE391">
            <v>5711</v>
          </cell>
          <cell r="AG391">
            <v>64013</v>
          </cell>
          <cell r="AH391">
            <v>64013</v>
          </cell>
        </row>
        <row r="392">
          <cell r="A392">
            <v>37720102</v>
          </cell>
          <cell r="B392" t="str">
            <v>מיני עירוני</v>
          </cell>
          <cell r="C392" t="str">
            <v>מרצדס</v>
          </cell>
          <cell r="D392">
            <v>2020</v>
          </cell>
          <cell r="E392" t="str">
            <v>יקנעם</v>
          </cell>
          <cell r="F392">
            <v>162234</v>
          </cell>
          <cell r="G392">
            <v>962</v>
          </cell>
          <cell r="H392">
            <v>167223</v>
          </cell>
          <cell r="I392">
            <v>4989</v>
          </cell>
          <cell r="J392">
            <v>172954</v>
          </cell>
          <cell r="K392">
            <v>5731</v>
          </cell>
          <cell r="L392">
            <v>178599</v>
          </cell>
          <cell r="M392">
            <v>5645</v>
          </cell>
          <cell r="N392">
            <v>183286</v>
          </cell>
          <cell r="O392">
            <v>4687</v>
          </cell>
          <cell r="P392">
            <v>188385</v>
          </cell>
          <cell r="Q392">
            <v>5099</v>
          </cell>
          <cell r="R392">
            <v>192536</v>
          </cell>
          <cell r="S392">
            <v>4151</v>
          </cell>
          <cell r="T392">
            <v>197451</v>
          </cell>
          <cell r="U392">
            <v>4915</v>
          </cell>
          <cell r="V392">
            <v>203458</v>
          </cell>
          <cell r="W392">
            <v>6007</v>
          </cell>
          <cell r="X392">
            <v>209139</v>
          </cell>
          <cell r="Y392">
            <v>5681</v>
          </cell>
          <cell r="Z392">
            <v>214122</v>
          </cell>
          <cell r="AA392">
            <v>4983</v>
          </cell>
          <cell r="AB392">
            <v>219551</v>
          </cell>
          <cell r="AC392">
            <v>5429</v>
          </cell>
          <cell r="AD392">
            <v>224031</v>
          </cell>
          <cell r="AE392">
            <v>4480</v>
          </cell>
          <cell r="AG392">
            <v>61797</v>
          </cell>
          <cell r="AH392">
            <v>61797</v>
          </cell>
        </row>
        <row r="393">
          <cell r="A393">
            <v>37720202</v>
          </cell>
          <cell r="B393" t="str">
            <v>מיני עירוני</v>
          </cell>
          <cell r="C393" t="str">
            <v>מרצדס</v>
          </cell>
          <cell r="D393">
            <v>2020</v>
          </cell>
          <cell r="E393" t="str">
            <v>יקנעם</v>
          </cell>
          <cell r="F393">
            <v>169143</v>
          </cell>
          <cell r="G393">
            <v>6456</v>
          </cell>
          <cell r="H393">
            <v>174578</v>
          </cell>
          <cell r="I393">
            <v>5435</v>
          </cell>
          <cell r="J393">
            <v>180295</v>
          </cell>
          <cell r="K393">
            <v>5717</v>
          </cell>
          <cell r="L393">
            <v>186228</v>
          </cell>
          <cell r="M393">
            <v>5933</v>
          </cell>
          <cell r="N393">
            <v>191260</v>
          </cell>
          <cell r="O393">
            <v>5032</v>
          </cell>
          <cell r="P393">
            <v>195609</v>
          </cell>
          <cell r="Q393">
            <v>4349</v>
          </cell>
          <cell r="R393">
            <v>197622</v>
          </cell>
          <cell r="S393">
            <v>2013</v>
          </cell>
          <cell r="T393">
            <v>201993</v>
          </cell>
          <cell r="U393">
            <v>4371</v>
          </cell>
          <cell r="V393">
            <v>205201</v>
          </cell>
          <cell r="W393">
            <v>3208</v>
          </cell>
          <cell r="X393">
            <v>208029</v>
          </cell>
          <cell r="Y393">
            <v>2828</v>
          </cell>
          <cell r="Z393">
            <v>208029</v>
          </cell>
          <cell r="AA393">
            <v>0</v>
          </cell>
          <cell r="AB393">
            <v>208029</v>
          </cell>
          <cell r="AC393">
            <v>0</v>
          </cell>
          <cell r="AD393">
            <v>208813</v>
          </cell>
          <cell r="AE393">
            <v>784</v>
          </cell>
          <cell r="AG393">
            <v>39670</v>
          </cell>
          <cell r="AH393">
            <v>39670</v>
          </cell>
        </row>
        <row r="394">
          <cell r="A394">
            <v>37720302</v>
          </cell>
          <cell r="B394" t="str">
            <v>מיני עירוני</v>
          </cell>
          <cell r="C394" t="str">
            <v>מרצדס</v>
          </cell>
          <cell r="D394">
            <v>2020</v>
          </cell>
          <cell r="E394" t="str">
            <v>יקנעם</v>
          </cell>
          <cell r="F394">
            <v>177901</v>
          </cell>
          <cell r="G394">
            <v>5495</v>
          </cell>
          <cell r="H394">
            <v>184104</v>
          </cell>
          <cell r="I394">
            <v>6203</v>
          </cell>
          <cell r="J394">
            <v>190093</v>
          </cell>
          <cell r="K394">
            <v>5989</v>
          </cell>
          <cell r="L394">
            <v>196342</v>
          </cell>
          <cell r="M394">
            <v>6249</v>
          </cell>
          <cell r="N394">
            <v>202158</v>
          </cell>
          <cell r="O394">
            <v>5816</v>
          </cell>
          <cell r="P394">
            <v>206319</v>
          </cell>
          <cell r="Q394">
            <v>4161</v>
          </cell>
          <cell r="R394">
            <v>208639</v>
          </cell>
          <cell r="S394">
            <v>2320</v>
          </cell>
          <cell r="T394">
            <v>214907</v>
          </cell>
          <cell r="U394">
            <v>6268</v>
          </cell>
          <cell r="V394">
            <v>220860</v>
          </cell>
          <cell r="W394">
            <v>5953</v>
          </cell>
          <cell r="X394">
            <v>226454</v>
          </cell>
          <cell r="Y394">
            <v>5594</v>
          </cell>
          <cell r="Z394">
            <v>230534</v>
          </cell>
          <cell r="AA394">
            <v>4080</v>
          </cell>
          <cell r="AB394">
            <v>233457</v>
          </cell>
          <cell r="AC394">
            <v>2923</v>
          </cell>
          <cell r="AD394">
            <v>239732</v>
          </cell>
          <cell r="AE394">
            <v>6275</v>
          </cell>
          <cell r="AG394">
            <v>61831</v>
          </cell>
          <cell r="AH394">
            <v>61831</v>
          </cell>
        </row>
        <row r="395">
          <cell r="A395">
            <v>38552002</v>
          </cell>
          <cell r="B395" t="str">
            <v>מיני עירוני</v>
          </cell>
          <cell r="C395" t="str">
            <v>מרצדס</v>
          </cell>
          <cell r="D395">
            <v>2020</v>
          </cell>
          <cell r="E395" t="str">
            <v>יקנעם</v>
          </cell>
          <cell r="F395">
            <v>213762</v>
          </cell>
          <cell r="G395">
            <v>5429</v>
          </cell>
          <cell r="H395">
            <v>219384</v>
          </cell>
          <cell r="I395">
            <v>5622</v>
          </cell>
          <cell r="J395">
            <v>226250</v>
          </cell>
          <cell r="K395">
            <v>6866</v>
          </cell>
          <cell r="L395">
            <v>229985</v>
          </cell>
          <cell r="M395">
            <v>3735</v>
          </cell>
          <cell r="N395">
            <v>230987</v>
          </cell>
          <cell r="O395">
            <v>1002</v>
          </cell>
          <cell r="P395">
            <v>230987</v>
          </cell>
          <cell r="Q395">
            <v>0</v>
          </cell>
          <cell r="R395">
            <v>234838</v>
          </cell>
          <cell r="S395">
            <v>3851</v>
          </cell>
          <cell r="T395">
            <v>239167</v>
          </cell>
          <cell r="U395">
            <v>4329</v>
          </cell>
          <cell r="V395">
            <v>244657</v>
          </cell>
          <cell r="W395">
            <v>5490</v>
          </cell>
          <cell r="X395">
            <v>249714</v>
          </cell>
          <cell r="Y395">
            <v>5057</v>
          </cell>
          <cell r="Z395">
            <v>253659</v>
          </cell>
          <cell r="AA395">
            <v>3945</v>
          </cell>
          <cell r="AB395">
            <v>259338</v>
          </cell>
          <cell r="AC395">
            <v>5679</v>
          </cell>
          <cell r="AD395">
            <v>266834</v>
          </cell>
          <cell r="AE395">
            <v>7496</v>
          </cell>
          <cell r="AG395">
            <v>53072</v>
          </cell>
          <cell r="AH395">
            <v>53072</v>
          </cell>
        </row>
        <row r="396">
          <cell r="A396">
            <v>38552102</v>
          </cell>
          <cell r="B396" t="str">
            <v>מיני עירוני</v>
          </cell>
          <cell r="C396" t="str">
            <v>מרצדס</v>
          </cell>
          <cell r="D396">
            <v>2020</v>
          </cell>
          <cell r="E396" t="str">
            <v>יקנעם</v>
          </cell>
          <cell r="F396">
            <v>214598</v>
          </cell>
          <cell r="G396">
            <v>6747</v>
          </cell>
          <cell r="H396">
            <v>220548</v>
          </cell>
          <cell r="I396">
            <v>5950</v>
          </cell>
          <cell r="J396">
            <v>222822</v>
          </cell>
          <cell r="K396">
            <v>2274</v>
          </cell>
          <cell r="L396">
            <v>227241</v>
          </cell>
          <cell r="M396">
            <v>4419</v>
          </cell>
          <cell r="N396">
            <v>230617</v>
          </cell>
          <cell r="O396">
            <v>3376</v>
          </cell>
          <cell r="P396">
            <v>230991</v>
          </cell>
          <cell r="Q396">
            <v>374</v>
          </cell>
          <cell r="R396">
            <v>235765</v>
          </cell>
          <cell r="S396">
            <v>4774</v>
          </cell>
          <cell r="T396">
            <v>241506</v>
          </cell>
          <cell r="U396">
            <v>5741</v>
          </cell>
          <cell r="V396">
            <v>248032</v>
          </cell>
          <cell r="W396">
            <v>6526</v>
          </cell>
          <cell r="X396">
            <v>254780</v>
          </cell>
          <cell r="Y396">
            <v>6748</v>
          </cell>
          <cell r="Z396">
            <v>259457</v>
          </cell>
          <cell r="AA396">
            <v>4677</v>
          </cell>
          <cell r="AB396">
            <v>266396</v>
          </cell>
          <cell r="AC396">
            <v>6939</v>
          </cell>
          <cell r="AD396">
            <v>272550</v>
          </cell>
          <cell r="AE396">
            <v>6154</v>
          </cell>
          <cell r="AG396">
            <v>57952</v>
          </cell>
          <cell r="AH396">
            <v>57952</v>
          </cell>
        </row>
        <row r="397">
          <cell r="A397">
            <v>38552302</v>
          </cell>
          <cell r="B397" t="str">
            <v>מיני עירוני</v>
          </cell>
          <cell r="C397" t="str">
            <v>מרצדס</v>
          </cell>
          <cell r="D397">
            <v>2020</v>
          </cell>
          <cell r="E397" t="str">
            <v>יקנעם</v>
          </cell>
          <cell r="F397">
            <v>220526</v>
          </cell>
          <cell r="G397">
            <v>7020</v>
          </cell>
          <cell r="H397">
            <v>224536</v>
          </cell>
          <cell r="I397">
            <v>4010</v>
          </cell>
          <cell r="J397">
            <v>230369</v>
          </cell>
          <cell r="K397">
            <v>5833</v>
          </cell>
          <cell r="L397">
            <v>239268</v>
          </cell>
          <cell r="M397">
            <v>8899</v>
          </cell>
          <cell r="N397">
            <v>246595</v>
          </cell>
          <cell r="O397">
            <v>7327</v>
          </cell>
          <cell r="P397">
            <v>253240</v>
          </cell>
          <cell r="Q397">
            <v>6645</v>
          </cell>
          <cell r="R397">
            <v>259208</v>
          </cell>
          <cell r="S397">
            <v>5968</v>
          </cell>
          <cell r="T397">
            <v>263441</v>
          </cell>
          <cell r="U397">
            <v>4233</v>
          </cell>
          <cell r="V397">
            <v>269581</v>
          </cell>
          <cell r="W397">
            <v>6140</v>
          </cell>
          <cell r="X397">
            <v>271208</v>
          </cell>
          <cell r="Y397">
            <v>1627</v>
          </cell>
          <cell r="Z397">
            <v>278313</v>
          </cell>
          <cell r="AA397">
            <v>7105</v>
          </cell>
          <cell r="AB397">
            <v>287806</v>
          </cell>
          <cell r="AC397">
            <v>9493</v>
          </cell>
          <cell r="AD397">
            <v>297603</v>
          </cell>
          <cell r="AE397">
            <v>9797</v>
          </cell>
          <cell r="AG397">
            <v>77077</v>
          </cell>
          <cell r="AH397">
            <v>77077</v>
          </cell>
        </row>
        <row r="398">
          <cell r="A398">
            <v>38552402</v>
          </cell>
          <cell r="B398" t="str">
            <v>מיני עירוני</v>
          </cell>
          <cell r="C398" t="str">
            <v>מרצדס</v>
          </cell>
          <cell r="D398">
            <v>2020</v>
          </cell>
          <cell r="E398" t="str">
            <v>יקנעם</v>
          </cell>
          <cell r="F398">
            <v>266429</v>
          </cell>
          <cell r="G398">
            <v>6813</v>
          </cell>
          <cell r="H398">
            <v>272283</v>
          </cell>
          <cell r="I398">
            <v>5854</v>
          </cell>
          <cell r="J398">
            <v>275251</v>
          </cell>
          <cell r="K398">
            <v>2968</v>
          </cell>
          <cell r="L398">
            <v>279168</v>
          </cell>
          <cell r="M398">
            <v>3917</v>
          </cell>
          <cell r="N398">
            <v>286581</v>
          </cell>
          <cell r="O398">
            <v>7413</v>
          </cell>
          <cell r="P398">
            <v>294057</v>
          </cell>
          <cell r="Q398">
            <v>7476</v>
          </cell>
          <cell r="R398">
            <v>302555</v>
          </cell>
          <cell r="S398">
            <v>8498</v>
          </cell>
          <cell r="T398">
            <v>310758</v>
          </cell>
          <cell r="U398">
            <v>8203</v>
          </cell>
          <cell r="V398">
            <v>319322</v>
          </cell>
          <cell r="W398">
            <v>8564</v>
          </cell>
          <cell r="X398">
            <v>327089</v>
          </cell>
          <cell r="Y398">
            <v>7767</v>
          </cell>
          <cell r="Z398">
            <v>333962</v>
          </cell>
          <cell r="AA398">
            <v>6873</v>
          </cell>
          <cell r="AB398">
            <v>341458</v>
          </cell>
          <cell r="AC398">
            <v>7496</v>
          </cell>
          <cell r="AD398">
            <v>349219</v>
          </cell>
          <cell r="AE398">
            <v>7761</v>
          </cell>
          <cell r="AG398">
            <v>82790</v>
          </cell>
          <cell r="AH398">
            <v>82790</v>
          </cell>
        </row>
        <row r="399">
          <cell r="A399">
            <v>38655901</v>
          </cell>
          <cell r="B399" t="str">
            <v>בין עירוני</v>
          </cell>
          <cell r="C399" t="str">
            <v>גולדן דראגון</v>
          </cell>
          <cell r="D399">
            <v>2017</v>
          </cell>
          <cell r="E399" t="str">
            <v>עפולה</v>
          </cell>
          <cell r="F399">
            <v>611437</v>
          </cell>
          <cell r="G399">
            <v>8803</v>
          </cell>
          <cell r="H399">
            <v>614000</v>
          </cell>
          <cell r="I399">
            <v>2563</v>
          </cell>
          <cell r="J399">
            <v>620400</v>
          </cell>
          <cell r="K399">
            <v>6400</v>
          </cell>
          <cell r="L399">
            <v>627000</v>
          </cell>
          <cell r="M399">
            <v>6600</v>
          </cell>
          <cell r="N399">
            <v>632532</v>
          </cell>
          <cell r="O399">
            <v>5532</v>
          </cell>
          <cell r="P399">
            <v>636532</v>
          </cell>
          <cell r="Q399">
            <v>4000</v>
          </cell>
          <cell r="R399">
            <v>645330</v>
          </cell>
          <cell r="S399">
            <v>8798</v>
          </cell>
          <cell r="T399">
            <v>641115</v>
          </cell>
          <cell r="U399">
            <v>-4215</v>
          </cell>
          <cell r="V399">
            <v>641115</v>
          </cell>
          <cell r="W399">
            <v>0</v>
          </cell>
          <cell r="X399">
            <v>641115</v>
          </cell>
          <cell r="Y399">
            <v>0</v>
          </cell>
          <cell r="Z399">
            <v>652160</v>
          </cell>
          <cell r="AA399">
            <v>11045</v>
          </cell>
          <cell r="AB399">
            <v>652160</v>
          </cell>
          <cell r="AC399">
            <v>0</v>
          </cell>
          <cell r="AD399">
            <v>659157</v>
          </cell>
          <cell r="AE399">
            <v>6997</v>
          </cell>
          <cell r="AG399">
            <v>47720</v>
          </cell>
          <cell r="AH399">
            <v>47720</v>
          </cell>
        </row>
        <row r="400">
          <cell r="A400">
            <v>38656001</v>
          </cell>
          <cell r="B400" t="str">
            <v>בין עירוני</v>
          </cell>
          <cell r="C400" t="str">
            <v>גולדן דראגון</v>
          </cell>
          <cell r="D400">
            <v>2017</v>
          </cell>
          <cell r="E400" t="str">
            <v>עפולה</v>
          </cell>
          <cell r="F400">
            <v>644156</v>
          </cell>
          <cell r="G400">
            <v>7968</v>
          </cell>
          <cell r="H400">
            <v>652257</v>
          </cell>
          <cell r="I400">
            <v>8101</v>
          </cell>
          <cell r="J400">
            <v>652257</v>
          </cell>
          <cell r="K400">
            <v>0</v>
          </cell>
          <cell r="L400">
            <v>668101</v>
          </cell>
          <cell r="M400">
            <v>15844</v>
          </cell>
          <cell r="N400">
            <v>684992</v>
          </cell>
          <cell r="O400">
            <v>16891</v>
          </cell>
          <cell r="P400">
            <v>694132</v>
          </cell>
          <cell r="Q400">
            <v>9140</v>
          </cell>
          <cell r="R400">
            <v>701557</v>
          </cell>
          <cell r="S400">
            <v>7425</v>
          </cell>
          <cell r="T400">
            <v>705958</v>
          </cell>
          <cell r="U400">
            <v>4401</v>
          </cell>
          <cell r="V400">
            <v>717662</v>
          </cell>
          <cell r="W400">
            <v>11704</v>
          </cell>
          <cell r="X400">
            <v>725280</v>
          </cell>
          <cell r="Y400">
            <v>7618</v>
          </cell>
          <cell r="Z400">
            <v>728761</v>
          </cell>
          <cell r="AA400">
            <v>3481</v>
          </cell>
          <cell r="AB400">
            <v>735482</v>
          </cell>
          <cell r="AC400">
            <v>6721</v>
          </cell>
          <cell r="AD400">
            <v>741189</v>
          </cell>
          <cell r="AE400">
            <v>5707</v>
          </cell>
          <cell r="AG400">
            <v>97033</v>
          </cell>
          <cell r="AH400">
            <v>97033</v>
          </cell>
        </row>
        <row r="401">
          <cell r="A401">
            <v>38656101</v>
          </cell>
          <cell r="B401" t="str">
            <v>בין עירוני</v>
          </cell>
          <cell r="C401" t="str">
            <v>גולדן דראגון</v>
          </cell>
          <cell r="D401">
            <v>2017</v>
          </cell>
          <cell r="E401" t="str">
            <v>עפולה</v>
          </cell>
          <cell r="F401">
            <v>613555</v>
          </cell>
          <cell r="G401">
            <v>8723</v>
          </cell>
          <cell r="H401">
            <v>622608</v>
          </cell>
          <cell r="I401">
            <v>9053</v>
          </cell>
          <cell r="J401">
            <v>628550</v>
          </cell>
          <cell r="K401">
            <v>5942</v>
          </cell>
          <cell r="L401">
            <v>639055</v>
          </cell>
          <cell r="M401">
            <v>10505</v>
          </cell>
          <cell r="N401">
            <v>650412</v>
          </cell>
          <cell r="O401">
            <v>11357</v>
          </cell>
          <cell r="P401">
            <v>654412</v>
          </cell>
          <cell r="Q401">
            <v>4000</v>
          </cell>
          <cell r="R401">
            <v>664001</v>
          </cell>
          <cell r="S401">
            <v>9589</v>
          </cell>
          <cell r="T401">
            <v>673255</v>
          </cell>
          <cell r="U401">
            <v>9254</v>
          </cell>
          <cell r="V401">
            <v>673255</v>
          </cell>
          <cell r="W401">
            <v>0</v>
          </cell>
          <cell r="X401">
            <v>680899</v>
          </cell>
          <cell r="Y401">
            <v>7644</v>
          </cell>
          <cell r="Z401">
            <v>686378</v>
          </cell>
          <cell r="AA401">
            <v>5479</v>
          </cell>
          <cell r="AB401">
            <v>693067</v>
          </cell>
          <cell r="AC401">
            <v>6689</v>
          </cell>
          <cell r="AD401">
            <v>701128</v>
          </cell>
          <cell r="AE401">
            <v>8061</v>
          </cell>
          <cell r="AG401">
            <v>87573</v>
          </cell>
          <cell r="AH401">
            <v>87573</v>
          </cell>
        </row>
        <row r="402">
          <cell r="A402">
            <v>38656201</v>
          </cell>
          <cell r="B402" t="str">
            <v>בין עירוני</v>
          </cell>
          <cell r="C402" t="str">
            <v>גולדן דראגון</v>
          </cell>
          <cell r="D402">
            <v>2017</v>
          </cell>
          <cell r="E402" t="str">
            <v>עפולה</v>
          </cell>
          <cell r="F402">
            <v>630174</v>
          </cell>
          <cell r="G402">
            <v>6174</v>
          </cell>
          <cell r="H402">
            <v>630878</v>
          </cell>
          <cell r="I402">
            <v>704</v>
          </cell>
          <cell r="J402">
            <v>636860</v>
          </cell>
          <cell r="K402">
            <v>5982</v>
          </cell>
          <cell r="L402">
            <v>640000</v>
          </cell>
          <cell r="M402">
            <v>3140</v>
          </cell>
          <cell r="N402">
            <v>650580</v>
          </cell>
          <cell r="O402">
            <v>10580</v>
          </cell>
          <cell r="P402">
            <v>654405</v>
          </cell>
          <cell r="Q402">
            <v>3825</v>
          </cell>
          <cell r="R402">
            <v>659534</v>
          </cell>
          <cell r="S402">
            <v>5129</v>
          </cell>
          <cell r="T402">
            <v>666771</v>
          </cell>
          <cell r="U402">
            <v>7237</v>
          </cell>
          <cell r="V402">
            <v>676684</v>
          </cell>
          <cell r="W402">
            <v>9913</v>
          </cell>
          <cell r="X402">
            <v>686701</v>
          </cell>
          <cell r="Y402">
            <v>10017</v>
          </cell>
          <cell r="Z402">
            <v>695102</v>
          </cell>
          <cell r="AA402">
            <v>8401</v>
          </cell>
          <cell r="AB402">
            <v>702847</v>
          </cell>
          <cell r="AC402">
            <v>7745</v>
          </cell>
          <cell r="AD402">
            <v>709787</v>
          </cell>
          <cell r="AE402">
            <v>6940</v>
          </cell>
          <cell r="AG402">
            <v>79613</v>
          </cell>
          <cell r="AH402">
            <v>79613</v>
          </cell>
        </row>
        <row r="403">
          <cell r="A403">
            <v>38656301</v>
          </cell>
          <cell r="B403" t="str">
            <v>בין עירוני</v>
          </cell>
          <cell r="C403" t="str">
            <v>גולדן דראגון</v>
          </cell>
          <cell r="D403">
            <v>2017</v>
          </cell>
          <cell r="E403" t="str">
            <v>עפולה</v>
          </cell>
          <cell r="F403">
            <v>630819</v>
          </cell>
          <cell r="G403">
            <v>8340</v>
          </cell>
          <cell r="H403">
            <v>642811</v>
          </cell>
          <cell r="I403">
            <v>11992</v>
          </cell>
          <cell r="J403">
            <v>650868</v>
          </cell>
          <cell r="K403">
            <v>8057</v>
          </cell>
          <cell r="L403">
            <v>661256</v>
          </cell>
          <cell r="M403">
            <v>10388</v>
          </cell>
          <cell r="N403">
            <v>672082</v>
          </cell>
          <cell r="O403">
            <v>10826</v>
          </cell>
          <cell r="P403">
            <v>675574</v>
          </cell>
          <cell r="Q403">
            <v>3492</v>
          </cell>
          <cell r="R403">
            <v>687458</v>
          </cell>
          <cell r="S403">
            <v>11884</v>
          </cell>
          <cell r="T403">
            <v>697438</v>
          </cell>
          <cell r="U403">
            <v>9980</v>
          </cell>
          <cell r="V403">
            <v>703143</v>
          </cell>
          <cell r="W403">
            <v>5705</v>
          </cell>
          <cell r="X403">
            <v>705747</v>
          </cell>
          <cell r="Y403">
            <v>2604</v>
          </cell>
          <cell r="Z403">
            <v>709495</v>
          </cell>
          <cell r="AA403">
            <v>3748</v>
          </cell>
          <cell r="AB403">
            <v>713409</v>
          </cell>
          <cell r="AC403">
            <v>3914</v>
          </cell>
          <cell r="AD403">
            <v>719272</v>
          </cell>
          <cell r="AE403">
            <v>5863</v>
          </cell>
          <cell r="AG403">
            <v>88453</v>
          </cell>
          <cell r="AH403">
            <v>88453</v>
          </cell>
        </row>
        <row r="404">
          <cell r="A404">
            <v>38656401</v>
          </cell>
          <cell r="B404" t="str">
            <v>בין עירוני</v>
          </cell>
          <cell r="C404" t="str">
            <v>גולדן דראגון</v>
          </cell>
          <cell r="D404">
            <v>2017</v>
          </cell>
          <cell r="E404" t="str">
            <v>עפולה</v>
          </cell>
          <cell r="F404">
            <v>678405</v>
          </cell>
          <cell r="G404">
            <v>10522</v>
          </cell>
          <cell r="H404">
            <v>690427</v>
          </cell>
          <cell r="I404">
            <v>12022</v>
          </cell>
          <cell r="J404">
            <v>697846</v>
          </cell>
          <cell r="K404">
            <v>7419</v>
          </cell>
          <cell r="L404">
            <v>702000</v>
          </cell>
          <cell r="M404">
            <v>4154</v>
          </cell>
          <cell r="N404">
            <v>716017</v>
          </cell>
          <cell r="O404">
            <v>14017</v>
          </cell>
          <cell r="P404">
            <v>721025</v>
          </cell>
          <cell r="Q404">
            <v>5008</v>
          </cell>
          <cell r="R404">
            <v>734161</v>
          </cell>
          <cell r="S404">
            <v>13136</v>
          </cell>
          <cell r="T404">
            <v>740954</v>
          </cell>
          <cell r="U404">
            <v>6793</v>
          </cell>
          <cell r="V404">
            <v>753248</v>
          </cell>
          <cell r="W404">
            <v>12294</v>
          </cell>
          <cell r="X404">
            <v>762633</v>
          </cell>
          <cell r="Y404">
            <v>9385</v>
          </cell>
          <cell r="Z404">
            <v>770016</v>
          </cell>
          <cell r="AA404">
            <v>7383</v>
          </cell>
          <cell r="AB404">
            <v>773779</v>
          </cell>
          <cell r="AC404">
            <v>3763</v>
          </cell>
          <cell r="AD404">
            <v>780783</v>
          </cell>
          <cell r="AE404">
            <v>7004</v>
          </cell>
          <cell r="AG404">
            <v>102378</v>
          </cell>
          <cell r="AH404">
            <v>102378</v>
          </cell>
        </row>
        <row r="405">
          <cell r="A405">
            <v>38656501</v>
          </cell>
          <cell r="B405" t="str">
            <v>בין עירוני</v>
          </cell>
          <cell r="C405" t="str">
            <v>גולדן דראגון</v>
          </cell>
          <cell r="D405">
            <v>2017</v>
          </cell>
          <cell r="E405" t="str">
            <v>עפולה</v>
          </cell>
          <cell r="F405">
            <v>722670</v>
          </cell>
          <cell r="G405">
            <v>5958</v>
          </cell>
          <cell r="H405">
            <v>734983</v>
          </cell>
          <cell r="I405">
            <v>12313</v>
          </cell>
          <cell r="J405">
            <v>744403</v>
          </cell>
          <cell r="K405">
            <v>9420</v>
          </cell>
          <cell r="L405">
            <v>750300</v>
          </cell>
          <cell r="M405">
            <v>5897</v>
          </cell>
          <cell r="N405">
            <v>751134</v>
          </cell>
          <cell r="O405">
            <v>834</v>
          </cell>
          <cell r="P405">
            <v>760169</v>
          </cell>
          <cell r="Q405">
            <v>9035</v>
          </cell>
          <cell r="R405">
            <v>769892</v>
          </cell>
          <cell r="S405">
            <v>9723</v>
          </cell>
          <cell r="T405">
            <v>776587</v>
          </cell>
          <cell r="U405">
            <v>6695</v>
          </cell>
          <cell r="V405">
            <v>781320</v>
          </cell>
          <cell r="W405">
            <v>4733</v>
          </cell>
          <cell r="X405">
            <v>781320</v>
          </cell>
          <cell r="Y405">
            <v>0</v>
          </cell>
          <cell r="Z405">
            <v>781320</v>
          </cell>
          <cell r="AA405">
            <v>0</v>
          </cell>
          <cell r="AB405">
            <v>781320</v>
          </cell>
          <cell r="AC405">
            <v>0</v>
          </cell>
          <cell r="AD405">
            <v>782170</v>
          </cell>
          <cell r="AE405">
            <v>850</v>
          </cell>
          <cell r="AG405">
            <v>59500</v>
          </cell>
          <cell r="AH405">
            <v>59500</v>
          </cell>
        </row>
        <row r="406">
          <cell r="A406">
            <v>38656701</v>
          </cell>
          <cell r="B406" t="str">
            <v>בין עירוני</v>
          </cell>
          <cell r="C406" t="str">
            <v>גולדן</v>
          </cell>
          <cell r="D406">
            <v>2017</v>
          </cell>
          <cell r="E406" t="str">
            <v>טבריה</v>
          </cell>
          <cell r="F406">
            <v>657134</v>
          </cell>
          <cell r="G406">
            <v>5210</v>
          </cell>
          <cell r="H406">
            <v>665622</v>
          </cell>
          <cell r="I406">
            <v>8488</v>
          </cell>
          <cell r="J406">
            <v>667654</v>
          </cell>
          <cell r="K406">
            <v>2032</v>
          </cell>
          <cell r="L406">
            <v>670458</v>
          </cell>
          <cell r="M406">
            <v>2804</v>
          </cell>
          <cell r="N406">
            <v>677560</v>
          </cell>
          <cell r="O406">
            <v>7102</v>
          </cell>
          <cell r="P406">
            <v>685831</v>
          </cell>
          <cell r="Q406">
            <v>8271</v>
          </cell>
          <cell r="R406">
            <v>690949</v>
          </cell>
          <cell r="S406">
            <v>5118</v>
          </cell>
          <cell r="T406">
            <v>699231</v>
          </cell>
          <cell r="U406">
            <v>8282</v>
          </cell>
          <cell r="V406">
            <v>708284</v>
          </cell>
          <cell r="W406">
            <v>9053</v>
          </cell>
          <cell r="X406">
            <v>715696</v>
          </cell>
          <cell r="Y406">
            <v>7412</v>
          </cell>
          <cell r="Z406">
            <v>720596</v>
          </cell>
          <cell r="AA406">
            <v>4900</v>
          </cell>
          <cell r="AB406">
            <v>726446</v>
          </cell>
          <cell r="AC406">
            <v>5850</v>
          </cell>
          <cell r="AD406">
            <v>735104</v>
          </cell>
          <cell r="AE406">
            <v>8658</v>
          </cell>
          <cell r="AG406">
            <v>77970</v>
          </cell>
          <cell r="AH406">
            <v>77970</v>
          </cell>
        </row>
        <row r="407">
          <cell r="A407">
            <v>38656801</v>
          </cell>
          <cell r="B407" t="str">
            <v>בין עירוני</v>
          </cell>
          <cell r="C407" t="str">
            <v>גולדן</v>
          </cell>
          <cell r="D407">
            <v>2017</v>
          </cell>
          <cell r="E407" t="str">
            <v>טבריה</v>
          </cell>
          <cell r="F407">
            <v>613855</v>
          </cell>
          <cell r="G407">
            <v>8469</v>
          </cell>
          <cell r="H407">
            <v>620975</v>
          </cell>
          <cell r="I407">
            <v>7120</v>
          </cell>
          <cell r="J407">
            <v>626754</v>
          </cell>
          <cell r="K407">
            <v>5779</v>
          </cell>
          <cell r="L407">
            <v>626754</v>
          </cell>
          <cell r="M407">
            <v>0</v>
          </cell>
          <cell r="N407">
            <v>634948</v>
          </cell>
          <cell r="O407">
            <v>8194</v>
          </cell>
          <cell r="P407">
            <v>642419</v>
          </cell>
          <cell r="Q407">
            <v>7471</v>
          </cell>
          <cell r="R407">
            <v>642419</v>
          </cell>
          <cell r="S407">
            <v>0</v>
          </cell>
          <cell r="T407">
            <v>646835</v>
          </cell>
          <cell r="U407">
            <v>4416</v>
          </cell>
          <cell r="V407">
            <v>653015</v>
          </cell>
          <cell r="W407">
            <v>6180</v>
          </cell>
          <cell r="X407">
            <v>659101</v>
          </cell>
          <cell r="Y407">
            <v>6086</v>
          </cell>
          <cell r="Z407">
            <v>667189</v>
          </cell>
          <cell r="AA407">
            <v>8088</v>
          </cell>
          <cell r="AB407">
            <v>675418</v>
          </cell>
          <cell r="AC407">
            <v>8229</v>
          </cell>
          <cell r="AD407">
            <v>683042</v>
          </cell>
          <cell r="AE407">
            <v>7624</v>
          </cell>
          <cell r="AG407">
            <v>69187</v>
          </cell>
          <cell r="AH407">
            <v>69187</v>
          </cell>
        </row>
        <row r="408">
          <cell r="A408">
            <v>38656901</v>
          </cell>
          <cell r="B408" t="str">
            <v>בין עירוני</v>
          </cell>
          <cell r="C408" t="str">
            <v>גולדן דראגון</v>
          </cell>
          <cell r="D408">
            <v>2017</v>
          </cell>
          <cell r="E408" t="str">
            <v>עפולה</v>
          </cell>
          <cell r="F408">
            <v>628836</v>
          </cell>
          <cell r="G408">
            <v>7878</v>
          </cell>
          <cell r="H408">
            <v>631113</v>
          </cell>
          <cell r="I408">
            <v>2277</v>
          </cell>
          <cell r="J408">
            <v>635087</v>
          </cell>
          <cell r="K408">
            <v>3974</v>
          </cell>
          <cell r="L408">
            <v>638000</v>
          </cell>
          <cell r="M408">
            <v>2913</v>
          </cell>
          <cell r="N408">
            <v>644988</v>
          </cell>
          <cell r="O408">
            <v>6988</v>
          </cell>
          <cell r="P408">
            <v>649273</v>
          </cell>
          <cell r="Q408">
            <v>4285</v>
          </cell>
          <cell r="R408">
            <v>656620</v>
          </cell>
          <cell r="S408">
            <v>7347</v>
          </cell>
          <cell r="T408">
            <v>665859</v>
          </cell>
          <cell r="U408">
            <v>9239</v>
          </cell>
          <cell r="V408">
            <v>676897</v>
          </cell>
          <cell r="W408">
            <v>11038</v>
          </cell>
          <cell r="X408">
            <v>678688</v>
          </cell>
          <cell r="Y408">
            <v>1791</v>
          </cell>
          <cell r="Z408">
            <v>682300</v>
          </cell>
          <cell r="AA408">
            <v>3612</v>
          </cell>
          <cell r="AB408">
            <v>682300</v>
          </cell>
          <cell r="AC408">
            <v>0</v>
          </cell>
          <cell r="AD408">
            <v>682300</v>
          </cell>
          <cell r="AE408">
            <v>0</v>
          </cell>
          <cell r="AG408">
            <v>53464</v>
          </cell>
          <cell r="AH408">
            <v>53464</v>
          </cell>
        </row>
        <row r="409">
          <cell r="A409">
            <v>38657001</v>
          </cell>
          <cell r="B409" t="str">
            <v>בין עירוני</v>
          </cell>
          <cell r="C409" t="str">
            <v>גולדן</v>
          </cell>
          <cell r="D409">
            <v>2017</v>
          </cell>
          <cell r="E409" t="str">
            <v xml:space="preserve">עפולה </v>
          </cell>
          <cell r="G409">
            <v>0</v>
          </cell>
          <cell r="H409">
            <v>637339</v>
          </cell>
          <cell r="I409">
            <v>637339</v>
          </cell>
          <cell r="J409">
            <v>640217</v>
          </cell>
          <cell r="K409">
            <v>2878</v>
          </cell>
          <cell r="L409">
            <v>649666</v>
          </cell>
          <cell r="M409">
            <v>9449</v>
          </cell>
          <cell r="N409">
            <v>656770</v>
          </cell>
          <cell r="O409">
            <v>7104</v>
          </cell>
          <cell r="P409">
            <v>666640</v>
          </cell>
          <cell r="Q409">
            <v>9870</v>
          </cell>
          <cell r="R409">
            <v>673787</v>
          </cell>
          <cell r="S409">
            <v>7147</v>
          </cell>
          <cell r="T409">
            <v>678794</v>
          </cell>
          <cell r="U409">
            <v>5007</v>
          </cell>
          <cell r="V409">
            <v>687425</v>
          </cell>
          <cell r="W409">
            <v>8631</v>
          </cell>
          <cell r="X409">
            <v>698781</v>
          </cell>
          <cell r="Y409">
            <v>11356</v>
          </cell>
          <cell r="Z409">
            <v>709716</v>
          </cell>
          <cell r="AA409">
            <v>10935</v>
          </cell>
          <cell r="AB409">
            <v>717912</v>
          </cell>
          <cell r="AC409">
            <v>8196</v>
          </cell>
          <cell r="AD409">
            <v>724039</v>
          </cell>
          <cell r="AE409">
            <v>6127</v>
          </cell>
          <cell r="AG409">
            <v>724039</v>
          </cell>
          <cell r="AH409">
            <v>724039</v>
          </cell>
        </row>
        <row r="410">
          <cell r="A410">
            <v>38657101</v>
          </cell>
          <cell r="B410" t="str">
            <v>בין עירוני</v>
          </cell>
          <cell r="C410" t="str">
            <v>גולדן דראגון</v>
          </cell>
          <cell r="D410">
            <v>2017</v>
          </cell>
          <cell r="E410" t="str">
            <v>עפולה</v>
          </cell>
          <cell r="F410">
            <v>700850</v>
          </cell>
          <cell r="G410">
            <v>7389</v>
          </cell>
          <cell r="H410">
            <v>703873</v>
          </cell>
          <cell r="I410">
            <v>4150</v>
          </cell>
          <cell r="J410">
            <v>720679</v>
          </cell>
          <cell r="K410">
            <v>16806</v>
          </cell>
          <cell r="L410">
            <v>728963</v>
          </cell>
          <cell r="M410">
            <v>8284</v>
          </cell>
          <cell r="N410" t="e">
            <v>#REF!</v>
          </cell>
          <cell r="O410" t="e">
            <v>#REF!</v>
          </cell>
          <cell r="P410">
            <v>744744</v>
          </cell>
          <cell r="Q410" t="e">
            <v>#REF!</v>
          </cell>
          <cell r="R410">
            <v>753615</v>
          </cell>
          <cell r="S410">
            <v>8871</v>
          </cell>
          <cell r="T410">
            <v>765394</v>
          </cell>
          <cell r="U410">
            <v>11779</v>
          </cell>
          <cell r="V410">
            <v>773296</v>
          </cell>
          <cell r="W410">
            <v>7902</v>
          </cell>
          <cell r="X410">
            <v>778606</v>
          </cell>
          <cell r="Y410">
            <v>5310</v>
          </cell>
          <cell r="Z410">
            <v>787004</v>
          </cell>
          <cell r="AA410">
            <v>8398</v>
          </cell>
          <cell r="AB410">
            <v>793196</v>
          </cell>
          <cell r="AC410">
            <v>6192</v>
          </cell>
          <cell r="AD410">
            <v>795694</v>
          </cell>
          <cell r="AE410">
            <v>2498</v>
          </cell>
          <cell r="AG410">
            <v>94844</v>
          </cell>
          <cell r="AH410" t="e">
            <v>#REF!</v>
          </cell>
        </row>
        <row r="411">
          <cell r="A411">
            <v>38657201</v>
          </cell>
          <cell r="B411" t="str">
            <v>בין עירוני</v>
          </cell>
          <cell r="C411" t="str">
            <v>גולדן דראגון</v>
          </cell>
          <cell r="D411">
            <v>2017</v>
          </cell>
          <cell r="E411" t="str">
            <v>עפולה</v>
          </cell>
          <cell r="F411">
            <v>629192</v>
          </cell>
          <cell r="G411">
            <v>4376</v>
          </cell>
          <cell r="H411">
            <v>637722</v>
          </cell>
          <cell r="I411">
            <v>8530</v>
          </cell>
          <cell r="J411">
            <v>644530</v>
          </cell>
          <cell r="K411">
            <v>6808</v>
          </cell>
          <cell r="L411">
            <v>652972</v>
          </cell>
          <cell r="M411">
            <v>8442</v>
          </cell>
          <cell r="N411">
            <v>656888</v>
          </cell>
          <cell r="O411">
            <v>3916</v>
          </cell>
          <cell r="P411">
            <v>666866</v>
          </cell>
          <cell r="Q411">
            <v>9978</v>
          </cell>
          <cell r="R411">
            <v>669726</v>
          </cell>
          <cell r="S411">
            <v>2860</v>
          </cell>
          <cell r="T411">
            <v>677440</v>
          </cell>
          <cell r="U411">
            <v>7714</v>
          </cell>
          <cell r="V411">
            <v>687411</v>
          </cell>
          <cell r="W411">
            <v>9971</v>
          </cell>
          <cell r="X411">
            <v>695218</v>
          </cell>
          <cell r="Y411">
            <v>7807</v>
          </cell>
          <cell r="Z411">
            <v>700919</v>
          </cell>
          <cell r="AA411">
            <v>5701</v>
          </cell>
          <cell r="AB411">
            <v>700919</v>
          </cell>
          <cell r="AC411">
            <v>0</v>
          </cell>
          <cell r="AD411">
            <v>714011</v>
          </cell>
          <cell r="AE411">
            <v>13092</v>
          </cell>
          <cell r="AG411">
            <v>84819</v>
          </cell>
          <cell r="AH411">
            <v>84819</v>
          </cell>
        </row>
        <row r="412">
          <cell r="A412">
            <v>38657301</v>
          </cell>
          <cell r="B412" t="str">
            <v>בין עירוני</v>
          </cell>
          <cell r="C412" t="str">
            <v>גולדן דראגון</v>
          </cell>
          <cell r="D412">
            <v>2017</v>
          </cell>
          <cell r="E412" t="str">
            <v>מגדל העמק</v>
          </cell>
          <cell r="F412">
            <v>579393</v>
          </cell>
          <cell r="G412">
            <v>5096</v>
          </cell>
          <cell r="H412">
            <v>586126</v>
          </cell>
          <cell r="I412">
            <v>6733</v>
          </cell>
          <cell r="J412">
            <v>592698</v>
          </cell>
          <cell r="K412">
            <v>6572</v>
          </cell>
          <cell r="L412">
            <v>599610</v>
          </cell>
          <cell r="M412">
            <v>6912</v>
          </cell>
          <cell r="N412">
            <v>607633</v>
          </cell>
          <cell r="O412">
            <v>8023</v>
          </cell>
          <cell r="P412">
            <v>616011</v>
          </cell>
          <cell r="Q412">
            <v>8378</v>
          </cell>
          <cell r="R412">
            <v>618353</v>
          </cell>
          <cell r="S412">
            <v>2342</v>
          </cell>
          <cell r="T412">
            <v>625913</v>
          </cell>
          <cell r="U412">
            <v>7560</v>
          </cell>
          <cell r="V412">
            <v>633528</v>
          </cell>
          <cell r="W412">
            <v>7615</v>
          </cell>
          <cell r="X412">
            <v>643139</v>
          </cell>
          <cell r="Y412">
            <v>9611</v>
          </cell>
          <cell r="Z412">
            <v>650766</v>
          </cell>
          <cell r="AA412">
            <v>7627</v>
          </cell>
          <cell r="AB412">
            <v>653252</v>
          </cell>
          <cell r="AC412">
            <v>2486</v>
          </cell>
          <cell r="AD412">
            <v>654356</v>
          </cell>
          <cell r="AE412">
            <v>1104</v>
          </cell>
          <cell r="AG412">
            <v>74963</v>
          </cell>
          <cell r="AH412">
            <v>74963</v>
          </cell>
        </row>
        <row r="413">
          <cell r="A413">
            <v>38657501</v>
          </cell>
          <cell r="B413" t="str">
            <v>בין עירוני</v>
          </cell>
          <cell r="C413" t="str">
            <v>גולדן דראגון</v>
          </cell>
          <cell r="D413">
            <v>2017</v>
          </cell>
          <cell r="E413" t="str">
            <v>יקנעם</v>
          </cell>
          <cell r="F413">
            <v>525816</v>
          </cell>
          <cell r="G413">
            <v>4980</v>
          </cell>
          <cell r="H413">
            <v>533185</v>
          </cell>
          <cell r="I413">
            <v>7369</v>
          </cell>
          <cell r="J413">
            <v>538064</v>
          </cell>
          <cell r="K413">
            <v>4879</v>
          </cell>
          <cell r="L413">
            <v>547000</v>
          </cell>
          <cell r="M413">
            <v>8936</v>
          </cell>
          <cell r="N413">
            <v>552357</v>
          </cell>
          <cell r="O413">
            <v>5357</v>
          </cell>
          <cell r="P413">
            <v>560823</v>
          </cell>
          <cell r="Q413">
            <v>8466</v>
          </cell>
          <cell r="R413">
            <v>565437</v>
          </cell>
          <cell r="S413">
            <v>4614</v>
          </cell>
          <cell r="T413">
            <v>568050</v>
          </cell>
          <cell r="U413">
            <v>2613</v>
          </cell>
          <cell r="V413">
            <v>575306</v>
          </cell>
          <cell r="W413">
            <v>7256</v>
          </cell>
          <cell r="X413">
            <v>584398</v>
          </cell>
          <cell r="Y413">
            <v>9092</v>
          </cell>
          <cell r="Z413">
            <v>590128</v>
          </cell>
          <cell r="AA413">
            <v>5730</v>
          </cell>
          <cell r="AB413">
            <v>594636</v>
          </cell>
          <cell r="AC413">
            <v>4508</v>
          </cell>
          <cell r="AD413">
            <v>601201</v>
          </cell>
          <cell r="AE413">
            <v>6565</v>
          </cell>
          <cell r="AG413">
            <v>75385</v>
          </cell>
          <cell r="AH413">
            <v>75385</v>
          </cell>
        </row>
        <row r="414">
          <cell r="A414">
            <v>38657601</v>
          </cell>
          <cell r="B414" t="str">
            <v>בין עירוני</v>
          </cell>
          <cell r="C414" t="str">
            <v>גולדן דראגון</v>
          </cell>
          <cell r="D414">
            <v>2017</v>
          </cell>
          <cell r="E414" t="str">
            <v>יקנעם</v>
          </cell>
          <cell r="F414">
            <v>637733</v>
          </cell>
          <cell r="G414">
            <v>11418</v>
          </cell>
          <cell r="H414">
            <v>645160</v>
          </cell>
          <cell r="I414">
            <v>7427</v>
          </cell>
          <cell r="J414">
            <v>651774</v>
          </cell>
          <cell r="K414">
            <v>6614</v>
          </cell>
          <cell r="L414">
            <v>658038</v>
          </cell>
          <cell r="M414">
            <v>6264</v>
          </cell>
          <cell r="N414">
            <v>665332</v>
          </cell>
          <cell r="O414">
            <v>7294</v>
          </cell>
          <cell r="P414">
            <v>675000</v>
          </cell>
          <cell r="Q414">
            <v>9668</v>
          </cell>
          <cell r="R414">
            <v>683336</v>
          </cell>
          <cell r="S414">
            <v>8336</v>
          </cell>
          <cell r="T414">
            <v>691960</v>
          </cell>
          <cell r="U414">
            <v>8624</v>
          </cell>
          <cell r="V414">
            <v>695796</v>
          </cell>
          <cell r="W414">
            <v>3836</v>
          </cell>
          <cell r="X414">
            <v>703333</v>
          </cell>
          <cell r="Y414">
            <v>7537</v>
          </cell>
          <cell r="Z414">
            <v>710019</v>
          </cell>
          <cell r="AA414">
            <v>6686</v>
          </cell>
          <cell r="AB414">
            <v>718007</v>
          </cell>
          <cell r="AC414">
            <v>7988</v>
          </cell>
          <cell r="AD414">
            <v>725626</v>
          </cell>
          <cell r="AE414">
            <v>7619</v>
          </cell>
          <cell r="AG414">
            <v>87893</v>
          </cell>
          <cell r="AH414">
            <v>87893</v>
          </cell>
        </row>
        <row r="415">
          <cell r="A415">
            <v>38657701</v>
          </cell>
          <cell r="B415" t="str">
            <v>בין עירוני</v>
          </cell>
          <cell r="C415" t="str">
            <v>גולדן דראגון</v>
          </cell>
          <cell r="D415">
            <v>2017</v>
          </cell>
          <cell r="E415" t="str">
            <v>יקנעם</v>
          </cell>
          <cell r="F415">
            <v>624709</v>
          </cell>
          <cell r="G415">
            <v>11436</v>
          </cell>
          <cell r="H415">
            <v>630600</v>
          </cell>
          <cell r="I415">
            <v>5891</v>
          </cell>
          <cell r="J415">
            <v>636648</v>
          </cell>
          <cell r="K415">
            <v>6048</v>
          </cell>
          <cell r="L415">
            <v>645062</v>
          </cell>
          <cell r="M415">
            <v>8414</v>
          </cell>
          <cell r="N415">
            <v>650771</v>
          </cell>
          <cell r="O415">
            <v>5709</v>
          </cell>
          <cell r="P415">
            <v>654625</v>
          </cell>
          <cell r="Q415">
            <v>3854</v>
          </cell>
          <cell r="R415">
            <v>659662</v>
          </cell>
          <cell r="S415">
            <v>5037</v>
          </cell>
          <cell r="T415">
            <v>663804</v>
          </cell>
          <cell r="U415">
            <v>4142</v>
          </cell>
          <cell r="V415">
            <v>673441</v>
          </cell>
          <cell r="W415">
            <v>9637</v>
          </cell>
          <cell r="X415">
            <v>680325</v>
          </cell>
          <cell r="Y415">
            <v>6884</v>
          </cell>
          <cell r="Z415">
            <v>683475</v>
          </cell>
          <cell r="AA415">
            <v>3150</v>
          </cell>
          <cell r="AB415">
            <v>690644</v>
          </cell>
          <cell r="AC415">
            <v>7169</v>
          </cell>
          <cell r="AD415">
            <v>695480</v>
          </cell>
          <cell r="AE415">
            <v>4836</v>
          </cell>
          <cell r="AG415">
            <v>70771</v>
          </cell>
          <cell r="AH415">
            <v>70771</v>
          </cell>
        </row>
        <row r="416">
          <cell r="A416">
            <v>38657801</v>
          </cell>
          <cell r="B416" t="str">
            <v>בין עירוני</v>
          </cell>
          <cell r="C416" t="str">
            <v>גולדן דראגון</v>
          </cell>
          <cell r="D416">
            <v>2017</v>
          </cell>
          <cell r="E416" t="str">
            <v>יקנעם</v>
          </cell>
          <cell r="F416">
            <v>592544</v>
          </cell>
          <cell r="G416">
            <v>9999</v>
          </cell>
          <cell r="H416">
            <v>601237</v>
          </cell>
          <cell r="I416">
            <v>8693</v>
          </cell>
          <cell r="J416">
            <v>611419</v>
          </cell>
          <cell r="K416">
            <v>10182</v>
          </cell>
          <cell r="L416">
            <v>622048</v>
          </cell>
          <cell r="M416">
            <v>10629</v>
          </cell>
          <cell r="N416">
            <v>631456</v>
          </cell>
          <cell r="O416">
            <v>9408</v>
          </cell>
          <cell r="P416">
            <v>637608</v>
          </cell>
          <cell r="Q416">
            <v>6152</v>
          </cell>
          <cell r="R416">
            <v>640000</v>
          </cell>
          <cell r="S416">
            <v>2392</v>
          </cell>
          <cell r="T416">
            <v>649632</v>
          </cell>
          <cell r="U416">
            <v>9632</v>
          </cell>
          <cell r="V416">
            <v>650350</v>
          </cell>
          <cell r="W416">
            <v>718</v>
          </cell>
          <cell r="X416">
            <v>650466</v>
          </cell>
          <cell r="Y416">
            <v>116</v>
          </cell>
          <cell r="Z416">
            <v>653761</v>
          </cell>
          <cell r="AA416">
            <v>3295</v>
          </cell>
          <cell r="AB416">
            <v>655878</v>
          </cell>
          <cell r="AC416">
            <v>2117</v>
          </cell>
          <cell r="AD416">
            <v>662060</v>
          </cell>
          <cell r="AE416">
            <v>6182</v>
          </cell>
          <cell r="AG416">
            <v>69516</v>
          </cell>
          <cell r="AH416">
            <v>69516</v>
          </cell>
        </row>
        <row r="417">
          <cell r="A417">
            <v>38657901</v>
          </cell>
          <cell r="B417" t="str">
            <v>בין עירוני</v>
          </cell>
          <cell r="C417" t="str">
            <v>גולדן דראגון</v>
          </cell>
          <cell r="D417">
            <v>2017</v>
          </cell>
          <cell r="E417" t="str">
            <v>יקנעם</v>
          </cell>
          <cell r="F417">
            <v>601581</v>
          </cell>
          <cell r="G417">
            <v>5519</v>
          </cell>
          <cell r="H417">
            <v>610000</v>
          </cell>
          <cell r="I417">
            <v>8419</v>
          </cell>
          <cell r="J417">
            <v>616939</v>
          </cell>
          <cell r="K417">
            <v>6939</v>
          </cell>
          <cell r="L417">
            <v>624575</v>
          </cell>
          <cell r="M417">
            <v>7636</v>
          </cell>
          <cell r="N417">
            <v>629394</v>
          </cell>
          <cell r="O417">
            <v>4819</v>
          </cell>
          <cell r="P417">
            <v>635431</v>
          </cell>
          <cell r="Q417">
            <v>6037</v>
          </cell>
          <cell r="R417">
            <v>644225</v>
          </cell>
          <cell r="S417">
            <v>8794</v>
          </cell>
          <cell r="T417">
            <v>653029</v>
          </cell>
          <cell r="U417">
            <v>8804</v>
          </cell>
          <cell r="V417">
            <v>659000</v>
          </cell>
          <cell r="W417">
            <v>5971</v>
          </cell>
          <cell r="X417">
            <v>667309</v>
          </cell>
          <cell r="Y417">
            <v>8309</v>
          </cell>
          <cell r="Z417">
            <v>675893</v>
          </cell>
          <cell r="AA417">
            <v>8584</v>
          </cell>
          <cell r="AB417">
            <v>685618</v>
          </cell>
          <cell r="AC417">
            <v>9725</v>
          </cell>
          <cell r="AD417">
            <v>694984</v>
          </cell>
          <cell r="AE417">
            <v>9366</v>
          </cell>
          <cell r="AG417">
            <v>93403</v>
          </cell>
          <cell r="AH417">
            <v>93403</v>
          </cell>
        </row>
        <row r="418">
          <cell r="A418">
            <v>38658001</v>
          </cell>
          <cell r="B418" t="str">
            <v>בין עירוני</v>
          </cell>
          <cell r="C418" t="str">
            <v>גולדן דראגון</v>
          </cell>
          <cell r="D418">
            <v>2017</v>
          </cell>
          <cell r="E418" t="str">
            <v>יקנעם</v>
          </cell>
          <cell r="F418">
            <v>633888</v>
          </cell>
          <cell r="G418">
            <v>10093</v>
          </cell>
          <cell r="H418">
            <v>644068</v>
          </cell>
          <cell r="I418">
            <v>10180</v>
          </cell>
          <cell r="J418">
            <v>651943</v>
          </cell>
          <cell r="K418">
            <v>7875</v>
          </cell>
          <cell r="L418">
            <v>661473</v>
          </cell>
          <cell r="M418">
            <v>9530</v>
          </cell>
          <cell r="N418">
            <v>669088</v>
          </cell>
          <cell r="O418">
            <v>7615</v>
          </cell>
          <cell r="P418">
            <v>674958</v>
          </cell>
          <cell r="Q418">
            <v>5870</v>
          </cell>
          <cell r="R418">
            <v>683891</v>
          </cell>
          <cell r="S418">
            <v>8933</v>
          </cell>
          <cell r="T418">
            <v>691107</v>
          </cell>
          <cell r="U418">
            <v>7216</v>
          </cell>
          <cell r="V418">
            <v>694401</v>
          </cell>
          <cell r="W418">
            <v>3294</v>
          </cell>
          <cell r="X418">
            <v>702159</v>
          </cell>
          <cell r="Y418">
            <v>7758</v>
          </cell>
          <cell r="Z418">
            <v>706553</v>
          </cell>
          <cell r="AA418">
            <v>4394</v>
          </cell>
          <cell r="AB418">
            <v>717042</v>
          </cell>
          <cell r="AC418">
            <v>10489</v>
          </cell>
          <cell r="AD418">
            <v>717042</v>
          </cell>
          <cell r="AE418">
            <v>0</v>
          </cell>
          <cell r="AG418">
            <v>83154</v>
          </cell>
          <cell r="AH418">
            <v>83154</v>
          </cell>
        </row>
        <row r="419">
          <cell r="A419">
            <v>38658101</v>
          </cell>
          <cell r="B419" t="str">
            <v>בין עירוני</v>
          </cell>
          <cell r="C419" t="str">
            <v>גולדן דראגון</v>
          </cell>
          <cell r="D419">
            <v>2017</v>
          </cell>
          <cell r="E419" t="str">
            <v>יקנעם</v>
          </cell>
          <cell r="F419">
            <v>563077</v>
          </cell>
          <cell r="G419">
            <v>6475</v>
          </cell>
          <cell r="H419">
            <v>567505</v>
          </cell>
          <cell r="I419">
            <v>4428</v>
          </cell>
          <cell r="J419">
            <v>578210</v>
          </cell>
          <cell r="K419">
            <v>10705</v>
          </cell>
          <cell r="L419">
            <v>590276</v>
          </cell>
          <cell r="M419">
            <v>12066</v>
          </cell>
          <cell r="N419">
            <v>599766</v>
          </cell>
          <cell r="O419">
            <v>9490</v>
          </cell>
          <cell r="P419">
            <v>599849</v>
          </cell>
          <cell r="Q419">
            <v>83</v>
          </cell>
          <cell r="R419">
            <v>608631</v>
          </cell>
          <cell r="S419">
            <v>8782</v>
          </cell>
          <cell r="T419">
            <v>619222</v>
          </cell>
          <cell r="U419">
            <v>10591</v>
          </cell>
          <cell r="V419">
            <v>625000</v>
          </cell>
          <cell r="W419">
            <v>5778</v>
          </cell>
          <cell r="X419">
            <v>636781</v>
          </cell>
          <cell r="Y419">
            <v>11781</v>
          </cell>
          <cell r="Z419">
            <v>640000</v>
          </cell>
          <cell r="AA419">
            <v>3219</v>
          </cell>
          <cell r="AB419">
            <v>648189</v>
          </cell>
          <cell r="AC419">
            <v>8189</v>
          </cell>
          <cell r="AD419">
            <v>658199</v>
          </cell>
          <cell r="AE419">
            <v>10010</v>
          </cell>
          <cell r="AG419">
            <v>95122</v>
          </cell>
          <cell r="AH419">
            <v>95122</v>
          </cell>
        </row>
        <row r="420">
          <cell r="A420">
            <v>38658201</v>
          </cell>
          <cell r="B420" t="str">
            <v>בין עירוני</v>
          </cell>
          <cell r="C420" t="str">
            <v>גולדן דראגון</v>
          </cell>
          <cell r="D420">
            <v>2017</v>
          </cell>
          <cell r="E420" t="str">
            <v>עפולה</v>
          </cell>
          <cell r="F420">
            <v>533381</v>
          </cell>
          <cell r="G420">
            <v>7683</v>
          </cell>
          <cell r="H420">
            <v>539000</v>
          </cell>
          <cell r="I420">
            <v>5619</v>
          </cell>
          <cell r="J420">
            <v>548744</v>
          </cell>
          <cell r="K420">
            <v>9744</v>
          </cell>
          <cell r="L420">
            <v>556196</v>
          </cell>
          <cell r="M420">
            <v>7452</v>
          </cell>
          <cell r="N420">
            <v>563919</v>
          </cell>
          <cell r="O420">
            <v>7723</v>
          </cell>
          <cell r="P420">
            <v>570332</v>
          </cell>
          <cell r="Q420">
            <v>6413</v>
          </cell>
          <cell r="R420">
            <v>570810</v>
          </cell>
          <cell r="S420">
            <v>478</v>
          </cell>
          <cell r="T420">
            <v>575569</v>
          </cell>
          <cell r="U420">
            <v>4759</v>
          </cell>
          <cell r="V420">
            <v>584528</v>
          </cell>
          <cell r="W420">
            <v>8959</v>
          </cell>
          <cell r="X420">
            <v>593677</v>
          </cell>
          <cell r="Y420">
            <v>9149</v>
          </cell>
          <cell r="Z420">
            <v>596125</v>
          </cell>
          <cell r="AA420">
            <v>2448</v>
          </cell>
          <cell r="AB420">
            <v>600174</v>
          </cell>
          <cell r="AC420">
            <v>4049</v>
          </cell>
          <cell r="AD420">
            <v>606383</v>
          </cell>
          <cell r="AE420">
            <v>6209</v>
          </cell>
          <cell r="AG420">
            <v>73002</v>
          </cell>
          <cell r="AH420">
            <v>73002</v>
          </cell>
        </row>
        <row r="421">
          <cell r="A421">
            <v>38658301</v>
          </cell>
          <cell r="B421" t="str">
            <v>בין עירוני</v>
          </cell>
          <cell r="C421" t="str">
            <v>גולדן דראגון</v>
          </cell>
          <cell r="D421">
            <v>2017</v>
          </cell>
          <cell r="E421" t="str">
            <v>עפולה</v>
          </cell>
          <cell r="F421">
            <v>583379</v>
          </cell>
          <cell r="G421">
            <v>9833</v>
          </cell>
          <cell r="H421">
            <v>590700</v>
          </cell>
          <cell r="I421">
            <v>7321</v>
          </cell>
          <cell r="J421">
            <v>599966</v>
          </cell>
          <cell r="K421">
            <v>9266</v>
          </cell>
          <cell r="L421">
            <v>608081</v>
          </cell>
          <cell r="M421">
            <v>8115</v>
          </cell>
          <cell r="N421">
            <v>612682</v>
          </cell>
          <cell r="O421">
            <v>4601</v>
          </cell>
          <cell r="P421">
            <v>619574</v>
          </cell>
          <cell r="Q421">
            <v>6892</v>
          </cell>
          <cell r="R421">
            <v>624457</v>
          </cell>
          <cell r="S421">
            <v>4883</v>
          </cell>
          <cell r="T421">
            <v>636770</v>
          </cell>
          <cell r="U421">
            <v>12313</v>
          </cell>
          <cell r="V421">
            <v>638357</v>
          </cell>
          <cell r="W421">
            <v>1587</v>
          </cell>
          <cell r="X421">
            <v>638357</v>
          </cell>
          <cell r="Y421">
            <v>0</v>
          </cell>
          <cell r="Z421">
            <v>638357</v>
          </cell>
          <cell r="AA421">
            <v>0</v>
          </cell>
          <cell r="AB421">
            <v>645371</v>
          </cell>
          <cell r="AC421">
            <v>7014</v>
          </cell>
          <cell r="AD421">
            <v>649713</v>
          </cell>
          <cell r="AE421">
            <v>4342</v>
          </cell>
          <cell r="AG421">
            <v>66334</v>
          </cell>
          <cell r="AH421">
            <v>66334</v>
          </cell>
        </row>
        <row r="422">
          <cell r="A422">
            <v>38658401</v>
          </cell>
          <cell r="B422" t="str">
            <v>בין עירוני</v>
          </cell>
          <cell r="C422" t="str">
            <v>גולדן</v>
          </cell>
          <cell r="D422">
            <v>2017</v>
          </cell>
          <cell r="E422" t="str">
            <v>טבריה</v>
          </cell>
          <cell r="F422">
            <v>556856</v>
          </cell>
          <cell r="G422">
            <v>4133</v>
          </cell>
          <cell r="H422">
            <v>556856</v>
          </cell>
          <cell r="I422">
            <v>0</v>
          </cell>
          <cell r="J422">
            <v>560772</v>
          </cell>
          <cell r="K422">
            <v>3916</v>
          </cell>
          <cell r="L422">
            <v>567886</v>
          </cell>
          <cell r="M422">
            <v>7114</v>
          </cell>
          <cell r="N422">
            <v>574718</v>
          </cell>
          <cell r="O422">
            <v>6832</v>
          </cell>
          <cell r="P422">
            <v>582291</v>
          </cell>
          <cell r="Q422">
            <v>7573</v>
          </cell>
          <cell r="R422">
            <v>588814</v>
          </cell>
          <cell r="S422">
            <v>6523</v>
          </cell>
          <cell r="T422">
            <v>599492</v>
          </cell>
          <cell r="U422">
            <v>10678</v>
          </cell>
          <cell r="V422">
            <v>608455</v>
          </cell>
          <cell r="W422">
            <v>8963</v>
          </cell>
          <cell r="X422">
            <v>612810</v>
          </cell>
          <cell r="Y422">
            <v>4355</v>
          </cell>
          <cell r="Z422">
            <v>617736</v>
          </cell>
          <cell r="AA422">
            <v>4926</v>
          </cell>
          <cell r="AB422">
            <v>625464</v>
          </cell>
          <cell r="AC422">
            <v>7728</v>
          </cell>
          <cell r="AD422">
            <v>632781</v>
          </cell>
          <cell r="AE422">
            <v>7317</v>
          </cell>
          <cell r="AG422">
            <v>75925</v>
          </cell>
          <cell r="AH422">
            <v>75925</v>
          </cell>
        </row>
        <row r="423">
          <cell r="A423">
            <v>38662801</v>
          </cell>
          <cell r="B423" t="str">
            <v>עירוני חשמלי</v>
          </cell>
          <cell r="C423" t="str">
            <v>גולדן דראגון</v>
          </cell>
          <cell r="D423">
            <v>2017</v>
          </cell>
          <cell r="E423" t="str">
            <v>יקנעם</v>
          </cell>
          <cell r="F423">
            <v>157892</v>
          </cell>
          <cell r="G423">
            <v>3412</v>
          </cell>
          <cell r="H423">
            <v>161469</v>
          </cell>
          <cell r="I423">
            <v>3577</v>
          </cell>
          <cell r="J423">
            <v>164925</v>
          </cell>
          <cell r="K423">
            <v>3456</v>
          </cell>
          <cell r="L423">
            <v>168860</v>
          </cell>
          <cell r="M423">
            <v>3935</v>
          </cell>
          <cell r="N423">
            <v>171302</v>
          </cell>
          <cell r="O423">
            <v>2442</v>
          </cell>
          <cell r="P423">
            <v>173343</v>
          </cell>
          <cell r="Q423">
            <v>2041</v>
          </cell>
          <cell r="R423">
            <v>176063</v>
          </cell>
          <cell r="S423">
            <v>2720</v>
          </cell>
          <cell r="T423">
            <v>178813</v>
          </cell>
          <cell r="U423">
            <v>2750</v>
          </cell>
          <cell r="V423">
            <v>182226</v>
          </cell>
          <cell r="W423">
            <v>3413</v>
          </cell>
          <cell r="X423">
            <v>185265</v>
          </cell>
          <cell r="Y423">
            <v>3039</v>
          </cell>
          <cell r="Z423">
            <v>187635</v>
          </cell>
          <cell r="AA423">
            <v>2370</v>
          </cell>
          <cell r="AB423">
            <v>190301</v>
          </cell>
          <cell r="AC423">
            <v>2666</v>
          </cell>
          <cell r="AD423">
            <v>194081</v>
          </cell>
          <cell r="AE423">
            <v>3780</v>
          </cell>
          <cell r="AG423">
            <v>36189</v>
          </cell>
          <cell r="AH423">
            <v>36189</v>
          </cell>
        </row>
        <row r="424">
          <cell r="A424">
            <v>38662901</v>
          </cell>
          <cell r="B424" t="str">
            <v>עירוני חשמלי</v>
          </cell>
          <cell r="C424" t="str">
            <v>גולדן דראגון</v>
          </cell>
          <cell r="D424">
            <v>2017</v>
          </cell>
          <cell r="E424" t="str">
            <v>יקנעם</v>
          </cell>
          <cell r="F424">
            <v>178676</v>
          </cell>
          <cell r="G424">
            <v>0</v>
          </cell>
          <cell r="H424">
            <v>178676</v>
          </cell>
          <cell r="I424">
            <v>0</v>
          </cell>
          <cell r="J424">
            <v>178676</v>
          </cell>
          <cell r="K424">
            <v>0</v>
          </cell>
          <cell r="L424">
            <v>178676</v>
          </cell>
          <cell r="M424">
            <v>0</v>
          </cell>
          <cell r="N424">
            <v>178676</v>
          </cell>
          <cell r="O424">
            <v>0</v>
          </cell>
          <cell r="P424">
            <v>178676</v>
          </cell>
          <cell r="Q424">
            <v>0</v>
          </cell>
          <cell r="R424">
            <v>178676</v>
          </cell>
          <cell r="S424">
            <v>0</v>
          </cell>
          <cell r="T424">
            <v>181655</v>
          </cell>
          <cell r="U424">
            <v>2979</v>
          </cell>
          <cell r="V424">
            <v>184326</v>
          </cell>
          <cell r="W424">
            <v>2671</v>
          </cell>
          <cell r="X424">
            <v>187510</v>
          </cell>
          <cell r="Y424">
            <v>3184</v>
          </cell>
          <cell r="Z424">
            <v>190212</v>
          </cell>
          <cell r="AA424">
            <v>2702</v>
          </cell>
          <cell r="AB424">
            <v>191955</v>
          </cell>
          <cell r="AC424">
            <v>1743</v>
          </cell>
          <cell r="AD424">
            <v>194698</v>
          </cell>
          <cell r="AE424">
            <v>2743</v>
          </cell>
          <cell r="AG424">
            <v>16022</v>
          </cell>
          <cell r="AH424">
            <v>16022</v>
          </cell>
        </row>
        <row r="425">
          <cell r="A425">
            <v>38663001</v>
          </cell>
          <cell r="B425" t="str">
            <v>עירוני חשמלי</v>
          </cell>
          <cell r="C425" t="str">
            <v>גולדן דראגון</v>
          </cell>
          <cell r="D425">
            <v>2017</v>
          </cell>
          <cell r="E425" t="str">
            <v>יקנעם</v>
          </cell>
          <cell r="F425">
            <v>185377</v>
          </cell>
          <cell r="G425">
            <v>3612</v>
          </cell>
          <cell r="H425">
            <v>187622</v>
          </cell>
          <cell r="I425">
            <v>2245</v>
          </cell>
          <cell r="J425">
            <v>189933</v>
          </cell>
          <cell r="K425">
            <v>2311</v>
          </cell>
          <cell r="L425">
            <v>193642</v>
          </cell>
          <cell r="M425">
            <v>3709</v>
          </cell>
          <cell r="N425">
            <v>193642</v>
          </cell>
          <cell r="O425">
            <v>0</v>
          </cell>
          <cell r="P425">
            <v>197054</v>
          </cell>
          <cell r="Q425">
            <v>3412</v>
          </cell>
          <cell r="R425">
            <v>197054</v>
          </cell>
          <cell r="S425">
            <v>0</v>
          </cell>
          <cell r="T425">
            <v>197054</v>
          </cell>
          <cell r="U425">
            <v>0</v>
          </cell>
          <cell r="V425">
            <v>197054</v>
          </cell>
          <cell r="W425">
            <v>0</v>
          </cell>
          <cell r="X425">
            <v>197054</v>
          </cell>
          <cell r="Y425">
            <v>0</v>
          </cell>
          <cell r="Z425">
            <v>197054</v>
          </cell>
          <cell r="AA425">
            <v>0</v>
          </cell>
          <cell r="AB425">
            <v>197054</v>
          </cell>
          <cell r="AC425">
            <v>0</v>
          </cell>
          <cell r="AD425">
            <v>197054</v>
          </cell>
          <cell r="AE425">
            <v>0</v>
          </cell>
          <cell r="AF425" t="str">
            <v xml:space="preserve">מושבת </v>
          </cell>
          <cell r="AG425">
            <v>11677</v>
          </cell>
          <cell r="AH425">
            <v>11677</v>
          </cell>
        </row>
        <row r="426">
          <cell r="A426">
            <v>38663101</v>
          </cell>
          <cell r="B426" t="str">
            <v>עירוני חשמלי</v>
          </cell>
          <cell r="C426" t="str">
            <v>גולדן דראגון</v>
          </cell>
          <cell r="D426">
            <v>2017</v>
          </cell>
          <cell r="E426" t="str">
            <v>יקנעם</v>
          </cell>
          <cell r="F426">
            <v>162585</v>
          </cell>
          <cell r="G426">
            <v>3631</v>
          </cell>
          <cell r="H426">
            <v>166411</v>
          </cell>
          <cell r="I426">
            <v>3826</v>
          </cell>
          <cell r="J426">
            <v>170300</v>
          </cell>
          <cell r="K426">
            <v>3889</v>
          </cell>
          <cell r="L426">
            <v>171619</v>
          </cell>
          <cell r="M426">
            <v>1319</v>
          </cell>
          <cell r="N426">
            <v>171619</v>
          </cell>
          <cell r="O426">
            <v>0</v>
          </cell>
          <cell r="P426">
            <v>174351</v>
          </cell>
          <cell r="Q426">
            <v>2732</v>
          </cell>
          <cell r="R426">
            <v>176525</v>
          </cell>
          <cell r="S426">
            <v>2174</v>
          </cell>
          <cell r="T426">
            <v>178422</v>
          </cell>
          <cell r="U426">
            <v>1897</v>
          </cell>
          <cell r="V426">
            <v>180677</v>
          </cell>
          <cell r="W426">
            <v>2255</v>
          </cell>
          <cell r="X426">
            <v>183949</v>
          </cell>
          <cell r="Y426">
            <v>3272</v>
          </cell>
          <cell r="Z426">
            <v>186046</v>
          </cell>
          <cell r="AA426">
            <v>2097</v>
          </cell>
          <cell r="AB426">
            <v>190100</v>
          </cell>
          <cell r="AC426">
            <v>4054</v>
          </cell>
          <cell r="AD426">
            <v>192000</v>
          </cell>
          <cell r="AE426">
            <v>1900</v>
          </cell>
          <cell r="AG426">
            <v>29415</v>
          </cell>
          <cell r="AH426">
            <v>29415</v>
          </cell>
        </row>
        <row r="427">
          <cell r="A427">
            <v>38663301</v>
          </cell>
          <cell r="B427" t="str">
            <v>בין עירוני</v>
          </cell>
          <cell r="C427" t="str">
            <v>גולדן דראגון</v>
          </cell>
          <cell r="D427">
            <v>2017</v>
          </cell>
          <cell r="E427" t="str">
            <v>עפולה</v>
          </cell>
          <cell r="F427">
            <v>514182</v>
          </cell>
          <cell r="G427">
            <v>8079</v>
          </cell>
          <cell r="H427">
            <v>520989</v>
          </cell>
          <cell r="I427">
            <v>6807</v>
          </cell>
          <cell r="J427">
            <v>527963</v>
          </cell>
          <cell r="K427">
            <v>6974</v>
          </cell>
          <cell r="L427">
            <v>538287</v>
          </cell>
          <cell r="M427">
            <v>10324</v>
          </cell>
          <cell r="N427">
            <v>546643</v>
          </cell>
          <cell r="O427">
            <v>8356</v>
          </cell>
          <cell r="P427">
            <v>551319</v>
          </cell>
          <cell r="Q427">
            <v>4676</v>
          </cell>
          <cell r="R427">
            <v>558052</v>
          </cell>
          <cell r="S427">
            <v>6733</v>
          </cell>
          <cell r="T427">
            <v>564913</v>
          </cell>
          <cell r="U427">
            <v>6861</v>
          </cell>
          <cell r="V427">
            <v>572022</v>
          </cell>
          <cell r="W427">
            <v>7109</v>
          </cell>
          <cell r="X427">
            <v>573544</v>
          </cell>
          <cell r="Y427">
            <v>1522</v>
          </cell>
          <cell r="Z427">
            <v>581670</v>
          </cell>
          <cell r="AA427">
            <v>8126</v>
          </cell>
          <cell r="AB427">
            <v>581670</v>
          </cell>
          <cell r="AC427">
            <v>0</v>
          </cell>
          <cell r="AD427">
            <v>595117</v>
          </cell>
          <cell r="AE427">
            <v>13447</v>
          </cell>
          <cell r="AG427">
            <v>80935</v>
          </cell>
          <cell r="AH427">
            <v>80935</v>
          </cell>
        </row>
        <row r="428">
          <cell r="A428">
            <v>39273901</v>
          </cell>
          <cell r="B428" t="str">
            <v>עירוני</v>
          </cell>
          <cell r="C428" t="str">
            <v>גולדן דראגון</v>
          </cell>
          <cell r="D428">
            <v>2017</v>
          </cell>
          <cell r="E428" t="str">
            <v>מגדל העמק</v>
          </cell>
          <cell r="F428">
            <v>406561</v>
          </cell>
          <cell r="G428">
            <v>5163</v>
          </cell>
          <cell r="H428">
            <v>411385</v>
          </cell>
          <cell r="I428">
            <v>4824</v>
          </cell>
          <cell r="J428">
            <v>416217</v>
          </cell>
          <cell r="K428">
            <v>4832</v>
          </cell>
          <cell r="L428">
            <v>421129</v>
          </cell>
          <cell r="M428">
            <v>4912</v>
          </cell>
          <cell r="N428">
            <v>425753</v>
          </cell>
          <cell r="O428">
            <v>4624</v>
          </cell>
          <cell r="P428">
            <v>428014</v>
          </cell>
          <cell r="Q428">
            <v>2261</v>
          </cell>
          <cell r="R428">
            <v>434018</v>
          </cell>
          <cell r="S428">
            <v>6004</v>
          </cell>
          <cell r="T428">
            <v>440551</v>
          </cell>
          <cell r="U428">
            <v>6533</v>
          </cell>
          <cell r="V428">
            <v>446889</v>
          </cell>
          <cell r="W428">
            <v>6338</v>
          </cell>
          <cell r="X428">
            <v>450807</v>
          </cell>
          <cell r="Y428">
            <v>3918</v>
          </cell>
          <cell r="Z428">
            <v>457158</v>
          </cell>
          <cell r="AA428">
            <v>6351</v>
          </cell>
          <cell r="AB428">
            <v>461853</v>
          </cell>
          <cell r="AC428">
            <v>4695</v>
          </cell>
          <cell r="AD428">
            <v>464756</v>
          </cell>
          <cell r="AE428">
            <v>2903</v>
          </cell>
          <cell r="AG428">
            <v>58195</v>
          </cell>
          <cell r="AH428">
            <v>58195</v>
          </cell>
        </row>
        <row r="429">
          <cell r="A429">
            <v>39274101</v>
          </cell>
          <cell r="B429" t="str">
            <v>עירוני</v>
          </cell>
          <cell r="C429" t="str">
            <v>גולדן דראגון</v>
          </cell>
          <cell r="D429">
            <v>2017</v>
          </cell>
          <cell r="E429" t="str">
            <v>מגדל העמק</v>
          </cell>
          <cell r="F429">
            <v>438689</v>
          </cell>
          <cell r="G429">
            <v>6676</v>
          </cell>
          <cell r="H429">
            <v>446629</v>
          </cell>
          <cell r="I429">
            <v>7940</v>
          </cell>
          <cell r="J429">
            <v>452119</v>
          </cell>
          <cell r="K429">
            <v>5490</v>
          </cell>
          <cell r="L429">
            <v>456838</v>
          </cell>
          <cell r="M429">
            <v>4719</v>
          </cell>
          <cell r="N429">
            <v>461396</v>
          </cell>
          <cell r="O429">
            <v>4558</v>
          </cell>
          <cell r="P429">
            <v>466698</v>
          </cell>
          <cell r="Q429">
            <v>5302</v>
          </cell>
          <cell r="R429">
            <v>472291</v>
          </cell>
          <cell r="S429">
            <v>5593</v>
          </cell>
          <cell r="T429">
            <v>475521</v>
          </cell>
          <cell r="U429">
            <v>3230</v>
          </cell>
          <cell r="V429">
            <v>476931</v>
          </cell>
          <cell r="W429">
            <v>1410</v>
          </cell>
          <cell r="X429">
            <v>480316</v>
          </cell>
          <cell r="Y429">
            <v>3385</v>
          </cell>
          <cell r="Z429">
            <v>487121</v>
          </cell>
          <cell r="AA429">
            <v>6805</v>
          </cell>
          <cell r="AB429">
            <v>489492</v>
          </cell>
          <cell r="AC429">
            <v>2371</v>
          </cell>
          <cell r="AD429">
            <v>492746</v>
          </cell>
          <cell r="AE429">
            <v>3254</v>
          </cell>
          <cell r="AG429">
            <v>54057</v>
          </cell>
          <cell r="AH429">
            <v>54057</v>
          </cell>
        </row>
        <row r="430">
          <cell r="A430">
            <v>39274301</v>
          </cell>
          <cell r="B430" t="str">
            <v>עירוני</v>
          </cell>
          <cell r="C430" t="str">
            <v>גולדן דראגון</v>
          </cell>
          <cell r="D430">
            <v>2017</v>
          </cell>
          <cell r="E430" t="str">
            <v>מגדל העמק</v>
          </cell>
          <cell r="F430">
            <v>445951</v>
          </cell>
          <cell r="G430">
            <v>5580</v>
          </cell>
          <cell r="H430">
            <v>451543</v>
          </cell>
          <cell r="I430">
            <v>5592</v>
          </cell>
          <cell r="J430">
            <v>457810</v>
          </cell>
          <cell r="K430">
            <v>6267</v>
          </cell>
          <cell r="L430">
            <v>464892</v>
          </cell>
          <cell r="M430">
            <v>7082</v>
          </cell>
          <cell r="N430">
            <v>470523</v>
          </cell>
          <cell r="O430">
            <v>5631</v>
          </cell>
          <cell r="P430">
            <v>475119</v>
          </cell>
          <cell r="Q430">
            <v>4596</v>
          </cell>
          <cell r="R430">
            <v>480203</v>
          </cell>
          <cell r="S430">
            <v>5084</v>
          </cell>
          <cell r="T430">
            <v>484414</v>
          </cell>
          <cell r="V430">
            <v>489336</v>
          </cell>
          <cell r="W430">
            <v>4922</v>
          </cell>
          <cell r="X430">
            <v>495400</v>
          </cell>
          <cell r="Y430">
            <v>6064</v>
          </cell>
          <cell r="Z430">
            <v>501753</v>
          </cell>
          <cell r="AA430">
            <v>6353</v>
          </cell>
          <cell r="AB430">
            <v>506187</v>
          </cell>
          <cell r="AC430">
            <v>4434</v>
          </cell>
          <cell r="AD430">
            <v>511322</v>
          </cell>
          <cell r="AE430">
            <v>5135</v>
          </cell>
          <cell r="AG430">
            <v>65371</v>
          </cell>
          <cell r="AH430">
            <v>61160</v>
          </cell>
        </row>
        <row r="431">
          <cell r="A431">
            <v>39274601</v>
          </cell>
          <cell r="B431" t="str">
            <v>עירוני</v>
          </cell>
          <cell r="C431" t="str">
            <v>גולדן דראגון</v>
          </cell>
          <cell r="D431">
            <v>2017</v>
          </cell>
          <cell r="E431" t="str">
            <v xml:space="preserve">עפולה </v>
          </cell>
          <cell r="F431">
            <v>410299</v>
          </cell>
          <cell r="G431">
            <v>5492</v>
          </cell>
          <cell r="H431">
            <v>416060</v>
          </cell>
          <cell r="I431">
            <v>5761</v>
          </cell>
          <cell r="J431">
            <v>422836</v>
          </cell>
          <cell r="K431">
            <v>6776</v>
          </cell>
          <cell r="L431">
            <v>425523</v>
          </cell>
          <cell r="M431">
            <v>2687</v>
          </cell>
          <cell r="N431">
            <v>434544</v>
          </cell>
          <cell r="O431">
            <v>9021</v>
          </cell>
          <cell r="P431">
            <v>440456</v>
          </cell>
          <cell r="Q431">
            <v>5912</v>
          </cell>
          <cell r="R431">
            <v>446987</v>
          </cell>
          <cell r="S431">
            <v>6531</v>
          </cell>
          <cell r="T431">
            <v>453187</v>
          </cell>
          <cell r="U431">
            <v>6200</v>
          </cell>
          <cell r="V431">
            <v>460192</v>
          </cell>
          <cell r="W431">
            <v>7005</v>
          </cell>
          <cell r="X431">
            <v>463468</v>
          </cell>
          <cell r="Y431">
            <v>3276</v>
          </cell>
          <cell r="Z431">
            <v>470102</v>
          </cell>
          <cell r="AA431">
            <v>6634</v>
          </cell>
          <cell r="AB431">
            <v>477774</v>
          </cell>
          <cell r="AC431">
            <v>7672</v>
          </cell>
          <cell r="AD431">
            <v>485151</v>
          </cell>
          <cell r="AE431">
            <v>7377</v>
          </cell>
          <cell r="AG431">
            <v>74852</v>
          </cell>
          <cell r="AH431">
            <v>74852</v>
          </cell>
        </row>
        <row r="432">
          <cell r="A432">
            <v>39274801</v>
          </cell>
          <cell r="B432" t="str">
            <v>עירוני</v>
          </cell>
          <cell r="C432" t="str">
            <v>גולדן דראגון</v>
          </cell>
          <cell r="D432">
            <v>2017</v>
          </cell>
          <cell r="E432" t="str">
            <v>עפולה</v>
          </cell>
          <cell r="F432">
            <v>371605</v>
          </cell>
          <cell r="G432">
            <v>5291</v>
          </cell>
          <cell r="H432">
            <v>379206</v>
          </cell>
          <cell r="I432">
            <v>7601</v>
          </cell>
          <cell r="J432">
            <v>384231</v>
          </cell>
          <cell r="K432">
            <v>5025</v>
          </cell>
          <cell r="L432">
            <v>389637</v>
          </cell>
          <cell r="M432">
            <v>5406</v>
          </cell>
          <cell r="N432">
            <v>394356</v>
          </cell>
          <cell r="O432">
            <v>4719</v>
          </cell>
          <cell r="P432">
            <v>398289</v>
          </cell>
          <cell r="Q432">
            <v>3933</v>
          </cell>
          <cell r="R432">
            <v>403326</v>
          </cell>
          <cell r="S432">
            <v>5037</v>
          </cell>
          <cell r="T432">
            <v>406172</v>
          </cell>
          <cell r="U432">
            <v>2846</v>
          </cell>
          <cell r="V432">
            <v>412605</v>
          </cell>
          <cell r="W432">
            <v>6433</v>
          </cell>
          <cell r="X432">
            <v>416449</v>
          </cell>
          <cell r="Y432">
            <v>3844</v>
          </cell>
          <cell r="Z432">
            <v>421218</v>
          </cell>
          <cell r="AA432">
            <v>4769</v>
          </cell>
          <cell r="AB432">
            <v>425362</v>
          </cell>
          <cell r="AC432">
            <v>4144</v>
          </cell>
          <cell r="AD432">
            <v>430477</v>
          </cell>
          <cell r="AE432">
            <v>5115</v>
          </cell>
          <cell r="AG432">
            <v>58872</v>
          </cell>
          <cell r="AH432">
            <v>58872</v>
          </cell>
        </row>
        <row r="433">
          <cell r="A433">
            <v>39275501</v>
          </cell>
          <cell r="B433" t="str">
            <v>עירוני</v>
          </cell>
          <cell r="C433" t="str">
            <v>גולדן דראגון</v>
          </cell>
          <cell r="D433">
            <v>2017</v>
          </cell>
          <cell r="E433" t="str">
            <v>מגדל העמק</v>
          </cell>
          <cell r="F433">
            <v>414723</v>
          </cell>
          <cell r="G433">
            <v>4778</v>
          </cell>
          <cell r="H433">
            <v>418598</v>
          </cell>
          <cell r="I433">
            <v>3875</v>
          </cell>
          <cell r="J433">
            <v>423326</v>
          </cell>
          <cell r="K433">
            <v>4728</v>
          </cell>
          <cell r="L433">
            <v>429978</v>
          </cell>
          <cell r="M433">
            <v>6652</v>
          </cell>
          <cell r="N433">
            <v>435068</v>
          </cell>
          <cell r="O433">
            <v>5090</v>
          </cell>
          <cell r="P433">
            <v>439996</v>
          </cell>
          <cell r="Q433">
            <v>4928</v>
          </cell>
          <cell r="R433">
            <v>444550</v>
          </cell>
          <cell r="S433">
            <v>4554</v>
          </cell>
          <cell r="T433">
            <v>450100</v>
          </cell>
          <cell r="U433">
            <v>5550</v>
          </cell>
          <cell r="V433">
            <v>455349</v>
          </cell>
          <cell r="W433">
            <v>5249</v>
          </cell>
          <cell r="X433">
            <v>460052</v>
          </cell>
          <cell r="Y433">
            <v>4703</v>
          </cell>
          <cell r="Z433">
            <v>464107</v>
          </cell>
          <cell r="AA433">
            <v>4055</v>
          </cell>
          <cell r="AB433">
            <v>469655</v>
          </cell>
          <cell r="AC433">
            <v>5548</v>
          </cell>
          <cell r="AD433">
            <v>473633</v>
          </cell>
          <cell r="AE433">
            <v>3978</v>
          </cell>
          <cell r="AG433">
            <v>58910</v>
          </cell>
          <cell r="AH433">
            <v>58910</v>
          </cell>
        </row>
        <row r="434">
          <cell r="A434">
            <v>39275601</v>
          </cell>
          <cell r="B434" t="str">
            <v>עירוני</v>
          </cell>
          <cell r="C434" t="str">
            <v>גולדן דראגון</v>
          </cell>
          <cell r="D434">
            <v>2017</v>
          </cell>
          <cell r="E434" t="str">
            <v>מגדל העמק</v>
          </cell>
          <cell r="F434">
            <v>380493</v>
          </cell>
          <cell r="G434">
            <v>5363</v>
          </cell>
          <cell r="H434">
            <v>386688</v>
          </cell>
          <cell r="I434">
            <v>6195</v>
          </cell>
          <cell r="J434">
            <v>391422</v>
          </cell>
          <cell r="K434">
            <v>4734</v>
          </cell>
          <cell r="L434">
            <v>397049</v>
          </cell>
          <cell r="M434">
            <v>5627</v>
          </cell>
          <cell r="N434">
            <v>401473</v>
          </cell>
          <cell r="O434">
            <v>4424</v>
          </cell>
          <cell r="P434">
            <v>406547</v>
          </cell>
          <cell r="Q434">
            <v>5074</v>
          </cell>
          <cell r="R434">
            <v>412597</v>
          </cell>
          <cell r="S434">
            <v>6050</v>
          </cell>
          <cell r="T434">
            <v>418105</v>
          </cell>
          <cell r="U434">
            <v>5508</v>
          </cell>
          <cell r="V434">
            <v>424925</v>
          </cell>
          <cell r="W434">
            <v>6820</v>
          </cell>
          <cell r="X434">
            <v>427902</v>
          </cell>
          <cell r="Y434">
            <v>2977</v>
          </cell>
          <cell r="Z434">
            <v>435860</v>
          </cell>
          <cell r="AA434">
            <v>7958</v>
          </cell>
          <cell r="AB434">
            <v>440776</v>
          </cell>
          <cell r="AC434">
            <v>4916</v>
          </cell>
          <cell r="AD434">
            <v>446957</v>
          </cell>
          <cell r="AE434">
            <v>6181</v>
          </cell>
          <cell r="AG434">
            <v>66464</v>
          </cell>
          <cell r="AH434">
            <v>66464</v>
          </cell>
        </row>
        <row r="435">
          <cell r="A435">
            <v>42794302</v>
          </cell>
          <cell r="B435" t="str">
            <v>מיני עירוני</v>
          </cell>
          <cell r="C435" t="str">
            <v>מרצדס</v>
          </cell>
          <cell r="D435">
            <v>2021</v>
          </cell>
          <cell r="E435" t="str">
            <v>יקנעם</v>
          </cell>
          <cell r="F435">
            <v>114308</v>
          </cell>
          <cell r="G435">
            <v>0</v>
          </cell>
          <cell r="H435">
            <v>114308</v>
          </cell>
          <cell r="I435">
            <v>0</v>
          </cell>
          <cell r="J435">
            <v>114308</v>
          </cell>
          <cell r="K435">
            <v>0</v>
          </cell>
          <cell r="L435">
            <v>114308</v>
          </cell>
          <cell r="M435">
            <v>0</v>
          </cell>
          <cell r="N435">
            <v>114308</v>
          </cell>
          <cell r="O435">
            <v>0</v>
          </cell>
          <cell r="P435">
            <v>119979</v>
          </cell>
          <cell r="Q435">
            <v>5671</v>
          </cell>
          <cell r="R435">
            <v>124417</v>
          </cell>
          <cell r="S435">
            <v>4438</v>
          </cell>
          <cell r="T435">
            <v>129327</v>
          </cell>
          <cell r="U435">
            <v>4910</v>
          </cell>
          <cell r="V435">
            <v>133265</v>
          </cell>
          <cell r="W435">
            <v>3938</v>
          </cell>
          <cell r="X435">
            <v>137992</v>
          </cell>
          <cell r="Y435">
            <v>4727</v>
          </cell>
          <cell r="Z435">
            <v>142569</v>
          </cell>
          <cell r="AA435">
            <v>4577</v>
          </cell>
          <cell r="AB435">
            <v>147975</v>
          </cell>
          <cell r="AC435">
            <v>5406</v>
          </cell>
          <cell r="AD435">
            <v>151895</v>
          </cell>
          <cell r="AE435">
            <v>3920</v>
          </cell>
          <cell r="AG435">
            <v>37587</v>
          </cell>
          <cell r="AH435">
            <v>37587</v>
          </cell>
        </row>
        <row r="436">
          <cell r="A436">
            <v>42794402</v>
          </cell>
          <cell r="B436" t="str">
            <v>מיני עירוני</v>
          </cell>
          <cell r="C436" t="str">
            <v>מרצדס</v>
          </cell>
          <cell r="D436">
            <v>2021</v>
          </cell>
          <cell r="E436" t="str">
            <v>יקנעם</v>
          </cell>
          <cell r="F436">
            <v>208389</v>
          </cell>
          <cell r="G436">
            <v>5656</v>
          </cell>
          <cell r="H436">
            <v>213693</v>
          </cell>
          <cell r="I436">
            <v>5304</v>
          </cell>
          <cell r="J436">
            <v>218436</v>
          </cell>
          <cell r="K436">
            <v>4743</v>
          </cell>
          <cell r="L436">
            <v>226356</v>
          </cell>
          <cell r="M436">
            <v>7920</v>
          </cell>
          <cell r="N436">
            <v>234075</v>
          </cell>
          <cell r="O436">
            <v>7719</v>
          </cell>
          <cell r="P436">
            <v>240939</v>
          </cell>
          <cell r="Q436">
            <v>6864</v>
          </cell>
          <cell r="R436">
            <v>248823</v>
          </cell>
          <cell r="S436">
            <v>7884</v>
          </cell>
          <cell r="T436">
            <v>256403</v>
          </cell>
          <cell r="U436">
            <v>7580</v>
          </cell>
          <cell r="V436">
            <v>259000</v>
          </cell>
          <cell r="W436">
            <v>2597</v>
          </cell>
          <cell r="X436">
            <v>262192</v>
          </cell>
          <cell r="Y436">
            <v>3192</v>
          </cell>
          <cell r="Z436">
            <v>268603</v>
          </cell>
          <cell r="AA436">
            <v>6411</v>
          </cell>
          <cell r="AB436">
            <v>275976</v>
          </cell>
          <cell r="AC436">
            <v>7373</v>
          </cell>
          <cell r="AD436">
            <v>282478</v>
          </cell>
          <cell r="AE436">
            <v>6502</v>
          </cell>
          <cell r="AG436">
            <v>74089</v>
          </cell>
          <cell r="AH436">
            <v>74089</v>
          </cell>
        </row>
        <row r="437">
          <cell r="A437">
            <v>42794502</v>
          </cell>
          <cell r="B437" t="str">
            <v>מיני עירוני</v>
          </cell>
          <cell r="C437" t="str">
            <v>מרצדס</v>
          </cell>
          <cell r="D437">
            <v>2021</v>
          </cell>
          <cell r="E437" t="str">
            <v>יקנעם</v>
          </cell>
          <cell r="F437">
            <v>186628</v>
          </cell>
          <cell r="G437">
            <v>7384</v>
          </cell>
          <cell r="H437">
            <v>191595</v>
          </cell>
          <cell r="I437">
            <v>4967</v>
          </cell>
          <cell r="J437">
            <v>199376</v>
          </cell>
          <cell r="K437">
            <v>7781</v>
          </cell>
          <cell r="L437">
            <v>206839</v>
          </cell>
          <cell r="M437">
            <v>7463</v>
          </cell>
          <cell r="N437">
            <v>214226</v>
          </cell>
          <cell r="O437">
            <v>7387</v>
          </cell>
          <cell r="P437">
            <v>217764</v>
          </cell>
          <cell r="Q437">
            <v>3538</v>
          </cell>
          <cell r="R437">
            <v>224777</v>
          </cell>
          <cell r="S437">
            <v>7013</v>
          </cell>
          <cell r="T437">
            <v>230591</v>
          </cell>
          <cell r="U437">
            <v>5814</v>
          </cell>
          <cell r="V437">
            <v>237394</v>
          </cell>
          <cell r="W437">
            <v>6803</v>
          </cell>
          <cell r="X437">
            <v>243498</v>
          </cell>
          <cell r="Y437">
            <v>6104</v>
          </cell>
          <cell r="Z437">
            <v>246857</v>
          </cell>
          <cell r="AA437">
            <v>3359</v>
          </cell>
          <cell r="AB437">
            <v>252182</v>
          </cell>
          <cell r="AC437">
            <v>5325</v>
          </cell>
          <cell r="AD437">
            <v>260248</v>
          </cell>
          <cell r="AE437">
            <v>8066</v>
          </cell>
          <cell r="AG437">
            <v>73620</v>
          </cell>
          <cell r="AH437">
            <v>73620</v>
          </cell>
        </row>
        <row r="438">
          <cell r="A438">
            <v>42794602</v>
          </cell>
          <cell r="B438" t="str">
            <v>מיני עירוני</v>
          </cell>
          <cell r="C438" t="str">
            <v>מרצדס</v>
          </cell>
          <cell r="D438">
            <v>2021</v>
          </cell>
          <cell r="E438" t="str">
            <v>יקנעם</v>
          </cell>
          <cell r="F438">
            <v>182522</v>
          </cell>
          <cell r="G438">
            <v>8042</v>
          </cell>
          <cell r="H438">
            <v>189356</v>
          </cell>
          <cell r="I438">
            <v>6834</v>
          </cell>
          <cell r="J438">
            <v>196148</v>
          </cell>
          <cell r="K438">
            <v>6792</v>
          </cell>
          <cell r="L438">
            <v>203240</v>
          </cell>
          <cell r="M438">
            <v>7092</v>
          </cell>
          <cell r="N438">
            <v>208550</v>
          </cell>
          <cell r="O438">
            <v>5310</v>
          </cell>
          <cell r="P438">
            <v>214713</v>
          </cell>
          <cell r="Q438">
            <v>6163</v>
          </cell>
          <cell r="R438">
            <v>221774</v>
          </cell>
          <cell r="S438">
            <v>7061</v>
          </cell>
          <cell r="T438">
            <v>228724</v>
          </cell>
          <cell r="U438">
            <v>6950</v>
          </cell>
          <cell r="V438">
            <v>235777</v>
          </cell>
          <cell r="W438">
            <v>7053</v>
          </cell>
          <cell r="X438">
            <v>241872</v>
          </cell>
          <cell r="Y438">
            <v>6095</v>
          </cell>
          <cell r="Z438">
            <v>249046</v>
          </cell>
          <cell r="AA438">
            <v>7174</v>
          </cell>
          <cell r="AB438">
            <v>255930</v>
          </cell>
          <cell r="AC438">
            <v>6884</v>
          </cell>
          <cell r="AD438">
            <v>262169</v>
          </cell>
          <cell r="AE438">
            <v>6239</v>
          </cell>
          <cell r="AG438">
            <v>79647</v>
          </cell>
          <cell r="AH438">
            <v>79647</v>
          </cell>
        </row>
        <row r="439">
          <cell r="A439">
            <v>42794702</v>
          </cell>
          <cell r="B439" t="str">
            <v>מיני עירוני</v>
          </cell>
          <cell r="C439" t="str">
            <v>מרצדס</v>
          </cell>
          <cell r="D439">
            <v>2021</v>
          </cell>
          <cell r="E439" t="str">
            <v>יקנעם</v>
          </cell>
          <cell r="F439">
            <v>189034</v>
          </cell>
          <cell r="G439">
            <v>8151</v>
          </cell>
          <cell r="H439">
            <v>196179</v>
          </cell>
          <cell r="I439">
            <v>7145</v>
          </cell>
          <cell r="J439">
            <v>203569</v>
          </cell>
          <cell r="K439">
            <v>7390</v>
          </cell>
          <cell r="L439">
            <v>210622</v>
          </cell>
          <cell r="M439">
            <v>7053</v>
          </cell>
          <cell r="N439">
            <v>216999</v>
          </cell>
          <cell r="O439">
            <v>6377</v>
          </cell>
          <cell r="P439">
            <v>222858</v>
          </cell>
          <cell r="Q439">
            <v>5859</v>
          </cell>
          <cell r="R439">
            <v>229663</v>
          </cell>
          <cell r="S439">
            <v>6805</v>
          </cell>
          <cell r="T439">
            <v>234256</v>
          </cell>
          <cell r="U439">
            <v>4593</v>
          </cell>
          <cell r="V439">
            <v>235086</v>
          </cell>
          <cell r="W439">
            <v>830</v>
          </cell>
          <cell r="X439">
            <v>238722</v>
          </cell>
          <cell r="Y439">
            <v>3636</v>
          </cell>
          <cell r="Z439">
            <v>239662</v>
          </cell>
          <cell r="AA439">
            <v>940</v>
          </cell>
          <cell r="AB439">
            <v>241680</v>
          </cell>
          <cell r="AC439">
            <v>2018</v>
          </cell>
          <cell r="AD439">
            <v>243728</v>
          </cell>
          <cell r="AE439">
            <v>2048</v>
          </cell>
          <cell r="AG439">
            <v>54694</v>
          </cell>
          <cell r="AH439">
            <v>54694</v>
          </cell>
        </row>
        <row r="440">
          <cell r="A440">
            <v>42798802</v>
          </cell>
          <cell r="B440" t="str">
            <v>מיני עירוני</v>
          </cell>
          <cell r="C440" t="str">
            <v>מרצדס</v>
          </cell>
          <cell r="D440">
            <v>2021</v>
          </cell>
          <cell r="E440" t="str">
            <v xml:space="preserve">ירושלים ארזים </v>
          </cell>
          <cell r="F440">
            <v>85521</v>
          </cell>
          <cell r="G440">
            <v>2691</v>
          </cell>
          <cell r="H440">
            <v>89163</v>
          </cell>
          <cell r="I440">
            <v>3642</v>
          </cell>
          <cell r="J440">
            <v>92653</v>
          </cell>
          <cell r="K440">
            <v>3490</v>
          </cell>
          <cell r="L440">
            <v>95936</v>
          </cell>
          <cell r="M440">
            <v>3283</v>
          </cell>
          <cell r="N440">
            <v>98600</v>
          </cell>
          <cell r="O440">
            <v>2664</v>
          </cell>
          <cell r="P440">
            <v>101281</v>
          </cell>
          <cell r="Q440">
            <v>2681</v>
          </cell>
          <cell r="R440">
            <v>101281</v>
          </cell>
          <cell r="S440">
            <v>0</v>
          </cell>
          <cell r="T440">
            <v>102974</v>
          </cell>
          <cell r="U440">
            <v>1693</v>
          </cell>
          <cell r="V440">
            <v>104840</v>
          </cell>
          <cell r="W440">
            <v>1866</v>
          </cell>
          <cell r="X440">
            <v>108341</v>
          </cell>
          <cell r="Y440">
            <v>3501</v>
          </cell>
          <cell r="Z440">
            <v>110907</v>
          </cell>
          <cell r="AA440">
            <v>2566</v>
          </cell>
          <cell r="AB440">
            <v>110907</v>
          </cell>
          <cell r="AC440">
            <v>0</v>
          </cell>
          <cell r="AD440">
            <v>116847</v>
          </cell>
          <cell r="AE440">
            <v>5940</v>
          </cell>
          <cell r="AG440">
            <v>31326</v>
          </cell>
          <cell r="AH440">
            <v>31326</v>
          </cell>
        </row>
        <row r="441">
          <cell r="A441">
            <v>44889502</v>
          </cell>
          <cell r="B441" t="str">
            <v>מפרקי</v>
          </cell>
          <cell r="C441" t="str">
            <v>סולאריס</v>
          </cell>
          <cell r="D441">
            <v>2020</v>
          </cell>
          <cell r="E441" t="str">
            <v>ירושלים דרום</v>
          </cell>
          <cell r="F441">
            <v>146124</v>
          </cell>
          <cell r="G441">
            <v>1366</v>
          </cell>
          <cell r="H441">
            <v>151401</v>
          </cell>
          <cell r="I441">
            <v>5277</v>
          </cell>
          <cell r="J441">
            <v>157715</v>
          </cell>
          <cell r="K441">
            <v>6314</v>
          </cell>
          <cell r="L441">
            <v>163264</v>
          </cell>
          <cell r="M441">
            <v>5549</v>
          </cell>
          <cell r="N441">
            <v>169977</v>
          </cell>
          <cell r="O441">
            <v>6713</v>
          </cell>
          <cell r="P441">
            <v>174164</v>
          </cell>
          <cell r="Q441">
            <v>4187</v>
          </cell>
          <cell r="R441">
            <v>176769</v>
          </cell>
          <cell r="S441">
            <v>2605</v>
          </cell>
          <cell r="T441">
            <v>179927</v>
          </cell>
          <cell r="U441">
            <v>3158</v>
          </cell>
          <cell r="V441">
            <v>188100</v>
          </cell>
          <cell r="W441">
            <v>8173</v>
          </cell>
          <cell r="X441">
            <v>188100</v>
          </cell>
          <cell r="Y441">
            <v>0</v>
          </cell>
          <cell r="Z441">
            <v>196414</v>
          </cell>
          <cell r="AA441">
            <v>8314</v>
          </cell>
          <cell r="AB441">
            <v>200960</v>
          </cell>
          <cell r="AC441">
            <v>4546</v>
          </cell>
          <cell r="AD441">
            <v>206625</v>
          </cell>
          <cell r="AE441">
            <v>5665</v>
          </cell>
          <cell r="AG441">
            <v>60501</v>
          </cell>
          <cell r="AH441">
            <v>60501</v>
          </cell>
        </row>
        <row r="442">
          <cell r="A442">
            <v>44889602</v>
          </cell>
          <cell r="B442" t="str">
            <v>מפרקי</v>
          </cell>
          <cell r="C442" t="str">
            <v>סולאריס</v>
          </cell>
          <cell r="D442">
            <v>2020</v>
          </cell>
          <cell r="E442" t="str">
            <v>ירושלים דרום</v>
          </cell>
          <cell r="F442">
            <v>157899</v>
          </cell>
          <cell r="G442">
            <v>2684</v>
          </cell>
          <cell r="H442">
            <v>163617</v>
          </cell>
          <cell r="I442">
            <v>5718</v>
          </cell>
          <cell r="J442">
            <v>163617</v>
          </cell>
          <cell r="K442">
            <v>0</v>
          </cell>
          <cell r="L442">
            <v>169647</v>
          </cell>
          <cell r="M442">
            <v>6030</v>
          </cell>
          <cell r="N442">
            <v>176882</v>
          </cell>
          <cell r="O442">
            <v>7235</v>
          </cell>
          <cell r="P442">
            <v>181640</v>
          </cell>
          <cell r="Q442">
            <v>4758</v>
          </cell>
          <cell r="R442">
            <v>187581</v>
          </cell>
          <cell r="S442">
            <v>5941</v>
          </cell>
          <cell r="T442">
            <v>187581</v>
          </cell>
          <cell r="U442">
            <v>0</v>
          </cell>
          <cell r="V442">
            <v>198769</v>
          </cell>
          <cell r="W442">
            <v>11188</v>
          </cell>
          <cell r="X442">
            <v>198769</v>
          </cell>
          <cell r="Y442">
            <v>0</v>
          </cell>
          <cell r="Z442">
            <v>203414</v>
          </cell>
          <cell r="AA442">
            <v>4645</v>
          </cell>
          <cell r="AB442">
            <v>203414</v>
          </cell>
          <cell r="AC442">
            <v>0</v>
          </cell>
          <cell r="AD442">
            <v>207734</v>
          </cell>
          <cell r="AE442">
            <v>4320</v>
          </cell>
          <cell r="AG442">
            <v>49835</v>
          </cell>
          <cell r="AH442">
            <v>49835</v>
          </cell>
        </row>
        <row r="443">
          <cell r="A443">
            <v>44889702</v>
          </cell>
          <cell r="B443" t="str">
            <v>מפרקי</v>
          </cell>
          <cell r="C443" t="str">
            <v>סולאריס</v>
          </cell>
          <cell r="D443">
            <v>2021</v>
          </cell>
          <cell r="E443" t="str">
            <v>ירושלים דרום</v>
          </cell>
          <cell r="F443">
            <v>163412</v>
          </cell>
          <cell r="G443">
            <v>7028</v>
          </cell>
          <cell r="H443">
            <v>164237</v>
          </cell>
          <cell r="I443">
            <v>825</v>
          </cell>
          <cell r="J443">
            <v>167362</v>
          </cell>
          <cell r="K443">
            <v>3125</v>
          </cell>
          <cell r="L443">
            <v>171365</v>
          </cell>
          <cell r="M443">
            <v>4003</v>
          </cell>
          <cell r="N443">
            <v>175234</v>
          </cell>
          <cell r="O443">
            <v>3869</v>
          </cell>
          <cell r="P443">
            <v>179060</v>
          </cell>
          <cell r="Q443">
            <v>3826</v>
          </cell>
          <cell r="R443">
            <v>179260</v>
          </cell>
          <cell r="S443">
            <v>200</v>
          </cell>
          <cell r="T443">
            <v>179260</v>
          </cell>
          <cell r="U443">
            <v>0</v>
          </cell>
          <cell r="V443">
            <v>179260</v>
          </cell>
          <cell r="W443">
            <v>0</v>
          </cell>
          <cell r="X443">
            <v>189005</v>
          </cell>
          <cell r="Y443">
            <v>9745</v>
          </cell>
          <cell r="Z443">
            <v>193804</v>
          </cell>
          <cell r="AA443">
            <v>4799</v>
          </cell>
          <cell r="AB443">
            <v>199310</v>
          </cell>
          <cell r="AC443">
            <v>5506</v>
          </cell>
          <cell r="AD443">
            <v>206057</v>
          </cell>
          <cell r="AE443">
            <v>6747</v>
          </cell>
          <cell r="AG443">
            <v>42645</v>
          </cell>
          <cell r="AH443">
            <v>42645</v>
          </cell>
        </row>
        <row r="444">
          <cell r="A444">
            <v>44889802</v>
          </cell>
          <cell r="B444" t="str">
            <v>מפרקי</v>
          </cell>
          <cell r="C444" t="str">
            <v>סולאריס</v>
          </cell>
          <cell r="D444">
            <v>2020</v>
          </cell>
          <cell r="E444" t="str">
            <v>ירושלים דרום</v>
          </cell>
          <cell r="F444">
            <v>168213</v>
          </cell>
          <cell r="G444">
            <v>5285</v>
          </cell>
          <cell r="H444">
            <v>174278</v>
          </cell>
          <cell r="I444">
            <v>6065</v>
          </cell>
          <cell r="J444">
            <v>178959</v>
          </cell>
          <cell r="K444">
            <v>4681</v>
          </cell>
          <cell r="L444">
            <v>183578</v>
          </cell>
          <cell r="M444">
            <v>4619</v>
          </cell>
          <cell r="N444">
            <v>190674</v>
          </cell>
          <cell r="O444">
            <v>7096</v>
          </cell>
          <cell r="P444">
            <v>195401</v>
          </cell>
          <cell r="Q444">
            <v>4727</v>
          </cell>
          <cell r="R444">
            <v>201842</v>
          </cell>
          <cell r="S444">
            <v>6441</v>
          </cell>
          <cell r="T444">
            <v>206177</v>
          </cell>
          <cell r="U444">
            <v>4335</v>
          </cell>
          <cell r="V444">
            <v>212431</v>
          </cell>
          <cell r="W444">
            <v>6254</v>
          </cell>
          <cell r="X444">
            <v>218153</v>
          </cell>
          <cell r="Y444">
            <v>5722</v>
          </cell>
          <cell r="Z444">
            <v>222919</v>
          </cell>
          <cell r="AA444">
            <v>4766</v>
          </cell>
          <cell r="AB444">
            <v>228329</v>
          </cell>
          <cell r="AC444">
            <v>5410</v>
          </cell>
          <cell r="AD444">
            <v>230346</v>
          </cell>
          <cell r="AE444">
            <v>2017</v>
          </cell>
          <cell r="AG444">
            <v>62133</v>
          </cell>
          <cell r="AH444">
            <v>62133</v>
          </cell>
        </row>
        <row r="445">
          <cell r="A445">
            <v>44889902</v>
          </cell>
          <cell r="B445" t="str">
            <v>מפרקי</v>
          </cell>
          <cell r="C445" t="str">
            <v>סולאריס</v>
          </cell>
          <cell r="D445">
            <v>2021</v>
          </cell>
          <cell r="E445" t="str">
            <v>ירושלים דרום</v>
          </cell>
          <cell r="F445">
            <v>163338</v>
          </cell>
          <cell r="G445">
            <v>5309</v>
          </cell>
          <cell r="H445">
            <v>167918</v>
          </cell>
          <cell r="I445">
            <v>4580</v>
          </cell>
          <cell r="J445">
            <v>172683</v>
          </cell>
          <cell r="K445">
            <v>4765</v>
          </cell>
          <cell r="L445">
            <v>178061</v>
          </cell>
          <cell r="M445">
            <v>5378</v>
          </cell>
          <cell r="N445">
            <v>185903</v>
          </cell>
          <cell r="O445">
            <v>7842</v>
          </cell>
          <cell r="P445">
            <v>189275</v>
          </cell>
          <cell r="Q445">
            <v>3372</v>
          </cell>
          <cell r="R445">
            <v>195141</v>
          </cell>
          <cell r="S445">
            <v>5866</v>
          </cell>
          <cell r="T445">
            <v>197489</v>
          </cell>
          <cell r="U445">
            <v>2348</v>
          </cell>
          <cell r="V445">
            <v>202329</v>
          </cell>
          <cell r="W445">
            <v>4840</v>
          </cell>
          <cell r="X445">
            <v>209752</v>
          </cell>
          <cell r="Y445">
            <v>7423</v>
          </cell>
          <cell r="Z445">
            <v>214187</v>
          </cell>
          <cell r="AA445">
            <v>4435</v>
          </cell>
          <cell r="AB445">
            <v>219318</v>
          </cell>
          <cell r="AC445">
            <v>5131</v>
          </cell>
          <cell r="AD445">
            <v>225204</v>
          </cell>
          <cell r="AE445">
            <v>5886</v>
          </cell>
          <cell r="AG445">
            <v>61866</v>
          </cell>
          <cell r="AH445">
            <v>61866</v>
          </cell>
        </row>
        <row r="446">
          <cell r="A446">
            <v>44890002</v>
          </cell>
          <cell r="B446" t="str">
            <v>מפרקי</v>
          </cell>
          <cell r="C446" t="str">
            <v>סולאריס</v>
          </cell>
          <cell r="D446">
            <v>2021</v>
          </cell>
          <cell r="E446" t="str">
            <v>ירושלים דרום</v>
          </cell>
          <cell r="F446">
            <v>153979</v>
          </cell>
          <cell r="G446">
            <v>5718</v>
          </cell>
          <cell r="H446">
            <v>161248</v>
          </cell>
          <cell r="I446">
            <v>7269</v>
          </cell>
          <cell r="J446">
            <v>161248</v>
          </cell>
          <cell r="K446">
            <v>0</v>
          </cell>
          <cell r="L446">
            <v>168732</v>
          </cell>
          <cell r="M446">
            <v>7484</v>
          </cell>
          <cell r="N446">
            <v>176256</v>
          </cell>
          <cell r="O446">
            <v>7524</v>
          </cell>
          <cell r="P446">
            <v>183489</v>
          </cell>
          <cell r="Q446">
            <v>7233</v>
          </cell>
          <cell r="R446">
            <v>186259</v>
          </cell>
          <cell r="S446">
            <v>2770</v>
          </cell>
          <cell r="T446">
            <v>192528</v>
          </cell>
          <cell r="U446">
            <v>6269</v>
          </cell>
          <cell r="V446">
            <v>197719</v>
          </cell>
          <cell r="W446">
            <v>5191</v>
          </cell>
          <cell r="X446">
            <v>204743</v>
          </cell>
          <cell r="Y446">
            <v>7024</v>
          </cell>
          <cell r="Z446">
            <v>210420</v>
          </cell>
          <cell r="AA446">
            <v>5677</v>
          </cell>
          <cell r="AB446">
            <v>210420</v>
          </cell>
          <cell r="AC446">
            <v>0</v>
          </cell>
          <cell r="AD446">
            <v>210420</v>
          </cell>
          <cell r="AE446">
            <v>0</v>
          </cell>
          <cell r="AG446">
            <v>56441</v>
          </cell>
          <cell r="AH446">
            <v>56441</v>
          </cell>
        </row>
        <row r="447">
          <cell r="A447">
            <v>44890102</v>
          </cell>
          <cell r="B447" t="str">
            <v>מפרקי</v>
          </cell>
          <cell r="C447" t="str">
            <v>סולאריס</v>
          </cell>
          <cell r="D447">
            <v>2021</v>
          </cell>
          <cell r="E447" t="str">
            <v>ירושלים דרום</v>
          </cell>
          <cell r="F447">
            <v>167223</v>
          </cell>
          <cell r="G447">
            <v>3448</v>
          </cell>
          <cell r="H447">
            <v>170950</v>
          </cell>
          <cell r="I447">
            <v>3727</v>
          </cell>
          <cell r="J447">
            <v>177856</v>
          </cell>
          <cell r="K447">
            <v>6906</v>
          </cell>
          <cell r="L447">
            <v>183637</v>
          </cell>
          <cell r="M447">
            <v>5781</v>
          </cell>
          <cell r="N447">
            <v>190763</v>
          </cell>
          <cell r="O447">
            <v>7126</v>
          </cell>
          <cell r="P447">
            <v>193498</v>
          </cell>
          <cell r="Q447">
            <v>2735</v>
          </cell>
          <cell r="R447">
            <v>197562</v>
          </cell>
          <cell r="S447">
            <v>4064</v>
          </cell>
          <cell r="T447">
            <v>201793</v>
          </cell>
          <cell r="U447">
            <v>4231</v>
          </cell>
          <cell r="V447">
            <v>201793</v>
          </cell>
          <cell r="W447">
            <v>0</v>
          </cell>
          <cell r="X447">
            <v>206481</v>
          </cell>
          <cell r="Y447">
            <v>4688</v>
          </cell>
          <cell r="Z447">
            <v>212168</v>
          </cell>
          <cell r="AA447">
            <v>5687</v>
          </cell>
          <cell r="AB447">
            <v>218522</v>
          </cell>
          <cell r="AC447">
            <v>6354</v>
          </cell>
          <cell r="AD447">
            <v>224723</v>
          </cell>
          <cell r="AE447">
            <v>6201</v>
          </cell>
          <cell r="AG447">
            <v>57500</v>
          </cell>
          <cell r="AH447">
            <v>57500</v>
          </cell>
        </row>
        <row r="448">
          <cell r="A448">
            <v>44890202</v>
          </cell>
          <cell r="B448" t="str">
            <v>מפרקי</v>
          </cell>
          <cell r="C448" t="str">
            <v>סולאריס</v>
          </cell>
          <cell r="D448">
            <v>2021</v>
          </cell>
          <cell r="E448" t="str">
            <v>ירושלים דרום</v>
          </cell>
          <cell r="F448">
            <v>160623</v>
          </cell>
          <cell r="G448">
            <v>5557</v>
          </cell>
          <cell r="H448">
            <v>167679</v>
          </cell>
          <cell r="I448">
            <v>7056</v>
          </cell>
          <cell r="J448">
            <v>167679</v>
          </cell>
          <cell r="K448">
            <v>0</v>
          </cell>
          <cell r="L448">
            <v>167679</v>
          </cell>
          <cell r="M448">
            <v>0</v>
          </cell>
          <cell r="N448">
            <v>176783</v>
          </cell>
          <cell r="O448">
            <v>9104</v>
          </cell>
          <cell r="P448">
            <v>184083</v>
          </cell>
          <cell r="Q448">
            <v>7300</v>
          </cell>
          <cell r="R448">
            <v>186883</v>
          </cell>
          <cell r="S448">
            <v>2800</v>
          </cell>
          <cell r="T448">
            <v>188862</v>
          </cell>
          <cell r="U448">
            <v>1979</v>
          </cell>
          <cell r="V448">
            <v>193796</v>
          </cell>
          <cell r="W448">
            <v>4934</v>
          </cell>
          <cell r="X448">
            <v>199279</v>
          </cell>
          <cell r="Y448">
            <v>5483</v>
          </cell>
          <cell r="Z448">
            <v>199279</v>
          </cell>
          <cell r="AA448">
            <v>0</v>
          </cell>
          <cell r="AB448">
            <v>201914</v>
          </cell>
          <cell r="AC448">
            <v>2635</v>
          </cell>
          <cell r="AD448">
            <v>208072</v>
          </cell>
          <cell r="AE448">
            <v>6158</v>
          </cell>
          <cell r="AG448">
            <v>47449</v>
          </cell>
          <cell r="AH448">
            <v>47449</v>
          </cell>
        </row>
        <row r="449">
          <cell r="A449">
            <v>44890302</v>
          </cell>
          <cell r="B449" t="str">
            <v>מפרקי</v>
          </cell>
          <cell r="C449" t="str">
            <v>סולאריס</v>
          </cell>
          <cell r="D449">
            <v>2021</v>
          </cell>
          <cell r="E449" t="str">
            <v>ירושלים מרכז</v>
          </cell>
          <cell r="F449">
            <v>147010</v>
          </cell>
          <cell r="G449">
            <v>5396</v>
          </cell>
          <cell r="H449">
            <v>153549</v>
          </cell>
          <cell r="I449">
            <v>6539</v>
          </cell>
          <cell r="J449">
            <v>158530</v>
          </cell>
          <cell r="K449">
            <v>4981</v>
          </cell>
          <cell r="L449">
            <v>163607</v>
          </cell>
          <cell r="M449">
            <v>5077</v>
          </cell>
          <cell r="N449">
            <v>171445</v>
          </cell>
          <cell r="O449">
            <v>7838</v>
          </cell>
          <cell r="P449">
            <v>176983</v>
          </cell>
          <cell r="Q449">
            <v>5538</v>
          </cell>
          <cell r="R449">
            <v>182410</v>
          </cell>
          <cell r="S449">
            <v>5427</v>
          </cell>
          <cell r="T449">
            <v>186539</v>
          </cell>
          <cell r="U449">
            <v>4129</v>
          </cell>
          <cell r="V449">
            <v>193697</v>
          </cell>
          <cell r="W449">
            <v>7158</v>
          </cell>
          <cell r="X449">
            <v>193697</v>
          </cell>
          <cell r="Y449">
            <v>0</v>
          </cell>
          <cell r="Z449">
            <v>205042</v>
          </cell>
          <cell r="AA449">
            <v>11345</v>
          </cell>
          <cell r="AB449">
            <v>211235</v>
          </cell>
          <cell r="AC449">
            <v>6193</v>
          </cell>
          <cell r="AD449">
            <v>218228</v>
          </cell>
          <cell r="AE449">
            <v>6993</v>
          </cell>
          <cell r="AG449">
            <v>71218</v>
          </cell>
          <cell r="AH449">
            <v>71218</v>
          </cell>
        </row>
        <row r="450">
          <cell r="A450">
            <v>44890402</v>
          </cell>
          <cell r="B450" t="str">
            <v>מפרקי</v>
          </cell>
          <cell r="C450" t="str">
            <v>סולאריס</v>
          </cell>
          <cell r="D450">
            <v>2021</v>
          </cell>
          <cell r="E450" t="str">
            <v>ירושלים מרכז</v>
          </cell>
          <cell r="F450">
            <v>142360</v>
          </cell>
          <cell r="G450">
            <v>4638</v>
          </cell>
          <cell r="H450">
            <v>146712</v>
          </cell>
          <cell r="I450">
            <v>4352</v>
          </cell>
          <cell r="J450">
            <v>151349</v>
          </cell>
          <cell r="K450">
            <v>4637</v>
          </cell>
          <cell r="L450">
            <v>155609</v>
          </cell>
          <cell r="M450">
            <v>4260</v>
          </cell>
          <cell r="N450">
            <v>164613</v>
          </cell>
          <cell r="O450">
            <v>9004</v>
          </cell>
          <cell r="P450">
            <v>168361</v>
          </cell>
          <cell r="Q450">
            <v>3748</v>
          </cell>
          <cell r="R450">
            <v>172894</v>
          </cell>
          <cell r="S450">
            <v>4533</v>
          </cell>
          <cell r="T450">
            <v>172464</v>
          </cell>
          <cell r="U450">
            <v>170464</v>
          </cell>
          <cell r="V450">
            <v>173798</v>
          </cell>
          <cell r="W450">
            <v>1334</v>
          </cell>
          <cell r="X450">
            <v>177919</v>
          </cell>
          <cell r="Y450">
            <v>4121</v>
          </cell>
          <cell r="Z450">
            <v>183684</v>
          </cell>
          <cell r="AA450">
            <v>5765</v>
          </cell>
          <cell r="AB450">
            <v>185698</v>
          </cell>
          <cell r="AC450">
            <v>2014</v>
          </cell>
          <cell r="AD450">
            <v>191606</v>
          </cell>
          <cell r="AE450">
            <v>5908</v>
          </cell>
          <cell r="AG450">
            <v>49246</v>
          </cell>
          <cell r="AH450">
            <v>220140</v>
          </cell>
        </row>
        <row r="451">
          <cell r="A451">
            <v>44890502</v>
          </cell>
          <cell r="B451" t="str">
            <v>מפרקי</v>
          </cell>
          <cell r="C451" t="str">
            <v>סולאריס</v>
          </cell>
          <cell r="D451">
            <v>2021</v>
          </cell>
          <cell r="E451" t="str">
            <v>ירושלים מרכז</v>
          </cell>
          <cell r="F451">
            <v>187941</v>
          </cell>
          <cell r="G451">
            <v>5324</v>
          </cell>
          <cell r="H451">
            <v>193923</v>
          </cell>
          <cell r="I451">
            <v>5982</v>
          </cell>
          <cell r="J451">
            <v>197391</v>
          </cell>
          <cell r="K451">
            <v>3468</v>
          </cell>
          <cell r="L451">
            <v>201464</v>
          </cell>
          <cell r="M451">
            <v>4073</v>
          </cell>
          <cell r="N451">
            <v>208811</v>
          </cell>
          <cell r="O451">
            <v>7347</v>
          </cell>
          <cell r="P451">
            <v>213864</v>
          </cell>
          <cell r="Q451">
            <v>5053</v>
          </cell>
          <cell r="R451">
            <v>219469</v>
          </cell>
          <cell r="S451">
            <v>5605</v>
          </cell>
          <cell r="T451">
            <v>225613</v>
          </cell>
          <cell r="U451">
            <v>6144</v>
          </cell>
          <cell r="V451">
            <v>230994</v>
          </cell>
          <cell r="W451">
            <v>5381</v>
          </cell>
          <cell r="X451">
            <v>238991</v>
          </cell>
          <cell r="Y451">
            <v>7997</v>
          </cell>
          <cell r="Z451">
            <v>243814</v>
          </cell>
          <cell r="AA451">
            <v>4823</v>
          </cell>
          <cell r="AB451">
            <v>247651</v>
          </cell>
          <cell r="AC451">
            <v>3837</v>
          </cell>
          <cell r="AD451">
            <v>254633</v>
          </cell>
          <cell r="AE451">
            <v>6982</v>
          </cell>
          <cell r="AG451">
            <v>66692</v>
          </cell>
          <cell r="AH451">
            <v>66692</v>
          </cell>
        </row>
        <row r="452">
          <cell r="A452">
            <v>44890602</v>
          </cell>
          <cell r="B452" t="str">
            <v>מפרקי</v>
          </cell>
          <cell r="C452" t="str">
            <v>סולאריס</v>
          </cell>
          <cell r="D452">
            <v>2021</v>
          </cell>
          <cell r="E452" t="str">
            <v>ירושלים מרכז</v>
          </cell>
          <cell r="F452">
            <v>163555</v>
          </cell>
          <cell r="G452">
            <v>0</v>
          </cell>
          <cell r="H452">
            <v>173157</v>
          </cell>
          <cell r="I452">
            <v>9602</v>
          </cell>
          <cell r="J452">
            <v>177858</v>
          </cell>
          <cell r="K452">
            <v>4701</v>
          </cell>
          <cell r="L452">
            <v>183373</v>
          </cell>
          <cell r="M452">
            <v>5515</v>
          </cell>
          <cell r="N452">
            <v>189907</v>
          </cell>
          <cell r="O452">
            <v>6534</v>
          </cell>
          <cell r="P452">
            <v>194645</v>
          </cell>
          <cell r="Q452">
            <v>4738</v>
          </cell>
          <cell r="R452">
            <v>197863</v>
          </cell>
          <cell r="S452">
            <v>3218</v>
          </cell>
          <cell r="T452">
            <v>199978</v>
          </cell>
          <cell r="U452">
            <v>2115</v>
          </cell>
          <cell r="V452">
            <v>205400</v>
          </cell>
          <cell r="W452">
            <v>5422</v>
          </cell>
          <cell r="X452">
            <v>213573</v>
          </cell>
          <cell r="Y452">
            <v>8173</v>
          </cell>
          <cell r="Z452">
            <v>219642</v>
          </cell>
          <cell r="AA452">
            <v>6069</v>
          </cell>
          <cell r="AB452">
            <v>224938</v>
          </cell>
          <cell r="AC452">
            <v>5296</v>
          </cell>
          <cell r="AD452">
            <v>232139</v>
          </cell>
          <cell r="AE452">
            <v>7201</v>
          </cell>
          <cell r="AG452">
            <v>68584</v>
          </cell>
          <cell r="AH452">
            <v>68584</v>
          </cell>
        </row>
        <row r="453">
          <cell r="A453">
            <v>44890702</v>
          </cell>
          <cell r="B453" t="str">
            <v>מפרקי</v>
          </cell>
          <cell r="C453" t="str">
            <v>סולאריס</v>
          </cell>
          <cell r="D453">
            <v>2021</v>
          </cell>
          <cell r="E453" t="str">
            <v>ירושלים דרום</v>
          </cell>
          <cell r="F453">
            <v>138243</v>
          </cell>
          <cell r="G453">
            <v>5174</v>
          </cell>
          <cell r="H453">
            <v>143473</v>
          </cell>
          <cell r="I453">
            <v>5230</v>
          </cell>
          <cell r="J453">
            <v>149235</v>
          </cell>
          <cell r="K453">
            <v>5762</v>
          </cell>
          <cell r="L453">
            <v>154382</v>
          </cell>
          <cell r="M453">
            <v>5147</v>
          </cell>
          <cell r="N453">
            <v>160670</v>
          </cell>
          <cell r="O453">
            <v>6288</v>
          </cell>
          <cell r="P453">
            <v>164773</v>
          </cell>
          <cell r="Q453">
            <v>4103</v>
          </cell>
          <cell r="R453">
            <v>169848</v>
          </cell>
          <cell r="S453">
            <v>5075</v>
          </cell>
          <cell r="T453">
            <v>174677</v>
          </cell>
          <cell r="U453">
            <v>4829</v>
          </cell>
          <cell r="V453">
            <v>179462</v>
          </cell>
          <cell r="W453">
            <v>4785</v>
          </cell>
          <cell r="X453">
            <v>183675</v>
          </cell>
          <cell r="Y453">
            <v>4213</v>
          </cell>
          <cell r="Z453">
            <v>188542</v>
          </cell>
          <cell r="AA453">
            <v>4867</v>
          </cell>
          <cell r="AB453">
            <v>193441</v>
          </cell>
          <cell r="AC453">
            <v>4899</v>
          </cell>
          <cell r="AD453">
            <v>199113</v>
          </cell>
          <cell r="AE453">
            <v>5672</v>
          </cell>
          <cell r="AG453">
            <v>60870</v>
          </cell>
          <cell r="AH453">
            <v>60870</v>
          </cell>
        </row>
        <row r="454">
          <cell r="A454">
            <v>44890802</v>
          </cell>
          <cell r="B454" t="str">
            <v>מפרקי</v>
          </cell>
          <cell r="C454" t="str">
            <v>סולאריס</v>
          </cell>
          <cell r="D454">
            <v>2021</v>
          </cell>
          <cell r="E454" t="str">
            <v>ירושלים מרכז</v>
          </cell>
          <cell r="F454">
            <v>175297</v>
          </cell>
          <cell r="G454">
            <v>5483</v>
          </cell>
          <cell r="H454">
            <v>183104</v>
          </cell>
          <cell r="I454">
            <v>7807</v>
          </cell>
          <cell r="J454">
            <v>187158</v>
          </cell>
          <cell r="K454">
            <v>4054</v>
          </cell>
          <cell r="L454">
            <v>192581</v>
          </cell>
          <cell r="M454">
            <v>5423</v>
          </cell>
          <cell r="N454">
            <v>200250</v>
          </cell>
          <cell r="O454">
            <v>7669</v>
          </cell>
          <cell r="P454">
            <v>207098</v>
          </cell>
          <cell r="Q454">
            <v>6848</v>
          </cell>
          <cell r="R454">
            <v>212471</v>
          </cell>
          <cell r="S454">
            <v>5373</v>
          </cell>
          <cell r="T454">
            <v>212471</v>
          </cell>
          <cell r="U454">
            <v>0</v>
          </cell>
          <cell r="V454">
            <v>215851</v>
          </cell>
          <cell r="W454">
            <v>3380</v>
          </cell>
          <cell r="X454">
            <v>215851</v>
          </cell>
          <cell r="Y454">
            <v>0</v>
          </cell>
          <cell r="Z454">
            <v>215851</v>
          </cell>
          <cell r="AA454">
            <v>0</v>
          </cell>
          <cell r="AB454">
            <v>218549</v>
          </cell>
          <cell r="AC454">
            <v>2698</v>
          </cell>
          <cell r="AD454">
            <v>225322</v>
          </cell>
          <cell r="AE454">
            <v>6773</v>
          </cell>
          <cell r="AG454">
            <v>50025</v>
          </cell>
          <cell r="AH454">
            <v>50025</v>
          </cell>
        </row>
        <row r="455">
          <cell r="A455">
            <v>44890902</v>
          </cell>
          <cell r="B455" t="str">
            <v>מפרקי</v>
          </cell>
          <cell r="C455" t="str">
            <v>סולאריס</v>
          </cell>
          <cell r="D455">
            <v>2021</v>
          </cell>
          <cell r="E455" t="str">
            <v>ירושלים דרום</v>
          </cell>
          <cell r="F455">
            <v>163291</v>
          </cell>
          <cell r="G455">
            <v>0</v>
          </cell>
          <cell r="H455">
            <v>163291</v>
          </cell>
          <cell r="I455">
            <v>0</v>
          </cell>
          <cell r="J455">
            <v>163291</v>
          </cell>
          <cell r="K455">
            <v>0</v>
          </cell>
          <cell r="L455">
            <v>164062</v>
          </cell>
          <cell r="M455">
            <v>771</v>
          </cell>
          <cell r="N455">
            <v>169254</v>
          </cell>
          <cell r="O455">
            <v>5192</v>
          </cell>
          <cell r="P455">
            <v>173151</v>
          </cell>
          <cell r="Q455">
            <v>3897</v>
          </cell>
          <cell r="R455">
            <v>179214</v>
          </cell>
          <cell r="S455">
            <v>6063</v>
          </cell>
          <cell r="T455">
            <v>184227</v>
          </cell>
          <cell r="U455">
            <v>5013</v>
          </cell>
          <cell r="V455">
            <v>184227</v>
          </cell>
          <cell r="W455">
            <v>0</v>
          </cell>
          <cell r="X455">
            <v>184227</v>
          </cell>
          <cell r="Y455">
            <v>0</v>
          </cell>
          <cell r="Z455">
            <v>195635</v>
          </cell>
          <cell r="AA455">
            <v>11408</v>
          </cell>
          <cell r="AB455">
            <v>200363</v>
          </cell>
          <cell r="AC455">
            <v>4728</v>
          </cell>
          <cell r="AD455">
            <v>205747</v>
          </cell>
          <cell r="AE455">
            <v>5384</v>
          </cell>
          <cell r="AG455">
            <v>42456</v>
          </cell>
          <cell r="AH455">
            <v>42456</v>
          </cell>
        </row>
        <row r="456">
          <cell r="A456">
            <v>44891002</v>
          </cell>
          <cell r="B456" t="str">
            <v>מפרקי</v>
          </cell>
          <cell r="C456" t="str">
            <v>סולאריס</v>
          </cell>
          <cell r="D456">
            <v>2021</v>
          </cell>
          <cell r="E456" t="str">
            <v>ירושלים דרום</v>
          </cell>
          <cell r="F456">
            <v>168858</v>
          </cell>
          <cell r="G456">
            <v>6154</v>
          </cell>
          <cell r="H456">
            <v>173593</v>
          </cell>
          <cell r="I456">
            <v>4735</v>
          </cell>
          <cell r="J456">
            <v>178246</v>
          </cell>
          <cell r="K456">
            <v>4653</v>
          </cell>
          <cell r="L456">
            <v>183686</v>
          </cell>
          <cell r="M456">
            <v>5440</v>
          </cell>
          <cell r="N456">
            <v>190686</v>
          </cell>
          <cell r="O456">
            <v>7000</v>
          </cell>
          <cell r="P456">
            <v>195267</v>
          </cell>
          <cell r="Q456">
            <v>4581</v>
          </cell>
          <cell r="R456">
            <v>199756</v>
          </cell>
          <cell r="S456">
            <v>4489</v>
          </cell>
          <cell r="T456">
            <v>204633</v>
          </cell>
          <cell r="U456">
            <v>4877</v>
          </cell>
          <cell r="V456">
            <v>209432</v>
          </cell>
          <cell r="W456">
            <v>4799</v>
          </cell>
          <cell r="X456">
            <v>215109</v>
          </cell>
          <cell r="Y456">
            <v>5677</v>
          </cell>
          <cell r="Z456">
            <v>221961</v>
          </cell>
          <cell r="AA456">
            <v>6852</v>
          </cell>
          <cell r="AB456">
            <v>228586</v>
          </cell>
          <cell r="AC456">
            <v>6625</v>
          </cell>
          <cell r="AD456">
            <v>235307</v>
          </cell>
          <cell r="AE456">
            <v>6721</v>
          </cell>
          <cell r="AG456">
            <v>66449</v>
          </cell>
          <cell r="AH456">
            <v>66449</v>
          </cell>
        </row>
        <row r="457">
          <cell r="A457">
            <v>44891102</v>
          </cell>
          <cell r="B457" t="str">
            <v>מפרקי</v>
          </cell>
          <cell r="C457" t="str">
            <v>סולאריס</v>
          </cell>
          <cell r="D457">
            <v>2021</v>
          </cell>
          <cell r="E457" t="str">
            <v>ירושלים מרכז</v>
          </cell>
          <cell r="F457">
            <v>159565</v>
          </cell>
          <cell r="G457">
            <v>5317</v>
          </cell>
          <cell r="H457">
            <v>166257</v>
          </cell>
          <cell r="I457">
            <v>6692</v>
          </cell>
          <cell r="J457">
            <v>171661</v>
          </cell>
          <cell r="K457">
            <v>5404</v>
          </cell>
          <cell r="L457">
            <v>177994</v>
          </cell>
          <cell r="M457">
            <v>6333</v>
          </cell>
          <cell r="N457">
            <v>184637</v>
          </cell>
          <cell r="O457">
            <v>6643</v>
          </cell>
          <cell r="P457">
            <v>189216</v>
          </cell>
          <cell r="Q457">
            <v>4579</v>
          </cell>
          <cell r="R457">
            <v>193104</v>
          </cell>
          <cell r="S457">
            <v>3888</v>
          </cell>
          <cell r="T457">
            <v>197763</v>
          </cell>
          <cell r="U457">
            <v>4659</v>
          </cell>
          <cell r="V457">
            <v>202660</v>
          </cell>
          <cell r="W457">
            <v>4897</v>
          </cell>
          <cell r="X457">
            <v>205655</v>
          </cell>
          <cell r="Y457">
            <v>2995</v>
          </cell>
          <cell r="Z457">
            <v>212009</v>
          </cell>
          <cell r="AA457">
            <v>6354</v>
          </cell>
          <cell r="AB457">
            <v>212009</v>
          </cell>
          <cell r="AC457">
            <v>0</v>
          </cell>
          <cell r="AD457">
            <v>223439</v>
          </cell>
          <cell r="AE457">
            <v>11430</v>
          </cell>
          <cell r="AG457">
            <v>63874</v>
          </cell>
          <cell r="AH457">
            <v>63874</v>
          </cell>
        </row>
        <row r="458">
          <cell r="A458">
            <v>44891202</v>
          </cell>
          <cell r="B458" t="str">
            <v>מפרקי</v>
          </cell>
          <cell r="C458" t="str">
            <v>סולאריס</v>
          </cell>
          <cell r="D458">
            <v>2021</v>
          </cell>
          <cell r="E458" t="str">
            <v>ירושלים מרכז</v>
          </cell>
          <cell r="F458">
            <v>143626</v>
          </cell>
          <cell r="G458">
            <v>5299</v>
          </cell>
          <cell r="H458">
            <v>149472</v>
          </cell>
          <cell r="I458">
            <v>5846</v>
          </cell>
          <cell r="J458">
            <v>155300</v>
          </cell>
          <cell r="K458">
            <v>5828</v>
          </cell>
          <cell r="L458">
            <v>159532</v>
          </cell>
          <cell r="M458">
            <v>4232</v>
          </cell>
          <cell r="N458">
            <v>168674</v>
          </cell>
          <cell r="O458">
            <v>9142</v>
          </cell>
          <cell r="P458">
            <v>174653</v>
          </cell>
          <cell r="Q458">
            <v>5979</v>
          </cell>
          <cell r="R458">
            <v>180096</v>
          </cell>
          <cell r="S458">
            <v>5443</v>
          </cell>
          <cell r="T458">
            <v>184846</v>
          </cell>
          <cell r="U458">
            <v>4750</v>
          </cell>
          <cell r="V458">
            <v>192949</v>
          </cell>
          <cell r="W458">
            <v>8103</v>
          </cell>
          <cell r="X458">
            <v>200787</v>
          </cell>
          <cell r="Y458">
            <v>7838</v>
          </cell>
          <cell r="Z458">
            <v>206732</v>
          </cell>
          <cell r="AA458">
            <v>5945</v>
          </cell>
          <cell r="AB458">
            <v>212885</v>
          </cell>
          <cell r="AC458">
            <v>6153</v>
          </cell>
          <cell r="AD458">
            <v>219843</v>
          </cell>
          <cell r="AE458">
            <v>6958</v>
          </cell>
          <cell r="AG458">
            <v>76217</v>
          </cell>
          <cell r="AH458">
            <v>76217</v>
          </cell>
        </row>
        <row r="459">
          <cell r="A459">
            <v>44891302</v>
          </cell>
          <cell r="B459" t="str">
            <v>מפרקי</v>
          </cell>
          <cell r="C459" t="str">
            <v>סולאריס</v>
          </cell>
          <cell r="D459">
            <v>2021</v>
          </cell>
          <cell r="E459" t="str">
            <v>ירושלים מרכז</v>
          </cell>
          <cell r="F459">
            <v>134361</v>
          </cell>
          <cell r="G459">
            <v>4634</v>
          </cell>
          <cell r="H459">
            <v>141666</v>
          </cell>
          <cell r="I459">
            <v>7305</v>
          </cell>
          <cell r="J459">
            <v>146865</v>
          </cell>
          <cell r="K459">
            <v>5199</v>
          </cell>
          <cell r="L459">
            <v>156885</v>
          </cell>
          <cell r="M459">
            <v>10020</v>
          </cell>
          <cell r="N459">
            <v>160451</v>
          </cell>
          <cell r="O459">
            <v>3566</v>
          </cell>
          <cell r="P459">
            <v>166083</v>
          </cell>
          <cell r="Q459">
            <v>5632</v>
          </cell>
          <cell r="R459">
            <v>170293</v>
          </cell>
          <cell r="S459">
            <v>4210</v>
          </cell>
          <cell r="T459">
            <v>175474</v>
          </cell>
          <cell r="U459">
            <v>5181</v>
          </cell>
          <cell r="V459">
            <v>182683</v>
          </cell>
          <cell r="W459">
            <v>7209</v>
          </cell>
          <cell r="X459">
            <v>188289</v>
          </cell>
          <cell r="Y459">
            <v>5606</v>
          </cell>
          <cell r="Z459">
            <v>193615</v>
          </cell>
          <cell r="AA459">
            <v>5326</v>
          </cell>
          <cell r="AB459">
            <v>199164</v>
          </cell>
          <cell r="AC459">
            <v>5549</v>
          </cell>
          <cell r="AD459">
            <v>202674</v>
          </cell>
          <cell r="AE459">
            <v>3510</v>
          </cell>
          <cell r="AG459">
            <v>68313</v>
          </cell>
          <cell r="AH459">
            <v>68313</v>
          </cell>
        </row>
        <row r="460">
          <cell r="A460">
            <v>44891402</v>
          </cell>
          <cell r="B460" t="str">
            <v>מפרקי</v>
          </cell>
          <cell r="C460" t="str">
            <v>סולאריס</v>
          </cell>
          <cell r="D460">
            <v>2021</v>
          </cell>
          <cell r="E460" t="str">
            <v>ירושלים מרכז</v>
          </cell>
          <cell r="F460">
            <v>141742</v>
          </cell>
          <cell r="G460">
            <v>5367</v>
          </cell>
          <cell r="H460">
            <v>147551</v>
          </cell>
          <cell r="I460">
            <v>5809</v>
          </cell>
          <cell r="J460">
            <v>151855</v>
          </cell>
          <cell r="K460">
            <v>4304</v>
          </cell>
          <cell r="L460">
            <v>156885</v>
          </cell>
          <cell r="M460">
            <v>5030</v>
          </cell>
          <cell r="N460">
            <v>164191</v>
          </cell>
          <cell r="O460">
            <v>7306</v>
          </cell>
          <cell r="P460">
            <v>169152</v>
          </cell>
          <cell r="Q460">
            <v>4961</v>
          </cell>
          <cell r="R460">
            <v>174824</v>
          </cell>
          <cell r="S460">
            <v>5672</v>
          </cell>
          <cell r="T460">
            <v>178924</v>
          </cell>
          <cell r="U460">
            <v>4100</v>
          </cell>
          <cell r="V460">
            <v>180420</v>
          </cell>
          <cell r="W460">
            <v>1496</v>
          </cell>
          <cell r="X460">
            <v>188096</v>
          </cell>
          <cell r="Y460">
            <v>7676</v>
          </cell>
          <cell r="Z460">
            <v>193489</v>
          </cell>
          <cell r="AA460">
            <v>5393</v>
          </cell>
          <cell r="AB460">
            <v>198944</v>
          </cell>
          <cell r="AC460">
            <v>5455</v>
          </cell>
          <cell r="AD460">
            <v>204950</v>
          </cell>
          <cell r="AE460">
            <v>6006</v>
          </cell>
          <cell r="AG460">
            <v>63208</v>
          </cell>
          <cell r="AH460">
            <v>63208</v>
          </cell>
        </row>
        <row r="461">
          <cell r="A461">
            <v>44980802</v>
          </cell>
          <cell r="B461" t="str">
            <v>מפרקי</v>
          </cell>
          <cell r="C461" t="str">
            <v>סולאריס</v>
          </cell>
          <cell r="D461">
            <v>2021</v>
          </cell>
          <cell r="E461" t="str">
            <v>ירושלים מרכז</v>
          </cell>
          <cell r="F461">
            <v>156916</v>
          </cell>
          <cell r="G461">
            <v>5585</v>
          </cell>
          <cell r="H461">
            <v>163154</v>
          </cell>
          <cell r="I461">
            <v>6238</v>
          </cell>
          <cell r="J461">
            <v>168985</v>
          </cell>
          <cell r="K461">
            <v>5831</v>
          </cell>
          <cell r="L461">
            <v>176487</v>
          </cell>
          <cell r="M461">
            <v>7502</v>
          </cell>
          <cell r="N461">
            <v>184725</v>
          </cell>
          <cell r="O461">
            <v>8238</v>
          </cell>
          <cell r="P461">
            <v>189930</v>
          </cell>
          <cell r="Q461">
            <v>5205</v>
          </cell>
          <cell r="R461">
            <v>190339</v>
          </cell>
          <cell r="S461">
            <v>409</v>
          </cell>
          <cell r="T461">
            <v>196330</v>
          </cell>
          <cell r="U461">
            <v>5991</v>
          </cell>
          <cell r="V461">
            <v>199339</v>
          </cell>
          <cell r="W461">
            <v>3009</v>
          </cell>
          <cell r="X461">
            <v>206920</v>
          </cell>
          <cell r="Y461">
            <v>7581</v>
          </cell>
          <cell r="Z461">
            <v>213297</v>
          </cell>
          <cell r="AA461">
            <v>6377</v>
          </cell>
          <cell r="AB461">
            <v>218038</v>
          </cell>
          <cell r="AC461">
            <v>4741</v>
          </cell>
          <cell r="AD461">
            <v>220894</v>
          </cell>
          <cell r="AE461">
            <v>2856</v>
          </cell>
          <cell r="AG461">
            <v>63978</v>
          </cell>
          <cell r="AH461">
            <v>63978</v>
          </cell>
        </row>
        <row r="462">
          <cell r="A462">
            <v>44980902</v>
          </cell>
          <cell r="B462" t="str">
            <v>מפרקי</v>
          </cell>
          <cell r="C462" t="str">
            <v>סולאריס</v>
          </cell>
          <cell r="D462">
            <v>2021</v>
          </cell>
          <cell r="E462" t="str">
            <v>ירושלים דרום</v>
          </cell>
          <cell r="F462">
            <v>129248</v>
          </cell>
          <cell r="G462">
            <v>1905</v>
          </cell>
          <cell r="H462">
            <v>135395</v>
          </cell>
          <cell r="I462">
            <v>6147</v>
          </cell>
          <cell r="J462">
            <v>142144</v>
          </cell>
          <cell r="K462">
            <v>6749</v>
          </cell>
          <cell r="L462">
            <v>149279</v>
          </cell>
          <cell r="M462">
            <v>7135</v>
          </cell>
          <cell r="N462">
            <v>158990</v>
          </cell>
          <cell r="O462">
            <v>9711</v>
          </cell>
          <cell r="P462">
            <v>163089</v>
          </cell>
          <cell r="Q462">
            <v>4099</v>
          </cell>
          <cell r="R462">
            <v>169780</v>
          </cell>
          <cell r="S462">
            <v>6691</v>
          </cell>
          <cell r="T462">
            <v>175776</v>
          </cell>
          <cell r="U462">
            <v>5996</v>
          </cell>
          <cell r="V462">
            <v>183595</v>
          </cell>
          <cell r="W462">
            <v>7819</v>
          </cell>
          <cell r="X462">
            <v>183763</v>
          </cell>
          <cell r="Y462">
            <v>168</v>
          </cell>
          <cell r="Z462">
            <v>188005</v>
          </cell>
          <cell r="AA462">
            <v>4242</v>
          </cell>
          <cell r="AB462">
            <v>193957</v>
          </cell>
          <cell r="AC462">
            <v>5952</v>
          </cell>
          <cell r="AD462">
            <v>200935</v>
          </cell>
          <cell r="AE462">
            <v>6978</v>
          </cell>
          <cell r="AG462">
            <v>71687</v>
          </cell>
          <cell r="AH462">
            <v>71687</v>
          </cell>
        </row>
        <row r="463">
          <cell r="A463">
            <v>44981002</v>
          </cell>
          <cell r="B463" t="str">
            <v>מפרקי</v>
          </cell>
          <cell r="C463" t="str">
            <v>סולאריס</v>
          </cell>
          <cell r="D463">
            <v>2021</v>
          </cell>
          <cell r="E463" t="str">
            <v>ירושלים מרכז</v>
          </cell>
          <cell r="F463">
            <v>150415</v>
          </cell>
          <cell r="G463">
            <v>3022</v>
          </cell>
          <cell r="H463">
            <v>156420</v>
          </cell>
          <cell r="I463">
            <v>6005</v>
          </cell>
          <cell r="J463">
            <v>161246</v>
          </cell>
          <cell r="K463">
            <v>4826</v>
          </cell>
          <cell r="L463">
            <v>165956</v>
          </cell>
          <cell r="M463">
            <v>4710</v>
          </cell>
          <cell r="N463">
            <v>167600</v>
          </cell>
          <cell r="O463">
            <v>1644</v>
          </cell>
          <cell r="P463">
            <v>177377</v>
          </cell>
          <cell r="Q463">
            <v>9777</v>
          </cell>
          <cell r="R463">
            <v>182230</v>
          </cell>
          <cell r="S463">
            <v>4853</v>
          </cell>
          <cell r="T463">
            <v>186398</v>
          </cell>
          <cell r="U463">
            <v>4168</v>
          </cell>
          <cell r="V463">
            <v>192104</v>
          </cell>
          <cell r="W463">
            <v>5706</v>
          </cell>
          <cell r="X463">
            <v>197963</v>
          </cell>
          <cell r="Y463">
            <v>5859</v>
          </cell>
          <cell r="Z463">
            <v>203085</v>
          </cell>
          <cell r="AA463">
            <v>5122</v>
          </cell>
          <cell r="AB463">
            <v>203085</v>
          </cell>
          <cell r="AC463">
            <v>0</v>
          </cell>
          <cell r="AD463">
            <v>203085</v>
          </cell>
          <cell r="AE463">
            <v>0</v>
          </cell>
          <cell r="AF463" t="str">
            <v>במוסך</v>
          </cell>
          <cell r="AG463">
            <v>52670</v>
          </cell>
          <cell r="AH463">
            <v>52670</v>
          </cell>
        </row>
        <row r="464">
          <cell r="A464">
            <v>44981102</v>
          </cell>
          <cell r="B464" t="str">
            <v>מפרקי</v>
          </cell>
          <cell r="C464" t="str">
            <v>סולאריס</v>
          </cell>
          <cell r="D464">
            <v>2021</v>
          </cell>
          <cell r="E464" t="str">
            <v>ירושלים דרום</v>
          </cell>
          <cell r="F464">
            <v>126517</v>
          </cell>
          <cell r="G464">
            <v>4399</v>
          </cell>
          <cell r="H464">
            <v>132416</v>
          </cell>
          <cell r="I464">
            <v>5899</v>
          </cell>
          <cell r="J464">
            <v>137646</v>
          </cell>
          <cell r="K464">
            <v>5230</v>
          </cell>
          <cell r="L464">
            <v>143338</v>
          </cell>
          <cell r="M464">
            <v>5692</v>
          </cell>
          <cell r="N464">
            <v>149224</v>
          </cell>
          <cell r="O464">
            <v>5886</v>
          </cell>
          <cell r="P464">
            <v>154404</v>
          </cell>
          <cell r="Q464">
            <v>5180</v>
          </cell>
          <cell r="R464">
            <v>159194</v>
          </cell>
          <cell r="S464">
            <v>4790</v>
          </cell>
          <cell r="T464">
            <v>163579</v>
          </cell>
          <cell r="U464">
            <v>4385</v>
          </cell>
          <cell r="V464">
            <v>170367</v>
          </cell>
          <cell r="W464">
            <v>6788</v>
          </cell>
          <cell r="X464">
            <v>177437</v>
          </cell>
          <cell r="Y464">
            <v>7070</v>
          </cell>
          <cell r="Z464">
            <v>181257</v>
          </cell>
          <cell r="AA464">
            <v>3820</v>
          </cell>
          <cell r="AB464">
            <v>186480</v>
          </cell>
          <cell r="AC464">
            <v>5223</v>
          </cell>
          <cell r="AD464">
            <v>192077</v>
          </cell>
          <cell r="AE464">
            <v>5597</v>
          </cell>
          <cell r="AG464">
            <v>65560</v>
          </cell>
          <cell r="AH464">
            <v>65560</v>
          </cell>
        </row>
        <row r="465">
          <cell r="A465">
            <v>44981202</v>
          </cell>
          <cell r="B465" t="str">
            <v>מפרקי</v>
          </cell>
          <cell r="C465" t="str">
            <v>סולאריס</v>
          </cell>
          <cell r="D465">
            <v>2021</v>
          </cell>
          <cell r="E465" t="str">
            <v>ירושלים דרום</v>
          </cell>
          <cell r="F465">
            <v>159107</v>
          </cell>
          <cell r="G465">
            <v>5344</v>
          </cell>
          <cell r="H465">
            <v>166502</v>
          </cell>
          <cell r="I465">
            <v>7395</v>
          </cell>
          <cell r="J465">
            <v>172709</v>
          </cell>
          <cell r="K465">
            <v>6207</v>
          </cell>
          <cell r="L465">
            <v>178888</v>
          </cell>
          <cell r="M465">
            <v>6179</v>
          </cell>
          <cell r="N465">
            <v>184943</v>
          </cell>
          <cell r="O465">
            <v>6055</v>
          </cell>
          <cell r="P465">
            <v>190891</v>
          </cell>
          <cell r="Q465">
            <v>5948</v>
          </cell>
          <cell r="R465">
            <v>195741</v>
          </cell>
          <cell r="S465">
            <v>4850</v>
          </cell>
          <cell r="T465">
            <v>202812</v>
          </cell>
          <cell r="U465">
            <v>7071</v>
          </cell>
          <cell r="V465">
            <v>209991</v>
          </cell>
          <cell r="W465">
            <v>7179</v>
          </cell>
          <cell r="X465">
            <v>218765</v>
          </cell>
          <cell r="Y465">
            <v>8774</v>
          </cell>
          <cell r="Z465">
            <v>218765</v>
          </cell>
          <cell r="AA465">
            <v>0</v>
          </cell>
          <cell r="AB465">
            <v>228451</v>
          </cell>
          <cell r="AC465">
            <v>9686</v>
          </cell>
          <cell r="AD465">
            <v>234500</v>
          </cell>
          <cell r="AE465">
            <v>6049</v>
          </cell>
          <cell r="AG465">
            <v>75393</v>
          </cell>
          <cell r="AH465">
            <v>75393</v>
          </cell>
        </row>
        <row r="466">
          <cell r="A466">
            <v>44981302</v>
          </cell>
          <cell r="B466" t="str">
            <v>מפרקי</v>
          </cell>
          <cell r="C466" t="str">
            <v>סולאריס</v>
          </cell>
          <cell r="D466">
            <v>2021</v>
          </cell>
          <cell r="E466" t="str">
            <v>ירושלים דרום</v>
          </cell>
          <cell r="F466">
            <v>157531</v>
          </cell>
          <cell r="G466">
            <v>6460</v>
          </cell>
          <cell r="H466">
            <v>162148</v>
          </cell>
          <cell r="I466">
            <v>4617</v>
          </cell>
          <cell r="J466">
            <v>169019</v>
          </cell>
          <cell r="K466">
            <v>6871</v>
          </cell>
          <cell r="L466">
            <v>176570</v>
          </cell>
          <cell r="M466">
            <v>7551</v>
          </cell>
          <cell r="N466">
            <v>183238</v>
          </cell>
          <cell r="O466">
            <v>6668</v>
          </cell>
          <cell r="P466">
            <v>188842</v>
          </cell>
          <cell r="Q466">
            <v>5604</v>
          </cell>
          <cell r="R466">
            <v>195267</v>
          </cell>
          <cell r="S466">
            <v>6425</v>
          </cell>
          <cell r="T466">
            <v>200390</v>
          </cell>
          <cell r="U466">
            <v>5123</v>
          </cell>
          <cell r="V466">
            <v>205654</v>
          </cell>
          <cell r="W466">
            <v>5264</v>
          </cell>
          <cell r="X466">
            <v>212426</v>
          </cell>
          <cell r="Y466">
            <v>6772</v>
          </cell>
          <cell r="Z466">
            <v>214019</v>
          </cell>
          <cell r="AA466">
            <v>1593</v>
          </cell>
          <cell r="AB466">
            <v>214019</v>
          </cell>
          <cell r="AC466">
            <v>0</v>
          </cell>
          <cell r="AD466">
            <v>223711</v>
          </cell>
          <cell r="AE466">
            <v>9692</v>
          </cell>
          <cell r="AG466">
            <v>66180</v>
          </cell>
          <cell r="AH466">
            <v>66180</v>
          </cell>
        </row>
        <row r="467">
          <cell r="A467">
            <v>44981402</v>
          </cell>
          <cell r="B467" t="str">
            <v>מפרקי</v>
          </cell>
          <cell r="C467" t="str">
            <v>סולאריס</v>
          </cell>
          <cell r="D467">
            <v>2021</v>
          </cell>
          <cell r="E467" t="str">
            <v>ירושלים דרום</v>
          </cell>
          <cell r="F467">
            <v>158228</v>
          </cell>
          <cell r="G467">
            <v>4638</v>
          </cell>
          <cell r="H467">
            <v>164595</v>
          </cell>
          <cell r="I467">
            <v>6367</v>
          </cell>
          <cell r="J467">
            <v>168925</v>
          </cell>
          <cell r="K467">
            <v>4330</v>
          </cell>
          <cell r="L467">
            <v>175055</v>
          </cell>
          <cell r="M467">
            <v>6130</v>
          </cell>
          <cell r="N467">
            <v>178260</v>
          </cell>
          <cell r="O467">
            <v>3205</v>
          </cell>
          <cell r="P467">
            <v>183065</v>
          </cell>
          <cell r="Q467">
            <v>4805</v>
          </cell>
          <cell r="R467">
            <v>186442</v>
          </cell>
          <cell r="S467">
            <v>3377</v>
          </cell>
          <cell r="T467">
            <v>192772</v>
          </cell>
          <cell r="U467">
            <v>6330</v>
          </cell>
          <cell r="V467">
            <v>195389</v>
          </cell>
          <cell r="W467">
            <v>2617</v>
          </cell>
          <cell r="X467">
            <v>201941</v>
          </cell>
          <cell r="Y467">
            <v>6552</v>
          </cell>
          <cell r="Z467">
            <v>201941</v>
          </cell>
          <cell r="AA467">
            <v>0</v>
          </cell>
          <cell r="AB467">
            <v>210863</v>
          </cell>
          <cell r="AC467">
            <v>8922</v>
          </cell>
          <cell r="AD467">
            <v>215173</v>
          </cell>
          <cell r="AE467">
            <v>4310</v>
          </cell>
          <cell r="AG467">
            <v>56945</v>
          </cell>
          <cell r="AH467">
            <v>56945</v>
          </cell>
        </row>
        <row r="468">
          <cell r="A468">
            <v>44981502</v>
          </cell>
          <cell r="B468" t="str">
            <v>מפרקי</v>
          </cell>
          <cell r="C468" t="str">
            <v>סולאריס</v>
          </cell>
          <cell r="D468">
            <v>2021</v>
          </cell>
          <cell r="E468" t="str">
            <v>ירושלים דרום</v>
          </cell>
          <cell r="F468">
            <v>156795</v>
          </cell>
          <cell r="G468">
            <v>4411</v>
          </cell>
          <cell r="H468">
            <v>162546</v>
          </cell>
          <cell r="I468">
            <v>5751</v>
          </cell>
          <cell r="J468">
            <v>166662</v>
          </cell>
          <cell r="K468">
            <v>4116</v>
          </cell>
          <cell r="L468">
            <v>172370</v>
          </cell>
          <cell r="M468">
            <v>5708</v>
          </cell>
          <cell r="N468">
            <v>177960</v>
          </cell>
          <cell r="O468">
            <v>5590</v>
          </cell>
          <cell r="P468">
            <v>182417</v>
          </cell>
          <cell r="Q468">
            <v>4457</v>
          </cell>
          <cell r="R468">
            <v>188750</v>
          </cell>
          <cell r="S468">
            <v>6333</v>
          </cell>
          <cell r="T468">
            <v>191332</v>
          </cell>
          <cell r="U468">
            <v>2582</v>
          </cell>
          <cell r="V468">
            <v>191573</v>
          </cell>
          <cell r="W468">
            <v>241</v>
          </cell>
          <cell r="X468">
            <v>199466</v>
          </cell>
          <cell r="Y468">
            <v>7893</v>
          </cell>
          <cell r="Z468">
            <v>204711</v>
          </cell>
          <cell r="AA468">
            <v>5245</v>
          </cell>
          <cell r="AB468">
            <v>210659</v>
          </cell>
          <cell r="AC468">
            <v>5948</v>
          </cell>
          <cell r="AD468">
            <v>217594</v>
          </cell>
          <cell r="AE468">
            <v>6935</v>
          </cell>
          <cell r="AG468">
            <v>60799</v>
          </cell>
          <cell r="AH468">
            <v>60799</v>
          </cell>
        </row>
        <row r="469">
          <cell r="A469">
            <v>44981602</v>
          </cell>
          <cell r="B469" t="str">
            <v>מפרקי</v>
          </cell>
          <cell r="C469" t="str">
            <v>סולאריס</v>
          </cell>
          <cell r="D469">
            <v>2021</v>
          </cell>
          <cell r="E469" t="str">
            <v>ירושלים מרכז</v>
          </cell>
          <cell r="F469">
            <v>140825</v>
          </cell>
          <cell r="G469">
            <v>5999</v>
          </cell>
          <cell r="H469">
            <v>149228</v>
          </cell>
          <cell r="I469">
            <v>8403</v>
          </cell>
          <cell r="J469">
            <v>153528</v>
          </cell>
          <cell r="K469">
            <v>4300</v>
          </cell>
          <cell r="L469">
            <v>159016</v>
          </cell>
          <cell r="M469">
            <v>5488</v>
          </cell>
          <cell r="N469">
            <v>167861</v>
          </cell>
          <cell r="O469">
            <v>8845</v>
          </cell>
          <cell r="P469">
            <v>175058</v>
          </cell>
          <cell r="Q469">
            <v>7197</v>
          </cell>
          <cell r="R469">
            <v>179376</v>
          </cell>
          <cell r="S469">
            <v>4318</v>
          </cell>
          <cell r="T469">
            <v>183664</v>
          </cell>
          <cell r="U469">
            <v>4288</v>
          </cell>
          <cell r="V469">
            <v>184664</v>
          </cell>
          <cell r="W469">
            <v>1000</v>
          </cell>
          <cell r="X469">
            <v>198323</v>
          </cell>
          <cell r="Y469">
            <v>13659</v>
          </cell>
          <cell r="Z469">
            <v>198323</v>
          </cell>
          <cell r="AA469">
            <v>0</v>
          </cell>
          <cell r="AB469">
            <v>204903</v>
          </cell>
          <cell r="AC469">
            <v>6580</v>
          </cell>
          <cell r="AD469">
            <v>210833</v>
          </cell>
          <cell r="AE469">
            <v>5930</v>
          </cell>
          <cell r="AG469">
            <v>70008</v>
          </cell>
          <cell r="AH469">
            <v>70008</v>
          </cell>
        </row>
        <row r="470">
          <cell r="A470">
            <v>44981702</v>
          </cell>
          <cell r="B470" t="str">
            <v>מפרקי</v>
          </cell>
          <cell r="C470" t="str">
            <v>סולאריס</v>
          </cell>
          <cell r="D470">
            <v>2021</v>
          </cell>
          <cell r="E470" t="str">
            <v>ירושלים מרכז</v>
          </cell>
          <cell r="F470">
            <v>162595</v>
          </cell>
          <cell r="G470">
            <v>5354</v>
          </cell>
          <cell r="H470">
            <v>169391</v>
          </cell>
          <cell r="I470">
            <v>6796</v>
          </cell>
          <cell r="J470">
            <v>175118</v>
          </cell>
          <cell r="K470">
            <v>5727</v>
          </cell>
          <cell r="L470">
            <v>175183</v>
          </cell>
          <cell r="M470">
            <v>65</v>
          </cell>
          <cell r="N470">
            <v>180182</v>
          </cell>
          <cell r="O470">
            <v>4999</v>
          </cell>
          <cell r="P470">
            <v>186394</v>
          </cell>
          <cell r="Q470">
            <v>6212</v>
          </cell>
          <cell r="R470">
            <v>192287</v>
          </cell>
          <cell r="S470">
            <v>5893</v>
          </cell>
          <cell r="T470">
            <v>196076</v>
          </cell>
          <cell r="U470">
            <v>3789</v>
          </cell>
          <cell r="V470">
            <v>203301</v>
          </cell>
          <cell r="W470">
            <v>7225</v>
          </cell>
          <cell r="X470">
            <v>209754</v>
          </cell>
          <cell r="Y470">
            <v>6453</v>
          </cell>
          <cell r="Z470">
            <v>215233</v>
          </cell>
          <cell r="AA470">
            <v>5479</v>
          </cell>
          <cell r="AB470">
            <v>220747</v>
          </cell>
          <cell r="AC470">
            <v>5514</v>
          </cell>
          <cell r="AD470">
            <v>225679</v>
          </cell>
          <cell r="AE470">
            <v>4932</v>
          </cell>
          <cell r="AG470">
            <v>63084</v>
          </cell>
          <cell r="AH470">
            <v>63084</v>
          </cell>
        </row>
        <row r="471">
          <cell r="A471">
            <v>44981802</v>
          </cell>
          <cell r="B471" t="str">
            <v>מפרקי</v>
          </cell>
          <cell r="C471" t="str">
            <v>סולאריס</v>
          </cell>
          <cell r="D471">
            <v>2021</v>
          </cell>
          <cell r="E471" t="str">
            <v>ירושלים דרום</v>
          </cell>
          <cell r="F471">
            <v>145873</v>
          </cell>
          <cell r="G471">
            <v>5199</v>
          </cell>
          <cell r="H471">
            <v>150373</v>
          </cell>
          <cell r="I471">
            <v>4500</v>
          </cell>
          <cell r="J471">
            <v>156168</v>
          </cell>
          <cell r="K471">
            <v>5795</v>
          </cell>
          <cell r="L471">
            <v>161204</v>
          </cell>
          <cell r="M471">
            <v>5036</v>
          </cell>
          <cell r="N471">
            <v>165907</v>
          </cell>
          <cell r="O471">
            <v>4703</v>
          </cell>
          <cell r="P471">
            <v>170627</v>
          </cell>
          <cell r="Q471">
            <v>4720</v>
          </cell>
          <cell r="R471">
            <v>175595</v>
          </cell>
          <cell r="S471">
            <v>4968</v>
          </cell>
          <cell r="T471">
            <v>179304</v>
          </cell>
          <cell r="U471">
            <v>3709</v>
          </cell>
          <cell r="V471">
            <v>185541</v>
          </cell>
          <cell r="W471">
            <v>6237</v>
          </cell>
          <cell r="X471">
            <v>190709</v>
          </cell>
          <cell r="Y471">
            <v>5168</v>
          </cell>
          <cell r="Z471">
            <v>192731</v>
          </cell>
          <cell r="AA471">
            <v>2022</v>
          </cell>
          <cell r="AB471">
            <v>197111</v>
          </cell>
          <cell r="AC471">
            <v>4380</v>
          </cell>
          <cell r="AD471">
            <v>202663</v>
          </cell>
          <cell r="AE471">
            <v>5552</v>
          </cell>
          <cell r="AG471">
            <v>56790</v>
          </cell>
          <cell r="AH471">
            <v>56790</v>
          </cell>
        </row>
        <row r="472">
          <cell r="A472">
            <v>44981902</v>
          </cell>
          <cell r="B472" t="str">
            <v>מפרקי</v>
          </cell>
          <cell r="C472" t="str">
            <v>סולאריס</v>
          </cell>
          <cell r="D472">
            <v>2021</v>
          </cell>
          <cell r="E472" t="str">
            <v>ירושלים דרום</v>
          </cell>
          <cell r="F472">
            <v>157084</v>
          </cell>
          <cell r="G472">
            <v>6585</v>
          </cell>
          <cell r="H472">
            <v>163827</v>
          </cell>
          <cell r="I472">
            <v>6743</v>
          </cell>
          <cell r="J472">
            <v>163827</v>
          </cell>
          <cell r="K472">
            <v>0</v>
          </cell>
          <cell r="L472">
            <v>170863</v>
          </cell>
          <cell r="M472">
            <v>7036</v>
          </cell>
          <cell r="N472">
            <v>178720</v>
          </cell>
          <cell r="O472">
            <v>7857</v>
          </cell>
          <cell r="P472">
            <v>185375</v>
          </cell>
          <cell r="Q472">
            <v>6655</v>
          </cell>
          <cell r="R472">
            <v>189874</v>
          </cell>
          <cell r="S472">
            <v>4499</v>
          </cell>
          <cell r="T472">
            <v>196814</v>
          </cell>
          <cell r="U472">
            <v>6940</v>
          </cell>
          <cell r="V472">
            <v>203071</v>
          </cell>
          <cell r="W472">
            <v>6257</v>
          </cell>
          <cell r="X472">
            <v>208394</v>
          </cell>
          <cell r="Y472">
            <v>5323</v>
          </cell>
          <cell r="Z472">
            <v>208394</v>
          </cell>
          <cell r="AA472">
            <v>0</v>
          </cell>
          <cell r="AB472">
            <v>219187</v>
          </cell>
          <cell r="AC472">
            <v>10793</v>
          </cell>
          <cell r="AD472">
            <v>226117</v>
          </cell>
          <cell r="AE472">
            <v>6930</v>
          </cell>
          <cell r="AG472">
            <v>69033</v>
          </cell>
          <cell r="AH472">
            <v>69033</v>
          </cell>
        </row>
        <row r="473">
          <cell r="A473">
            <v>44982002</v>
          </cell>
          <cell r="B473" t="str">
            <v>מפרקי</v>
          </cell>
          <cell r="C473" t="str">
            <v>סולאריס</v>
          </cell>
          <cell r="D473">
            <v>2021</v>
          </cell>
          <cell r="E473" t="str">
            <v>ירושלים דרום</v>
          </cell>
          <cell r="F473">
            <v>161390</v>
          </cell>
          <cell r="G473">
            <v>6794</v>
          </cell>
          <cell r="H473">
            <v>166905</v>
          </cell>
          <cell r="I473">
            <v>5515</v>
          </cell>
          <cell r="J473">
            <v>174906</v>
          </cell>
          <cell r="K473">
            <v>8001</v>
          </cell>
          <cell r="L473">
            <v>177535</v>
          </cell>
          <cell r="M473">
            <v>2629</v>
          </cell>
          <cell r="N473">
            <v>182960</v>
          </cell>
          <cell r="O473">
            <v>5425</v>
          </cell>
          <cell r="P473">
            <v>188331</v>
          </cell>
          <cell r="Q473">
            <v>5371</v>
          </cell>
          <cell r="R473">
            <v>192885</v>
          </cell>
          <cell r="S473">
            <v>4554</v>
          </cell>
          <cell r="T473">
            <v>198849</v>
          </cell>
          <cell r="U473">
            <v>5964</v>
          </cell>
          <cell r="V473">
            <v>205749</v>
          </cell>
          <cell r="W473">
            <v>6900</v>
          </cell>
          <cell r="X473">
            <v>215500</v>
          </cell>
          <cell r="Y473">
            <v>9751</v>
          </cell>
          <cell r="Z473">
            <v>222111</v>
          </cell>
          <cell r="AA473">
            <v>6611</v>
          </cell>
          <cell r="AB473">
            <v>228916</v>
          </cell>
          <cell r="AC473">
            <v>6805</v>
          </cell>
          <cell r="AD473">
            <v>236903</v>
          </cell>
          <cell r="AE473">
            <v>7987</v>
          </cell>
          <cell r="AG473">
            <v>75513</v>
          </cell>
          <cell r="AH473">
            <v>75513</v>
          </cell>
        </row>
        <row r="474">
          <cell r="A474">
            <v>44982102</v>
          </cell>
          <cell r="B474" t="str">
            <v>מפרקי</v>
          </cell>
          <cell r="C474" t="str">
            <v>סולאריס</v>
          </cell>
          <cell r="D474">
            <v>2021</v>
          </cell>
          <cell r="E474" t="str">
            <v>ירושלים דרום</v>
          </cell>
          <cell r="F474">
            <v>140244</v>
          </cell>
          <cell r="G474">
            <v>4717</v>
          </cell>
          <cell r="H474">
            <v>145935</v>
          </cell>
          <cell r="I474">
            <v>5691</v>
          </cell>
          <cell r="J474">
            <v>150148</v>
          </cell>
          <cell r="K474">
            <v>4213</v>
          </cell>
          <cell r="L474">
            <v>152981</v>
          </cell>
          <cell r="M474">
            <v>2833</v>
          </cell>
          <cell r="N474">
            <v>158315</v>
          </cell>
          <cell r="O474">
            <v>5334</v>
          </cell>
          <cell r="P474">
            <v>162414</v>
          </cell>
          <cell r="Q474">
            <v>4099</v>
          </cell>
          <cell r="R474">
            <v>166692</v>
          </cell>
          <cell r="S474">
            <v>4278</v>
          </cell>
          <cell r="T474">
            <v>172435</v>
          </cell>
          <cell r="U474">
            <v>5743</v>
          </cell>
          <cell r="V474">
            <v>175828</v>
          </cell>
          <cell r="W474">
            <v>3393</v>
          </cell>
          <cell r="X474">
            <v>175828</v>
          </cell>
          <cell r="Y474">
            <v>0</v>
          </cell>
          <cell r="Z474">
            <v>175828</v>
          </cell>
          <cell r="AA474">
            <v>0</v>
          </cell>
          <cell r="AB474">
            <v>187839</v>
          </cell>
          <cell r="AC474">
            <v>12011</v>
          </cell>
          <cell r="AD474">
            <v>193226</v>
          </cell>
          <cell r="AE474">
            <v>5387</v>
          </cell>
          <cell r="AG474">
            <v>52982</v>
          </cell>
          <cell r="AH474">
            <v>52982</v>
          </cell>
        </row>
        <row r="475">
          <cell r="A475">
            <v>44982202</v>
          </cell>
          <cell r="B475" t="str">
            <v>מפרקי</v>
          </cell>
          <cell r="C475" t="str">
            <v>סולאריס</v>
          </cell>
          <cell r="D475">
            <v>2021</v>
          </cell>
          <cell r="E475" t="str">
            <v>ירושלים מרכז</v>
          </cell>
          <cell r="F475">
            <v>139833</v>
          </cell>
          <cell r="G475">
            <v>5773</v>
          </cell>
          <cell r="H475">
            <v>146122</v>
          </cell>
          <cell r="I475">
            <v>6289</v>
          </cell>
          <cell r="J475">
            <v>149017</v>
          </cell>
          <cell r="K475">
            <v>2895</v>
          </cell>
          <cell r="L475">
            <v>153940</v>
          </cell>
          <cell r="M475">
            <v>4923</v>
          </cell>
          <cell r="N475">
            <v>161361</v>
          </cell>
          <cell r="O475">
            <v>7421</v>
          </cell>
          <cell r="P475">
            <v>167735</v>
          </cell>
          <cell r="Q475">
            <v>6374</v>
          </cell>
          <cell r="R475">
            <v>172081</v>
          </cell>
          <cell r="S475">
            <v>4346</v>
          </cell>
          <cell r="T475">
            <v>176650</v>
          </cell>
          <cell r="U475">
            <v>4569</v>
          </cell>
          <cell r="V475">
            <v>183127</v>
          </cell>
          <cell r="W475">
            <v>6477</v>
          </cell>
          <cell r="X475">
            <v>189263</v>
          </cell>
          <cell r="Y475">
            <v>6136</v>
          </cell>
          <cell r="Z475">
            <v>189263</v>
          </cell>
          <cell r="AA475">
            <v>0</v>
          </cell>
          <cell r="AB475">
            <v>189263</v>
          </cell>
          <cell r="AC475">
            <v>0</v>
          </cell>
          <cell r="AD475">
            <v>189263</v>
          </cell>
          <cell r="AE475">
            <v>0</v>
          </cell>
          <cell r="AF475" t="str">
            <v>במוסך</v>
          </cell>
          <cell r="AG475">
            <v>49430</v>
          </cell>
          <cell r="AH475">
            <v>49430</v>
          </cell>
        </row>
        <row r="476">
          <cell r="A476">
            <v>44982302</v>
          </cell>
          <cell r="B476" t="str">
            <v>מפרקי</v>
          </cell>
          <cell r="C476" t="str">
            <v>סולאריס</v>
          </cell>
          <cell r="D476">
            <v>2021</v>
          </cell>
          <cell r="E476" t="str">
            <v>ירושלים דרום</v>
          </cell>
          <cell r="F476">
            <v>159223</v>
          </cell>
          <cell r="G476">
            <v>5990</v>
          </cell>
          <cell r="H476">
            <v>165723</v>
          </cell>
          <cell r="I476">
            <v>6500</v>
          </cell>
          <cell r="J476">
            <v>170484</v>
          </cell>
          <cell r="K476">
            <v>4761</v>
          </cell>
          <cell r="L476">
            <v>170690</v>
          </cell>
          <cell r="M476">
            <v>206</v>
          </cell>
          <cell r="N476">
            <v>174332</v>
          </cell>
          <cell r="O476">
            <v>3642</v>
          </cell>
          <cell r="P476">
            <v>178332</v>
          </cell>
          <cell r="Q476">
            <v>4000</v>
          </cell>
          <cell r="R476">
            <v>188185</v>
          </cell>
          <cell r="S476">
            <v>9853</v>
          </cell>
          <cell r="T476">
            <v>195009</v>
          </cell>
          <cell r="U476">
            <v>6824</v>
          </cell>
          <cell r="V476">
            <v>199381</v>
          </cell>
          <cell r="W476">
            <v>4372</v>
          </cell>
          <cell r="X476">
            <v>205863</v>
          </cell>
          <cell r="Y476">
            <v>6482</v>
          </cell>
          <cell r="Z476">
            <v>211349</v>
          </cell>
          <cell r="AA476">
            <v>5486</v>
          </cell>
          <cell r="AB476">
            <v>216879</v>
          </cell>
          <cell r="AC476">
            <v>5530</v>
          </cell>
          <cell r="AD476">
            <v>223929</v>
          </cell>
          <cell r="AE476">
            <v>7050</v>
          </cell>
          <cell r="AG476">
            <v>64706</v>
          </cell>
          <cell r="AH476">
            <v>64706</v>
          </cell>
        </row>
        <row r="477">
          <cell r="A477">
            <v>44982402</v>
          </cell>
          <cell r="B477" t="str">
            <v>מפרקי</v>
          </cell>
          <cell r="C477" t="str">
            <v>סולאריס</v>
          </cell>
          <cell r="D477">
            <v>2021</v>
          </cell>
          <cell r="E477" t="str">
            <v>ירושלים דרום</v>
          </cell>
          <cell r="F477">
            <v>151652</v>
          </cell>
          <cell r="G477">
            <v>2793</v>
          </cell>
          <cell r="H477">
            <v>155488</v>
          </cell>
          <cell r="I477">
            <v>3836</v>
          </cell>
          <cell r="J477">
            <v>161948</v>
          </cell>
          <cell r="K477">
            <v>6460</v>
          </cell>
          <cell r="L477">
            <v>168627</v>
          </cell>
          <cell r="M477">
            <v>6679</v>
          </cell>
          <cell r="N477">
            <v>175353</v>
          </cell>
          <cell r="O477">
            <v>6726</v>
          </cell>
          <cell r="P477">
            <v>180372</v>
          </cell>
          <cell r="Q477">
            <v>5019</v>
          </cell>
          <cell r="R477">
            <v>184821</v>
          </cell>
          <cell r="S477">
            <v>4449</v>
          </cell>
          <cell r="T477">
            <v>188717</v>
          </cell>
          <cell r="U477">
            <v>3896</v>
          </cell>
          <cell r="V477">
            <v>193459</v>
          </cell>
          <cell r="W477">
            <v>4742</v>
          </cell>
          <cell r="X477">
            <v>199912</v>
          </cell>
          <cell r="Y477">
            <v>6453</v>
          </cell>
          <cell r="Z477">
            <v>206712</v>
          </cell>
          <cell r="AA477">
            <v>6800</v>
          </cell>
          <cell r="AB477">
            <v>212664</v>
          </cell>
          <cell r="AC477">
            <v>5952</v>
          </cell>
          <cell r="AD477">
            <v>218920</v>
          </cell>
          <cell r="AE477">
            <v>6256</v>
          </cell>
          <cell r="AG477">
            <v>67268</v>
          </cell>
          <cell r="AH477">
            <v>67268</v>
          </cell>
        </row>
        <row r="478">
          <cell r="A478">
            <v>44982502</v>
          </cell>
          <cell r="B478" t="str">
            <v>מפרקי</v>
          </cell>
          <cell r="C478" t="str">
            <v>סולאריס</v>
          </cell>
          <cell r="D478">
            <v>2021</v>
          </cell>
          <cell r="E478" t="str">
            <v>ירושלים דרום</v>
          </cell>
          <cell r="F478">
            <v>155447</v>
          </cell>
          <cell r="G478">
            <v>3568</v>
          </cell>
          <cell r="H478">
            <v>160008</v>
          </cell>
          <cell r="I478">
            <v>4561</v>
          </cell>
          <cell r="J478">
            <v>164365</v>
          </cell>
          <cell r="K478">
            <v>4357</v>
          </cell>
          <cell r="L478">
            <v>168851</v>
          </cell>
          <cell r="M478">
            <v>4486</v>
          </cell>
          <cell r="N478">
            <v>173466</v>
          </cell>
          <cell r="O478">
            <v>4615</v>
          </cell>
          <cell r="P478">
            <v>178710</v>
          </cell>
          <cell r="Q478">
            <v>5244</v>
          </cell>
          <cell r="R478">
            <v>181431</v>
          </cell>
          <cell r="S478">
            <v>2721</v>
          </cell>
          <cell r="T478">
            <v>185939</v>
          </cell>
          <cell r="U478">
            <v>4508</v>
          </cell>
          <cell r="V478">
            <v>189283</v>
          </cell>
          <cell r="W478">
            <v>3344</v>
          </cell>
          <cell r="X478">
            <v>189283</v>
          </cell>
          <cell r="Y478">
            <v>0</v>
          </cell>
          <cell r="Z478">
            <v>195854</v>
          </cell>
          <cell r="AA478">
            <v>6571</v>
          </cell>
          <cell r="AB478">
            <v>195854</v>
          </cell>
          <cell r="AC478">
            <v>0</v>
          </cell>
          <cell r="AD478">
            <v>205696</v>
          </cell>
          <cell r="AE478">
            <v>9842</v>
          </cell>
          <cell r="AG478">
            <v>50249</v>
          </cell>
          <cell r="AH478">
            <v>50249</v>
          </cell>
        </row>
        <row r="479">
          <cell r="A479">
            <v>44982602</v>
          </cell>
          <cell r="B479" t="str">
            <v>מפרקי</v>
          </cell>
          <cell r="C479" t="str">
            <v>סולאריס</v>
          </cell>
          <cell r="D479">
            <v>2021</v>
          </cell>
          <cell r="E479" t="str">
            <v>ירושלים מרכז</v>
          </cell>
          <cell r="F479">
            <v>136329</v>
          </cell>
          <cell r="G479">
            <v>6015</v>
          </cell>
          <cell r="H479">
            <v>143641</v>
          </cell>
          <cell r="I479">
            <v>7312</v>
          </cell>
          <cell r="J479">
            <v>150031</v>
          </cell>
          <cell r="K479">
            <v>6390</v>
          </cell>
          <cell r="L479">
            <v>153348</v>
          </cell>
          <cell r="M479">
            <v>3317</v>
          </cell>
          <cell r="N479">
            <v>158451</v>
          </cell>
          <cell r="O479">
            <v>5103</v>
          </cell>
          <cell r="P479">
            <v>165313</v>
          </cell>
          <cell r="Q479">
            <v>6862</v>
          </cell>
          <cell r="R479">
            <v>170156</v>
          </cell>
          <cell r="S479">
            <v>4843</v>
          </cell>
          <cell r="T479">
            <v>173686</v>
          </cell>
          <cell r="U479">
            <v>3530</v>
          </cell>
          <cell r="V479">
            <v>173686</v>
          </cell>
          <cell r="W479">
            <v>0</v>
          </cell>
          <cell r="X479">
            <v>173686</v>
          </cell>
          <cell r="Y479">
            <v>0</v>
          </cell>
          <cell r="Z479">
            <v>173686</v>
          </cell>
          <cell r="AA479">
            <v>0</v>
          </cell>
          <cell r="AB479">
            <v>173686</v>
          </cell>
          <cell r="AC479">
            <v>0</v>
          </cell>
          <cell r="AD479">
            <v>173686</v>
          </cell>
          <cell r="AE479">
            <v>0</v>
          </cell>
          <cell r="AF479" t="str">
            <v xml:space="preserve">מוסך </v>
          </cell>
          <cell r="AG479">
            <v>37357</v>
          </cell>
          <cell r="AH479">
            <v>37357</v>
          </cell>
        </row>
        <row r="480">
          <cell r="A480">
            <v>44982702</v>
          </cell>
          <cell r="B480" t="str">
            <v>מפרקי</v>
          </cell>
          <cell r="C480" t="str">
            <v>סולאריס</v>
          </cell>
          <cell r="D480">
            <v>2021</v>
          </cell>
          <cell r="E480" t="str">
            <v>ירושלים דרום</v>
          </cell>
          <cell r="F480">
            <v>161940</v>
          </cell>
          <cell r="G480">
            <v>5964</v>
          </cell>
          <cell r="H480">
            <v>169636</v>
          </cell>
          <cell r="I480">
            <v>7696</v>
          </cell>
          <cell r="J480">
            <v>175449</v>
          </cell>
          <cell r="K480">
            <v>5813</v>
          </cell>
          <cell r="L480">
            <v>181677</v>
          </cell>
          <cell r="M480">
            <v>6228</v>
          </cell>
          <cell r="N480">
            <v>185639</v>
          </cell>
          <cell r="O480">
            <v>3962</v>
          </cell>
          <cell r="P480">
            <v>190782</v>
          </cell>
          <cell r="Q480">
            <v>5143</v>
          </cell>
          <cell r="R480">
            <v>196872</v>
          </cell>
          <cell r="S480">
            <v>6090</v>
          </cell>
          <cell r="T480">
            <v>202724</v>
          </cell>
          <cell r="U480">
            <v>5852</v>
          </cell>
          <cell r="V480">
            <v>208366</v>
          </cell>
          <cell r="W480">
            <v>5642</v>
          </cell>
          <cell r="X480">
            <v>214093</v>
          </cell>
          <cell r="Y480">
            <v>5727</v>
          </cell>
          <cell r="Z480">
            <v>220003</v>
          </cell>
          <cell r="AA480">
            <v>5910</v>
          </cell>
          <cell r="AB480">
            <v>226419</v>
          </cell>
          <cell r="AC480">
            <v>6416</v>
          </cell>
          <cell r="AD480">
            <v>226419</v>
          </cell>
          <cell r="AE480">
            <v>0</v>
          </cell>
          <cell r="AG480">
            <v>64479</v>
          </cell>
          <cell r="AH480">
            <v>64479</v>
          </cell>
        </row>
        <row r="481">
          <cell r="A481">
            <v>44982802</v>
          </cell>
          <cell r="B481" t="str">
            <v>מפרקי</v>
          </cell>
          <cell r="C481" t="str">
            <v>סולאריס</v>
          </cell>
          <cell r="D481">
            <v>2021</v>
          </cell>
          <cell r="E481" t="str">
            <v>ירושלים דרום</v>
          </cell>
          <cell r="F481">
            <v>156591</v>
          </cell>
          <cell r="G481">
            <v>7902</v>
          </cell>
          <cell r="H481">
            <v>163846</v>
          </cell>
          <cell r="I481">
            <v>7255</v>
          </cell>
          <cell r="J481">
            <v>171710</v>
          </cell>
          <cell r="K481">
            <v>7864</v>
          </cell>
          <cell r="L481">
            <v>177941</v>
          </cell>
          <cell r="M481">
            <v>6231</v>
          </cell>
          <cell r="N481">
            <v>186565</v>
          </cell>
          <cell r="O481">
            <v>8624</v>
          </cell>
          <cell r="P481">
            <v>191260</v>
          </cell>
          <cell r="Q481">
            <v>4695</v>
          </cell>
          <cell r="R481">
            <v>191260</v>
          </cell>
          <cell r="S481">
            <v>0</v>
          </cell>
          <cell r="T481">
            <v>199848</v>
          </cell>
          <cell r="U481">
            <v>8588</v>
          </cell>
          <cell r="V481">
            <v>207763</v>
          </cell>
          <cell r="W481">
            <v>7915</v>
          </cell>
          <cell r="X481">
            <v>215988</v>
          </cell>
          <cell r="Y481">
            <v>8225</v>
          </cell>
          <cell r="Z481">
            <v>223215</v>
          </cell>
          <cell r="AA481">
            <v>7227</v>
          </cell>
          <cell r="AB481">
            <v>230263</v>
          </cell>
          <cell r="AC481">
            <v>7048</v>
          </cell>
          <cell r="AD481">
            <v>236661</v>
          </cell>
          <cell r="AE481">
            <v>6398</v>
          </cell>
          <cell r="AG481">
            <v>80070</v>
          </cell>
          <cell r="AH481">
            <v>80070</v>
          </cell>
        </row>
        <row r="482">
          <cell r="A482">
            <v>44982902</v>
          </cell>
          <cell r="B482" t="str">
            <v>מפרקי</v>
          </cell>
          <cell r="C482" t="str">
            <v>סולאריס</v>
          </cell>
          <cell r="D482">
            <v>2022</v>
          </cell>
          <cell r="E482" t="str">
            <v>ירושלים דרום</v>
          </cell>
          <cell r="F482">
            <v>144202</v>
          </cell>
          <cell r="G482">
            <v>7223</v>
          </cell>
          <cell r="H482">
            <v>153059</v>
          </cell>
          <cell r="I482">
            <v>8857</v>
          </cell>
          <cell r="J482">
            <v>158865</v>
          </cell>
          <cell r="K482">
            <v>5806</v>
          </cell>
          <cell r="L482">
            <v>165963</v>
          </cell>
          <cell r="M482">
            <v>7098</v>
          </cell>
          <cell r="N482">
            <v>175211</v>
          </cell>
          <cell r="O482">
            <v>9248</v>
          </cell>
          <cell r="P482">
            <v>180374</v>
          </cell>
          <cell r="Q482">
            <v>5163</v>
          </cell>
          <cell r="R482">
            <v>181200</v>
          </cell>
          <cell r="S482">
            <v>826</v>
          </cell>
          <cell r="T482">
            <v>194172</v>
          </cell>
          <cell r="U482">
            <v>12972</v>
          </cell>
          <cell r="V482">
            <v>199949</v>
          </cell>
          <cell r="W482">
            <v>5777</v>
          </cell>
          <cell r="X482">
            <v>210596</v>
          </cell>
          <cell r="Y482">
            <v>10647</v>
          </cell>
          <cell r="Z482">
            <v>217127</v>
          </cell>
          <cell r="AA482">
            <v>6531</v>
          </cell>
          <cell r="AB482">
            <v>224357</v>
          </cell>
          <cell r="AC482">
            <v>7230</v>
          </cell>
          <cell r="AD482">
            <v>231694</v>
          </cell>
          <cell r="AE482">
            <v>7337</v>
          </cell>
          <cell r="AG482">
            <v>87492</v>
          </cell>
          <cell r="AH482">
            <v>87492</v>
          </cell>
        </row>
        <row r="483">
          <cell r="A483">
            <v>44983002</v>
          </cell>
          <cell r="B483" t="str">
            <v>מפרקי</v>
          </cell>
          <cell r="C483" t="str">
            <v>סולאריס</v>
          </cell>
          <cell r="D483">
            <v>2021</v>
          </cell>
          <cell r="E483" t="str">
            <v>ירושלים דרום</v>
          </cell>
          <cell r="F483">
            <v>163077</v>
          </cell>
          <cell r="G483">
            <v>7446</v>
          </cell>
          <cell r="H483">
            <v>171779</v>
          </cell>
          <cell r="I483">
            <v>8702</v>
          </cell>
          <cell r="J483">
            <v>177289</v>
          </cell>
          <cell r="K483">
            <v>5510</v>
          </cell>
          <cell r="L483">
            <v>182387</v>
          </cell>
          <cell r="M483">
            <v>5098</v>
          </cell>
          <cell r="N483">
            <v>187229</v>
          </cell>
          <cell r="O483">
            <v>4842</v>
          </cell>
          <cell r="P483">
            <v>193128</v>
          </cell>
          <cell r="Q483">
            <v>5899</v>
          </cell>
          <cell r="R483">
            <v>198110</v>
          </cell>
          <cell r="S483">
            <v>4982</v>
          </cell>
          <cell r="T483">
            <v>203366</v>
          </cell>
          <cell r="U483">
            <v>5256</v>
          </cell>
          <cell r="V483">
            <v>207192</v>
          </cell>
          <cell r="W483">
            <v>3826</v>
          </cell>
          <cell r="X483">
            <v>209156</v>
          </cell>
          <cell r="Y483">
            <v>1964</v>
          </cell>
          <cell r="Z483">
            <v>211259</v>
          </cell>
          <cell r="AA483">
            <v>2103</v>
          </cell>
          <cell r="AB483">
            <v>216596</v>
          </cell>
          <cell r="AC483">
            <v>5337</v>
          </cell>
          <cell r="AD483">
            <v>216596</v>
          </cell>
          <cell r="AE483">
            <v>0</v>
          </cell>
          <cell r="AG483">
            <v>53519</v>
          </cell>
          <cell r="AH483">
            <v>53519</v>
          </cell>
        </row>
        <row r="484">
          <cell r="A484">
            <v>44983102</v>
          </cell>
          <cell r="B484" t="str">
            <v>מפרקי</v>
          </cell>
          <cell r="C484" t="str">
            <v>סולאריס</v>
          </cell>
          <cell r="D484">
            <v>2021</v>
          </cell>
          <cell r="E484" t="str">
            <v>ירושלים דרום</v>
          </cell>
          <cell r="F484">
            <v>147733</v>
          </cell>
          <cell r="G484">
            <v>5243</v>
          </cell>
          <cell r="H484">
            <v>153786</v>
          </cell>
          <cell r="I484">
            <v>6053</v>
          </cell>
          <cell r="J484">
            <v>155891</v>
          </cell>
          <cell r="K484">
            <v>2105</v>
          </cell>
          <cell r="L484">
            <v>161483</v>
          </cell>
          <cell r="M484">
            <v>5592</v>
          </cell>
          <cell r="N484">
            <v>164798</v>
          </cell>
          <cell r="O484">
            <v>3315</v>
          </cell>
          <cell r="P484">
            <v>169578</v>
          </cell>
          <cell r="Q484">
            <v>4780</v>
          </cell>
          <cell r="R484">
            <v>176381</v>
          </cell>
          <cell r="S484">
            <v>6803</v>
          </cell>
          <cell r="T484">
            <v>179859</v>
          </cell>
          <cell r="U484">
            <v>3478</v>
          </cell>
          <cell r="V484">
            <v>186698</v>
          </cell>
          <cell r="W484">
            <v>6839</v>
          </cell>
          <cell r="X484">
            <v>192449</v>
          </cell>
          <cell r="Y484">
            <v>5751</v>
          </cell>
          <cell r="Z484">
            <v>195543</v>
          </cell>
          <cell r="AA484">
            <v>3094</v>
          </cell>
          <cell r="AB484">
            <v>200485</v>
          </cell>
          <cell r="AC484">
            <v>4942</v>
          </cell>
          <cell r="AD484">
            <v>200485</v>
          </cell>
          <cell r="AE484">
            <v>0</v>
          </cell>
          <cell r="AG484">
            <v>52752</v>
          </cell>
          <cell r="AH484">
            <v>52752</v>
          </cell>
        </row>
        <row r="485">
          <cell r="A485">
            <v>44983202</v>
          </cell>
          <cell r="B485" t="str">
            <v>מפרקי</v>
          </cell>
          <cell r="C485" t="str">
            <v>סולאריס</v>
          </cell>
          <cell r="D485">
            <v>2021</v>
          </cell>
          <cell r="E485" t="str">
            <v>ירושלים דרום</v>
          </cell>
          <cell r="F485">
            <v>161041</v>
          </cell>
          <cell r="G485">
            <v>6545</v>
          </cell>
          <cell r="H485">
            <v>169096</v>
          </cell>
          <cell r="I485">
            <v>8055</v>
          </cell>
          <cell r="J485">
            <v>169096</v>
          </cell>
          <cell r="K485">
            <v>0</v>
          </cell>
          <cell r="L485">
            <v>177752</v>
          </cell>
          <cell r="M485">
            <v>8656</v>
          </cell>
          <cell r="N485">
            <v>180943</v>
          </cell>
          <cell r="O485">
            <v>3191</v>
          </cell>
          <cell r="P485">
            <v>186473</v>
          </cell>
          <cell r="Q485">
            <v>5530</v>
          </cell>
          <cell r="R485">
            <v>191673</v>
          </cell>
          <cell r="S485">
            <v>5200</v>
          </cell>
          <cell r="T485">
            <v>199056</v>
          </cell>
          <cell r="U485">
            <v>7383</v>
          </cell>
          <cell r="V485">
            <v>205472</v>
          </cell>
          <cell r="W485">
            <v>6416</v>
          </cell>
          <cell r="X485">
            <v>213993</v>
          </cell>
          <cell r="Y485">
            <v>8521</v>
          </cell>
          <cell r="Z485">
            <v>213993</v>
          </cell>
          <cell r="AA485">
            <v>0</v>
          </cell>
          <cell r="AB485">
            <v>216686</v>
          </cell>
          <cell r="AC485">
            <v>2693</v>
          </cell>
          <cell r="AD485">
            <v>223557</v>
          </cell>
          <cell r="AE485">
            <v>6871</v>
          </cell>
          <cell r="AG485">
            <v>62516</v>
          </cell>
          <cell r="AH485">
            <v>62516</v>
          </cell>
        </row>
        <row r="486">
          <cell r="A486">
            <v>44983302</v>
          </cell>
          <cell r="B486" t="str">
            <v>מפרקי</v>
          </cell>
          <cell r="C486" t="str">
            <v>סולאריס</v>
          </cell>
          <cell r="D486">
            <v>2021</v>
          </cell>
          <cell r="E486" t="str">
            <v>ירושלים דרום</v>
          </cell>
          <cell r="F486">
            <v>148286</v>
          </cell>
          <cell r="G486">
            <v>5696</v>
          </cell>
          <cell r="H486">
            <v>155228</v>
          </cell>
          <cell r="I486">
            <v>6942</v>
          </cell>
          <cell r="J486">
            <v>159707</v>
          </cell>
          <cell r="K486">
            <v>4479</v>
          </cell>
          <cell r="L486">
            <v>164962</v>
          </cell>
          <cell r="M486">
            <v>5255</v>
          </cell>
          <cell r="N486">
            <v>164962</v>
          </cell>
          <cell r="O486">
            <v>0</v>
          </cell>
          <cell r="P486">
            <v>164962</v>
          </cell>
          <cell r="Q486">
            <v>0</v>
          </cell>
          <cell r="R486">
            <v>164962</v>
          </cell>
          <cell r="S486">
            <v>0</v>
          </cell>
          <cell r="T486">
            <v>164962</v>
          </cell>
          <cell r="U486">
            <v>0</v>
          </cell>
          <cell r="V486">
            <v>164962</v>
          </cell>
          <cell r="W486">
            <v>0</v>
          </cell>
          <cell r="X486">
            <v>169729</v>
          </cell>
          <cell r="Y486">
            <v>4767</v>
          </cell>
          <cell r="Z486">
            <v>172383</v>
          </cell>
          <cell r="AA486">
            <v>2654</v>
          </cell>
          <cell r="AB486">
            <v>178481</v>
          </cell>
          <cell r="AC486">
            <v>6098</v>
          </cell>
          <cell r="AD486">
            <v>184681</v>
          </cell>
          <cell r="AE486">
            <v>6200</v>
          </cell>
          <cell r="AG486">
            <v>36395</v>
          </cell>
          <cell r="AH486">
            <v>36395</v>
          </cell>
        </row>
        <row r="487">
          <cell r="A487">
            <v>44983402</v>
          </cell>
          <cell r="B487" t="str">
            <v>מפרקי</v>
          </cell>
          <cell r="C487" t="str">
            <v>סולאריס</v>
          </cell>
          <cell r="D487">
            <v>2021</v>
          </cell>
          <cell r="E487" t="str">
            <v>ירושלים דרום</v>
          </cell>
          <cell r="F487">
            <v>155991</v>
          </cell>
          <cell r="G487">
            <v>1789</v>
          </cell>
          <cell r="H487">
            <v>163691</v>
          </cell>
          <cell r="I487">
            <v>7700</v>
          </cell>
          <cell r="J487">
            <v>163691</v>
          </cell>
          <cell r="K487">
            <v>0</v>
          </cell>
          <cell r="L487">
            <v>163691</v>
          </cell>
          <cell r="M487">
            <v>0</v>
          </cell>
          <cell r="N487">
            <v>174025</v>
          </cell>
          <cell r="O487">
            <v>10334</v>
          </cell>
          <cell r="P487">
            <v>179156</v>
          </cell>
          <cell r="Q487">
            <v>5131</v>
          </cell>
          <cell r="R487">
            <v>185338</v>
          </cell>
          <cell r="S487">
            <v>6182</v>
          </cell>
          <cell r="T487">
            <v>192146</v>
          </cell>
          <cell r="U487">
            <v>6808</v>
          </cell>
          <cell r="V487">
            <v>198077</v>
          </cell>
          <cell r="W487">
            <v>5931</v>
          </cell>
          <cell r="X487">
            <v>198077</v>
          </cell>
          <cell r="Y487">
            <v>0</v>
          </cell>
          <cell r="Z487">
            <v>206847</v>
          </cell>
          <cell r="AA487">
            <v>8770</v>
          </cell>
          <cell r="AB487">
            <v>212025</v>
          </cell>
          <cell r="AC487">
            <v>5178</v>
          </cell>
          <cell r="AD487">
            <v>218768</v>
          </cell>
          <cell r="AE487">
            <v>6743</v>
          </cell>
          <cell r="AG487">
            <v>62777</v>
          </cell>
          <cell r="AH487">
            <v>62777</v>
          </cell>
        </row>
        <row r="488">
          <cell r="A488">
            <v>44983502</v>
          </cell>
          <cell r="B488" t="str">
            <v>מפרקי</v>
          </cell>
          <cell r="C488" t="str">
            <v>סולאריס</v>
          </cell>
          <cell r="D488">
            <v>2021</v>
          </cell>
          <cell r="E488" t="str">
            <v>ירושלים דרום</v>
          </cell>
          <cell r="F488">
            <v>156995</v>
          </cell>
          <cell r="G488">
            <v>7394</v>
          </cell>
          <cell r="H488">
            <v>164056</v>
          </cell>
          <cell r="I488">
            <v>7061</v>
          </cell>
          <cell r="J488">
            <v>170636</v>
          </cell>
          <cell r="K488">
            <v>6580</v>
          </cell>
          <cell r="L488">
            <v>173458</v>
          </cell>
          <cell r="M488">
            <v>2822</v>
          </cell>
          <cell r="N488">
            <v>180978</v>
          </cell>
          <cell r="O488">
            <v>7520</v>
          </cell>
          <cell r="P488">
            <v>187492</v>
          </cell>
          <cell r="Q488">
            <v>6514</v>
          </cell>
          <cell r="R488">
            <v>194626</v>
          </cell>
          <cell r="S488">
            <v>7134</v>
          </cell>
          <cell r="T488">
            <v>200801</v>
          </cell>
          <cell r="U488">
            <v>6175</v>
          </cell>
          <cell r="V488">
            <v>207748</v>
          </cell>
          <cell r="W488">
            <v>6947</v>
          </cell>
          <cell r="X488">
            <v>212930</v>
          </cell>
          <cell r="Y488">
            <v>5182</v>
          </cell>
          <cell r="Z488">
            <v>212930</v>
          </cell>
          <cell r="AA488">
            <v>0</v>
          </cell>
          <cell r="AB488">
            <v>212930</v>
          </cell>
          <cell r="AC488">
            <v>0</v>
          </cell>
          <cell r="AD488">
            <v>212930</v>
          </cell>
          <cell r="AE488">
            <v>0</v>
          </cell>
          <cell r="AF488" t="str">
            <v>מוסך</v>
          </cell>
          <cell r="AG488">
            <v>55935</v>
          </cell>
          <cell r="AH488">
            <v>55935</v>
          </cell>
        </row>
        <row r="489">
          <cell r="A489">
            <v>44983602</v>
          </cell>
          <cell r="B489" t="str">
            <v>מפרקי</v>
          </cell>
          <cell r="C489" t="str">
            <v>סולאריס</v>
          </cell>
          <cell r="D489">
            <v>2021</v>
          </cell>
          <cell r="E489" t="str">
            <v>ירושלים דרום</v>
          </cell>
          <cell r="F489">
            <v>150691</v>
          </cell>
          <cell r="G489">
            <v>0</v>
          </cell>
          <cell r="H489">
            <v>150691</v>
          </cell>
          <cell r="I489">
            <v>0</v>
          </cell>
          <cell r="J489">
            <v>150691</v>
          </cell>
          <cell r="K489">
            <v>0</v>
          </cell>
          <cell r="L489">
            <v>159595</v>
          </cell>
          <cell r="M489">
            <v>8904</v>
          </cell>
          <cell r="N489">
            <v>166086</v>
          </cell>
          <cell r="O489">
            <v>6491</v>
          </cell>
          <cell r="P489">
            <v>171983</v>
          </cell>
          <cell r="Q489">
            <v>5897</v>
          </cell>
          <cell r="R489">
            <v>178103</v>
          </cell>
          <cell r="S489">
            <v>6120</v>
          </cell>
          <cell r="T489">
            <v>184361</v>
          </cell>
          <cell r="U489">
            <v>6258</v>
          </cell>
          <cell r="V489">
            <v>190879</v>
          </cell>
          <cell r="W489">
            <v>6518</v>
          </cell>
          <cell r="X489">
            <v>197579</v>
          </cell>
          <cell r="Y489">
            <v>6700</v>
          </cell>
          <cell r="Z489">
            <v>203139</v>
          </cell>
          <cell r="AA489">
            <v>5560</v>
          </cell>
          <cell r="AB489">
            <v>208940</v>
          </cell>
          <cell r="AC489">
            <v>5801</v>
          </cell>
          <cell r="AD489">
            <v>214805</v>
          </cell>
          <cell r="AE489">
            <v>5865</v>
          </cell>
          <cell r="AG489">
            <v>64114</v>
          </cell>
          <cell r="AH489">
            <v>64114</v>
          </cell>
        </row>
        <row r="490">
          <cell r="A490">
            <v>44983702</v>
          </cell>
          <cell r="B490" t="str">
            <v>מפרקי</v>
          </cell>
          <cell r="C490" t="str">
            <v>סולאריס</v>
          </cell>
          <cell r="D490">
            <v>2021</v>
          </cell>
          <cell r="E490" t="str">
            <v>ירושלים דרום</v>
          </cell>
          <cell r="F490">
            <v>146030</v>
          </cell>
          <cell r="G490">
            <v>5400</v>
          </cell>
          <cell r="H490">
            <v>153203</v>
          </cell>
          <cell r="I490">
            <v>7173</v>
          </cell>
          <cell r="J490">
            <v>157121</v>
          </cell>
          <cell r="K490">
            <v>3918</v>
          </cell>
          <cell r="L490">
            <v>162490</v>
          </cell>
          <cell r="M490">
            <v>5369</v>
          </cell>
          <cell r="N490">
            <v>169228</v>
          </cell>
          <cell r="O490">
            <v>6738</v>
          </cell>
          <cell r="P490">
            <v>175087</v>
          </cell>
          <cell r="Q490">
            <v>5859</v>
          </cell>
          <cell r="R490">
            <v>179502</v>
          </cell>
          <cell r="S490">
            <v>4415</v>
          </cell>
          <cell r="T490">
            <v>183462</v>
          </cell>
          <cell r="U490">
            <v>3960</v>
          </cell>
          <cell r="V490">
            <v>188372</v>
          </cell>
          <cell r="W490">
            <v>4910</v>
          </cell>
          <cell r="X490">
            <v>194457</v>
          </cell>
          <cell r="Y490">
            <v>6085</v>
          </cell>
          <cell r="Z490">
            <v>199457</v>
          </cell>
          <cell r="AA490">
            <v>5000</v>
          </cell>
          <cell r="AB490">
            <v>205492</v>
          </cell>
          <cell r="AC490">
            <v>6035</v>
          </cell>
          <cell r="AD490">
            <v>211884</v>
          </cell>
          <cell r="AE490">
            <v>6392</v>
          </cell>
          <cell r="AG490">
            <v>65854</v>
          </cell>
          <cell r="AH490">
            <v>65854</v>
          </cell>
        </row>
        <row r="491">
          <cell r="A491">
            <v>44983802</v>
          </cell>
          <cell r="B491" t="str">
            <v>מפרקי</v>
          </cell>
          <cell r="C491" t="str">
            <v>סולאריס</v>
          </cell>
          <cell r="D491">
            <v>2021</v>
          </cell>
          <cell r="E491" t="str">
            <v>ירושלים מרכז</v>
          </cell>
          <cell r="F491">
            <v>146844</v>
          </cell>
          <cell r="G491">
            <v>6104</v>
          </cell>
          <cell r="H491">
            <v>153974</v>
          </cell>
          <cell r="I491">
            <v>7130</v>
          </cell>
          <cell r="J491">
            <v>160070</v>
          </cell>
          <cell r="K491">
            <v>6096</v>
          </cell>
          <cell r="L491">
            <v>165945</v>
          </cell>
          <cell r="M491">
            <v>5875</v>
          </cell>
          <cell r="N491">
            <v>171813</v>
          </cell>
          <cell r="O491">
            <v>5868</v>
          </cell>
          <cell r="P491">
            <v>176590</v>
          </cell>
          <cell r="Q491">
            <v>4777</v>
          </cell>
          <cell r="R491">
            <v>180656</v>
          </cell>
          <cell r="S491">
            <v>4066</v>
          </cell>
          <cell r="T491">
            <v>183500</v>
          </cell>
          <cell r="U491">
            <v>2844</v>
          </cell>
          <cell r="V491">
            <v>188598</v>
          </cell>
          <cell r="W491">
            <v>5098</v>
          </cell>
          <cell r="X491">
            <v>196424</v>
          </cell>
          <cell r="Y491">
            <v>7826</v>
          </cell>
          <cell r="Z491">
            <v>199678</v>
          </cell>
          <cell r="AA491">
            <v>3254</v>
          </cell>
          <cell r="AB491">
            <v>205378</v>
          </cell>
          <cell r="AC491">
            <v>5700</v>
          </cell>
          <cell r="AD491">
            <v>209653</v>
          </cell>
          <cell r="AE491">
            <v>4275</v>
          </cell>
          <cell r="AG491">
            <v>62809</v>
          </cell>
          <cell r="AH491">
            <v>62809</v>
          </cell>
        </row>
        <row r="492">
          <cell r="A492">
            <v>44983902</v>
          </cell>
          <cell r="B492" t="str">
            <v>מפרקי</v>
          </cell>
          <cell r="C492" t="str">
            <v>סולאריס</v>
          </cell>
          <cell r="D492">
            <v>2021</v>
          </cell>
          <cell r="E492" t="str">
            <v>ירושלים מרכז</v>
          </cell>
          <cell r="F492">
            <v>157844</v>
          </cell>
          <cell r="G492">
            <v>6329</v>
          </cell>
          <cell r="H492">
            <v>163484</v>
          </cell>
          <cell r="I492">
            <v>5640</v>
          </cell>
          <cell r="J492">
            <v>169139</v>
          </cell>
          <cell r="K492">
            <v>5655</v>
          </cell>
          <cell r="L492">
            <v>174117</v>
          </cell>
          <cell r="M492">
            <v>4978</v>
          </cell>
          <cell r="N492">
            <v>181715</v>
          </cell>
          <cell r="O492">
            <v>7598</v>
          </cell>
          <cell r="P492">
            <v>187132</v>
          </cell>
          <cell r="Q492">
            <v>5417</v>
          </cell>
          <cell r="R492">
            <v>195465</v>
          </cell>
          <cell r="S492">
            <v>8333</v>
          </cell>
          <cell r="T492">
            <v>198179</v>
          </cell>
          <cell r="U492">
            <v>2714</v>
          </cell>
          <cell r="V492">
            <v>205897</v>
          </cell>
          <cell r="W492">
            <v>7718</v>
          </cell>
          <cell r="X492">
            <v>213379</v>
          </cell>
          <cell r="Y492">
            <v>7482</v>
          </cell>
          <cell r="Z492">
            <v>219749</v>
          </cell>
          <cell r="AA492">
            <v>6370</v>
          </cell>
          <cell r="AB492">
            <v>225514</v>
          </cell>
          <cell r="AC492">
            <v>5765</v>
          </cell>
          <cell r="AD492">
            <v>231300</v>
          </cell>
          <cell r="AE492">
            <v>5786</v>
          </cell>
          <cell r="AG492">
            <v>73456</v>
          </cell>
          <cell r="AH492">
            <v>73456</v>
          </cell>
        </row>
        <row r="493">
          <cell r="A493">
            <v>44984002</v>
          </cell>
          <cell r="B493" t="str">
            <v>מפרקי</v>
          </cell>
          <cell r="C493" t="str">
            <v>סולאריס</v>
          </cell>
          <cell r="D493">
            <v>2021</v>
          </cell>
          <cell r="E493" t="str">
            <v>ירושלים מרכז</v>
          </cell>
          <cell r="F493">
            <v>140505</v>
          </cell>
          <cell r="G493">
            <v>5468</v>
          </cell>
          <cell r="H493">
            <v>146956</v>
          </cell>
          <cell r="I493">
            <v>6451</v>
          </cell>
          <cell r="J493">
            <v>152257</v>
          </cell>
          <cell r="K493">
            <v>5301</v>
          </cell>
          <cell r="L493">
            <v>157278</v>
          </cell>
          <cell r="M493">
            <v>5021</v>
          </cell>
          <cell r="N493">
            <v>165349</v>
          </cell>
          <cell r="O493">
            <v>8071</v>
          </cell>
          <cell r="P493">
            <v>170820</v>
          </cell>
          <cell r="Q493">
            <v>5471</v>
          </cell>
          <cell r="R493">
            <v>174820</v>
          </cell>
          <cell r="S493">
            <v>4000</v>
          </cell>
          <cell r="T493">
            <v>176110</v>
          </cell>
          <cell r="U493">
            <v>1290</v>
          </cell>
          <cell r="V493">
            <v>180231</v>
          </cell>
          <cell r="W493">
            <v>4121</v>
          </cell>
          <cell r="X493">
            <v>186148</v>
          </cell>
          <cell r="Y493">
            <v>5917</v>
          </cell>
          <cell r="Z493">
            <v>189915</v>
          </cell>
          <cell r="AA493">
            <v>3767</v>
          </cell>
          <cell r="AB493">
            <v>194758</v>
          </cell>
          <cell r="AC493">
            <v>4843</v>
          </cell>
          <cell r="AD493">
            <v>201091</v>
          </cell>
          <cell r="AE493">
            <v>6333</v>
          </cell>
          <cell r="AG493">
            <v>60586</v>
          </cell>
          <cell r="AH493">
            <v>60586</v>
          </cell>
        </row>
        <row r="494">
          <cell r="A494">
            <v>44984102</v>
          </cell>
          <cell r="B494" t="str">
            <v>מפרקי</v>
          </cell>
          <cell r="C494" t="str">
            <v>סולאריס</v>
          </cell>
          <cell r="D494">
            <v>2021</v>
          </cell>
          <cell r="E494" t="str">
            <v>ירושלים מרכז</v>
          </cell>
          <cell r="F494">
            <v>158821</v>
          </cell>
          <cell r="G494">
            <v>5639</v>
          </cell>
          <cell r="H494">
            <v>162308</v>
          </cell>
          <cell r="I494">
            <v>3487</v>
          </cell>
          <cell r="J494">
            <v>167164</v>
          </cell>
          <cell r="K494">
            <v>4856</v>
          </cell>
          <cell r="L494">
            <v>172348</v>
          </cell>
          <cell r="M494">
            <v>5184</v>
          </cell>
          <cell r="N494">
            <v>180329</v>
          </cell>
          <cell r="O494">
            <v>7981</v>
          </cell>
          <cell r="P494">
            <v>185637</v>
          </cell>
          <cell r="Q494">
            <v>5308</v>
          </cell>
          <cell r="R494">
            <v>190418</v>
          </cell>
          <cell r="S494">
            <v>4781</v>
          </cell>
          <cell r="T494">
            <v>196460</v>
          </cell>
          <cell r="U494">
            <v>6042</v>
          </cell>
          <cell r="V494">
            <v>204403</v>
          </cell>
          <cell r="W494">
            <v>7943</v>
          </cell>
          <cell r="X494">
            <v>208279</v>
          </cell>
          <cell r="Y494">
            <v>3876</v>
          </cell>
          <cell r="Z494">
            <v>215009</v>
          </cell>
          <cell r="AA494">
            <v>6730</v>
          </cell>
          <cell r="AB494">
            <v>221214</v>
          </cell>
          <cell r="AC494">
            <v>6205</v>
          </cell>
          <cell r="AD494">
            <v>227838</v>
          </cell>
          <cell r="AE494">
            <v>6624</v>
          </cell>
          <cell r="AG494">
            <v>69017</v>
          </cell>
          <cell r="AH494">
            <v>69017</v>
          </cell>
        </row>
        <row r="495">
          <cell r="A495">
            <v>44984202</v>
          </cell>
          <cell r="B495" t="str">
            <v>מפרקי</v>
          </cell>
          <cell r="C495" t="str">
            <v>סולאריס</v>
          </cell>
          <cell r="D495">
            <v>2021</v>
          </cell>
          <cell r="E495" t="str">
            <v>ירושלים דרום</v>
          </cell>
          <cell r="F495">
            <v>162631</v>
          </cell>
          <cell r="G495">
            <v>5759</v>
          </cell>
          <cell r="H495">
            <v>170242</v>
          </cell>
          <cell r="I495">
            <v>7611</v>
          </cell>
          <cell r="J495">
            <v>172974</v>
          </cell>
          <cell r="K495">
            <v>2732</v>
          </cell>
          <cell r="L495">
            <v>174313</v>
          </cell>
          <cell r="M495">
            <v>1339</v>
          </cell>
          <cell r="N495">
            <v>179585</v>
          </cell>
          <cell r="O495">
            <v>5272</v>
          </cell>
          <cell r="P495">
            <v>183796</v>
          </cell>
          <cell r="Q495">
            <v>4211</v>
          </cell>
          <cell r="R495">
            <v>189947</v>
          </cell>
          <cell r="S495">
            <v>6151</v>
          </cell>
          <cell r="T495">
            <v>196338</v>
          </cell>
          <cell r="U495">
            <v>6391</v>
          </cell>
          <cell r="V495">
            <v>203251</v>
          </cell>
          <cell r="W495">
            <v>6913</v>
          </cell>
          <cell r="X495">
            <v>210428</v>
          </cell>
          <cell r="Y495">
            <v>7177</v>
          </cell>
          <cell r="Z495">
            <v>215739</v>
          </cell>
          <cell r="AA495">
            <v>5311</v>
          </cell>
          <cell r="AB495">
            <v>218791</v>
          </cell>
          <cell r="AC495">
            <v>3052</v>
          </cell>
          <cell r="AD495">
            <v>225945</v>
          </cell>
          <cell r="AE495">
            <v>7154</v>
          </cell>
          <cell r="AG495">
            <v>63314</v>
          </cell>
          <cell r="AH495">
            <v>63314</v>
          </cell>
        </row>
        <row r="496">
          <cell r="A496">
            <v>44984302</v>
          </cell>
          <cell r="B496" t="str">
            <v>מפרקי</v>
          </cell>
          <cell r="C496" t="str">
            <v>סולאריס</v>
          </cell>
          <cell r="D496">
            <v>2021</v>
          </cell>
          <cell r="E496" t="str">
            <v>ירושלים מרכז</v>
          </cell>
          <cell r="F496">
            <v>138089</v>
          </cell>
          <cell r="G496">
            <v>0</v>
          </cell>
          <cell r="H496">
            <v>138089</v>
          </cell>
          <cell r="I496">
            <v>0</v>
          </cell>
          <cell r="J496">
            <v>144669</v>
          </cell>
          <cell r="K496">
            <v>6580</v>
          </cell>
          <cell r="L496">
            <v>144844</v>
          </cell>
          <cell r="M496">
            <v>175</v>
          </cell>
          <cell r="N496">
            <v>150187</v>
          </cell>
          <cell r="O496">
            <v>5343</v>
          </cell>
          <cell r="P496">
            <v>154963</v>
          </cell>
          <cell r="Q496">
            <v>4776</v>
          </cell>
          <cell r="R496">
            <v>158200</v>
          </cell>
          <cell r="S496">
            <v>3237</v>
          </cell>
          <cell r="T496">
            <v>163735</v>
          </cell>
          <cell r="U496">
            <v>5535</v>
          </cell>
          <cell r="V496">
            <v>165603</v>
          </cell>
          <cell r="W496">
            <v>1868</v>
          </cell>
          <cell r="X496">
            <v>172761</v>
          </cell>
          <cell r="Y496">
            <v>7158</v>
          </cell>
          <cell r="Z496">
            <v>177453</v>
          </cell>
          <cell r="AA496">
            <v>4692</v>
          </cell>
          <cell r="AB496">
            <v>182125</v>
          </cell>
          <cell r="AC496">
            <v>4672</v>
          </cell>
          <cell r="AD496">
            <v>187690</v>
          </cell>
          <cell r="AE496">
            <v>5565</v>
          </cell>
          <cell r="AG496">
            <v>49601</v>
          </cell>
          <cell r="AH496">
            <v>49601</v>
          </cell>
        </row>
        <row r="497">
          <cell r="A497">
            <v>44984402</v>
          </cell>
          <cell r="B497" t="str">
            <v>מפרקי</v>
          </cell>
          <cell r="C497" t="str">
            <v>סולאריס</v>
          </cell>
          <cell r="D497">
            <v>2021</v>
          </cell>
          <cell r="E497" t="str">
            <v>ירושלים דרום</v>
          </cell>
          <cell r="F497">
            <v>149782</v>
          </cell>
          <cell r="G497">
            <v>5547</v>
          </cell>
          <cell r="H497">
            <v>159709</v>
          </cell>
          <cell r="I497">
            <v>9927</v>
          </cell>
          <cell r="J497">
            <v>161164</v>
          </cell>
          <cell r="K497">
            <v>1455</v>
          </cell>
          <cell r="L497">
            <v>162767</v>
          </cell>
          <cell r="M497">
            <v>1603</v>
          </cell>
          <cell r="N497">
            <v>168217</v>
          </cell>
          <cell r="O497">
            <v>5450</v>
          </cell>
          <cell r="P497">
            <v>172271</v>
          </cell>
          <cell r="Q497">
            <v>4054</v>
          </cell>
          <cell r="R497">
            <v>176330</v>
          </cell>
          <cell r="S497">
            <v>4059</v>
          </cell>
          <cell r="T497">
            <v>177330</v>
          </cell>
          <cell r="U497">
            <v>1000</v>
          </cell>
          <cell r="V497">
            <v>178834</v>
          </cell>
          <cell r="W497">
            <v>1504</v>
          </cell>
          <cell r="X497">
            <v>186233</v>
          </cell>
          <cell r="Y497">
            <v>7399</v>
          </cell>
          <cell r="Z497">
            <v>191457</v>
          </cell>
          <cell r="AA497">
            <v>5224</v>
          </cell>
          <cell r="AB497">
            <v>197433</v>
          </cell>
          <cell r="AC497">
            <v>5976</v>
          </cell>
          <cell r="AD497">
            <v>204610</v>
          </cell>
          <cell r="AE497">
            <v>7177</v>
          </cell>
          <cell r="AG497">
            <v>54828</v>
          </cell>
          <cell r="AH497">
            <v>54828</v>
          </cell>
        </row>
        <row r="498">
          <cell r="A498">
            <v>44984502</v>
          </cell>
          <cell r="B498" t="str">
            <v>מפרקי</v>
          </cell>
          <cell r="C498" t="str">
            <v>סולאריס</v>
          </cell>
          <cell r="D498">
            <v>2021</v>
          </cell>
          <cell r="E498" t="str">
            <v>ירושלים דרום</v>
          </cell>
          <cell r="F498">
            <v>143403</v>
          </cell>
          <cell r="G498">
            <v>4464</v>
          </cell>
          <cell r="H498">
            <v>152219</v>
          </cell>
          <cell r="I498">
            <v>8816</v>
          </cell>
          <cell r="J498">
            <v>155615</v>
          </cell>
          <cell r="K498">
            <v>3396</v>
          </cell>
          <cell r="L498">
            <v>161224</v>
          </cell>
          <cell r="M498">
            <v>5609</v>
          </cell>
          <cell r="N498">
            <v>168141</v>
          </cell>
          <cell r="O498">
            <v>6917</v>
          </cell>
          <cell r="P498">
            <v>174418</v>
          </cell>
          <cell r="Q498">
            <v>6277</v>
          </cell>
          <cell r="R498">
            <v>176846</v>
          </cell>
          <cell r="S498">
            <v>2428</v>
          </cell>
          <cell r="T498">
            <v>180726</v>
          </cell>
          <cell r="U498">
            <v>3880</v>
          </cell>
          <cell r="V498">
            <v>187395</v>
          </cell>
          <cell r="W498">
            <v>6669</v>
          </cell>
          <cell r="X498">
            <v>195780</v>
          </cell>
          <cell r="Y498">
            <v>8385</v>
          </cell>
          <cell r="Z498">
            <v>200735</v>
          </cell>
          <cell r="AA498">
            <v>4955</v>
          </cell>
          <cell r="AB498">
            <v>207016</v>
          </cell>
          <cell r="AC498">
            <v>6281</v>
          </cell>
          <cell r="AD498">
            <v>213171</v>
          </cell>
          <cell r="AE498">
            <v>6155</v>
          </cell>
          <cell r="AG498">
            <v>69768</v>
          </cell>
          <cell r="AH498">
            <v>69768</v>
          </cell>
        </row>
        <row r="499">
          <cell r="A499">
            <v>44984602</v>
          </cell>
          <cell r="B499" t="str">
            <v>מפרקי</v>
          </cell>
          <cell r="C499" t="str">
            <v>סולאריס</v>
          </cell>
          <cell r="D499">
            <v>2021</v>
          </cell>
          <cell r="E499" t="str">
            <v>ירושלים מרכז</v>
          </cell>
          <cell r="F499">
            <v>136358</v>
          </cell>
          <cell r="G499">
            <v>4970</v>
          </cell>
          <cell r="H499">
            <v>142620</v>
          </cell>
          <cell r="I499">
            <v>6262</v>
          </cell>
          <cell r="J499">
            <v>146807</v>
          </cell>
          <cell r="K499">
            <v>4187</v>
          </cell>
          <cell r="L499">
            <v>151798</v>
          </cell>
          <cell r="M499">
            <v>4991</v>
          </cell>
          <cell r="N499">
            <v>157865</v>
          </cell>
          <cell r="O499">
            <v>6067</v>
          </cell>
          <cell r="P499">
            <v>160874</v>
          </cell>
          <cell r="Q499">
            <v>3009</v>
          </cell>
          <cell r="R499">
            <v>167543</v>
          </cell>
          <cell r="S499">
            <v>6669</v>
          </cell>
          <cell r="T499">
            <v>173339</v>
          </cell>
          <cell r="U499">
            <v>5796</v>
          </cell>
          <cell r="V499">
            <v>179519</v>
          </cell>
          <cell r="W499">
            <v>6180</v>
          </cell>
          <cell r="X499">
            <v>179519</v>
          </cell>
          <cell r="Y499">
            <v>0</v>
          </cell>
          <cell r="Z499">
            <v>191029</v>
          </cell>
          <cell r="AA499">
            <v>11510</v>
          </cell>
          <cell r="AB499">
            <v>197081</v>
          </cell>
          <cell r="AC499">
            <v>6052</v>
          </cell>
          <cell r="AD499">
            <v>204239</v>
          </cell>
          <cell r="AE499">
            <v>7158</v>
          </cell>
          <cell r="AG499">
            <v>67881</v>
          </cell>
          <cell r="AH499">
            <v>67881</v>
          </cell>
        </row>
        <row r="500">
          <cell r="A500">
            <v>44984702</v>
          </cell>
          <cell r="B500" t="str">
            <v>מפרקי</v>
          </cell>
          <cell r="C500" t="str">
            <v>סולאריס</v>
          </cell>
          <cell r="D500">
            <v>2021</v>
          </cell>
          <cell r="E500" t="str">
            <v>ירושלים מרכז</v>
          </cell>
          <cell r="F500">
            <v>185047</v>
          </cell>
          <cell r="G500">
            <v>5680</v>
          </cell>
          <cell r="H500">
            <v>191057</v>
          </cell>
          <cell r="I500">
            <v>6010</v>
          </cell>
          <cell r="J500">
            <v>197411</v>
          </cell>
          <cell r="K500">
            <v>6354</v>
          </cell>
          <cell r="L500">
            <v>203695</v>
          </cell>
          <cell r="M500">
            <v>6284</v>
          </cell>
          <cell r="N500">
            <v>208372</v>
          </cell>
          <cell r="O500">
            <v>4677</v>
          </cell>
          <cell r="P500">
            <v>211898</v>
          </cell>
          <cell r="Q500">
            <v>3526</v>
          </cell>
          <cell r="R500">
            <v>217902</v>
          </cell>
          <cell r="S500">
            <v>6004</v>
          </cell>
          <cell r="T500">
            <v>220835</v>
          </cell>
          <cell r="U500">
            <v>2933</v>
          </cell>
          <cell r="V500">
            <v>228371</v>
          </cell>
          <cell r="W500">
            <v>7536</v>
          </cell>
          <cell r="X500">
            <v>233290</v>
          </cell>
          <cell r="Y500">
            <v>4919</v>
          </cell>
          <cell r="Z500">
            <v>237904</v>
          </cell>
          <cell r="AA500">
            <v>4614</v>
          </cell>
          <cell r="AB500">
            <v>237904</v>
          </cell>
          <cell r="AC500">
            <v>0</v>
          </cell>
          <cell r="AD500">
            <v>237904</v>
          </cell>
          <cell r="AE500">
            <v>0</v>
          </cell>
          <cell r="AF500" t="str">
            <v>במוסך</v>
          </cell>
          <cell r="AG500">
            <v>52857</v>
          </cell>
          <cell r="AH500">
            <v>52857</v>
          </cell>
        </row>
        <row r="501">
          <cell r="A501">
            <v>44984802</v>
          </cell>
          <cell r="B501" t="str">
            <v>מפרקי</v>
          </cell>
          <cell r="C501" t="str">
            <v>סולאריס</v>
          </cell>
          <cell r="D501">
            <v>2021</v>
          </cell>
          <cell r="E501" t="str">
            <v>ירושלים דרום</v>
          </cell>
          <cell r="F501">
            <v>139676</v>
          </cell>
          <cell r="G501">
            <v>5706</v>
          </cell>
          <cell r="H501">
            <v>147803</v>
          </cell>
          <cell r="I501">
            <v>8127</v>
          </cell>
          <cell r="J501">
            <v>150021</v>
          </cell>
          <cell r="K501">
            <v>2218</v>
          </cell>
          <cell r="L501">
            <v>150021</v>
          </cell>
          <cell r="M501">
            <v>0</v>
          </cell>
          <cell r="N501">
            <v>156126</v>
          </cell>
          <cell r="O501">
            <v>6105</v>
          </cell>
          <cell r="P501">
            <v>160222</v>
          </cell>
          <cell r="Q501">
            <v>4096</v>
          </cell>
          <cell r="R501">
            <v>166541</v>
          </cell>
          <cell r="S501">
            <v>6319</v>
          </cell>
          <cell r="T501">
            <v>167963</v>
          </cell>
          <cell r="U501">
            <v>1422</v>
          </cell>
          <cell r="V501">
            <v>172834</v>
          </cell>
          <cell r="W501">
            <v>4871</v>
          </cell>
          <cell r="X501">
            <v>178850</v>
          </cell>
          <cell r="Y501">
            <v>6016</v>
          </cell>
          <cell r="Z501">
            <v>184563</v>
          </cell>
          <cell r="AA501">
            <v>5713</v>
          </cell>
          <cell r="AB501">
            <v>190793</v>
          </cell>
          <cell r="AC501">
            <v>6230</v>
          </cell>
          <cell r="AD501">
            <v>198404</v>
          </cell>
          <cell r="AE501">
            <v>7611</v>
          </cell>
          <cell r="AG501">
            <v>58728</v>
          </cell>
          <cell r="AH501">
            <v>58728</v>
          </cell>
        </row>
        <row r="502">
          <cell r="A502">
            <v>44984902</v>
          </cell>
          <cell r="B502" t="str">
            <v>מפרקי</v>
          </cell>
          <cell r="C502" t="str">
            <v>סולאריס</v>
          </cell>
          <cell r="D502">
            <v>2021</v>
          </cell>
          <cell r="E502" t="str">
            <v>ירושלים דרום</v>
          </cell>
          <cell r="F502">
            <v>152806</v>
          </cell>
          <cell r="G502">
            <v>5813</v>
          </cell>
          <cell r="H502">
            <v>160049</v>
          </cell>
          <cell r="I502">
            <v>7243</v>
          </cell>
          <cell r="J502">
            <v>162745</v>
          </cell>
          <cell r="K502">
            <v>2696</v>
          </cell>
          <cell r="L502">
            <v>166919</v>
          </cell>
          <cell r="M502">
            <v>4174</v>
          </cell>
          <cell r="N502">
            <v>172560</v>
          </cell>
          <cell r="O502">
            <v>5641</v>
          </cell>
          <cell r="P502">
            <v>177792</v>
          </cell>
          <cell r="Q502">
            <v>5232</v>
          </cell>
          <cell r="R502">
            <v>181788</v>
          </cell>
          <cell r="S502">
            <v>3996</v>
          </cell>
          <cell r="T502">
            <v>186044</v>
          </cell>
          <cell r="U502">
            <v>4256</v>
          </cell>
          <cell r="V502">
            <v>190130</v>
          </cell>
          <cell r="W502">
            <v>4086</v>
          </cell>
          <cell r="X502">
            <v>196543</v>
          </cell>
          <cell r="Y502">
            <v>6413</v>
          </cell>
          <cell r="Z502">
            <v>201226</v>
          </cell>
          <cell r="AA502">
            <v>4683</v>
          </cell>
          <cell r="AB502">
            <v>201226</v>
          </cell>
          <cell r="AC502">
            <v>0</v>
          </cell>
          <cell r="AD502">
            <v>211277</v>
          </cell>
          <cell r="AE502">
            <v>10051</v>
          </cell>
          <cell r="AG502">
            <v>58471</v>
          </cell>
          <cell r="AH502">
            <v>58471</v>
          </cell>
        </row>
        <row r="503">
          <cell r="A503">
            <v>44985002</v>
          </cell>
          <cell r="B503" t="str">
            <v>מפרקי</v>
          </cell>
          <cell r="C503" t="str">
            <v>סולאריס</v>
          </cell>
          <cell r="D503">
            <v>2021</v>
          </cell>
          <cell r="E503" t="str">
            <v>ירושלים מרכז</v>
          </cell>
          <cell r="F503">
            <v>151432</v>
          </cell>
          <cell r="G503">
            <v>6021</v>
          </cell>
          <cell r="H503">
            <v>153778</v>
          </cell>
          <cell r="I503">
            <v>2346</v>
          </cell>
          <cell r="J503">
            <v>156983</v>
          </cell>
          <cell r="K503">
            <v>3205</v>
          </cell>
          <cell r="L503">
            <v>162068</v>
          </cell>
          <cell r="M503">
            <v>5085</v>
          </cell>
          <cell r="N503">
            <v>170220</v>
          </cell>
          <cell r="O503">
            <v>8152</v>
          </cell>
          <cell r="P503">
            <v>175530</v>
          </cell>
          <cell r="Q503">
            <v>5310</v>
          </cell>
          <cell r="R503">
            <v>182347</v>
          </cell>
          <cell r="S503">
            <v>6817</v>
          </cell>
          <cell r="T503">
            <v>187271</v>
          </cell>
          <cell r="U503">
            <v>4924</v>
          </cell>
          <cell r="V503">
            <v>193806</v>
          </cell>
          <cell r="W503">
            <v>6535</v>
          </cell>
          <cell r="X503">
            <v>193806</v>
          </cell>
          <cell r="Y503">
            <v>0</v>
          </cell>
          <cell r="Z503">
            <v>206014</v>
          </cell>
          <cell r="AA503">
            <v>12208</v>
          </cell>
          <cell r="AB503">
            <v>211254</v>
          </cell>
          <cell r="AC503">
            <v>5240</v>
          </cell>
          <cell r="AD503">
            <v>217289</v>
          </cell>
          <cell r="AE503">
            <v>6035</v>
          </cell>
          <cell r="AG503">
            <v>65857</v>
          </cell>
          <cell r="AH503">
            <v>65857</v>
          </cell>
        </row>
        <row r="504">
          <cell r="A504">
            <v>44985102</v>
          </cell>
          <cell r="B504" t="str">
            <v>מפרקי</v>
          </cell>
          <cell r="C504" t="str">
            <v>סולאריס</v>
          </cell>
          <cell r="D504">
            <v>2021</v>
          </cell>
          <cell r="E504" t="str">
            <v>ירושלים מרכז</v>
          </cell>
          <cell r="F504">
            <v>147793</v>
          </cell>
          <cell r="G504">
            <v>5835</v>
          </cell>
          <cell r="H504">
            <v>152549</v>
          </cell>
          <cell r="I504">
            <v>4756</v>
          </cell>
          <cell r="J504">
            <v>156983</v>
          </cell>
          <cell r="K504">
            <v>4434</v>
          </cell>
          <cell r="L504">
            <v>163569</v>
          </cell>
          <cell r="M504">
            <v>6586</v>
          </cell>
          <cell r="N504">
            <v>169745</v>
          </cell>
          <cell r="O504">
            <v>6176</v>
          </cell>
          <cell r="P504">
            <v>175019</v>
          </cell>
          <cell r="Q504">
            <v>5274</v>
          </cell>
          <cell r="R504">
            <v>179963</v>
          </cell>
          <cell r="S504">
            <v>4944</v>
          </cell>
          <cell r="T504">
            <v>185657</v>
          </cell>
          <cell r="U504">
            <v>5694</v>
          </cell>
          <cell r="V504">
            <v>192397</v>
          </cell>
          <cell r="W504">
            <v>6740</v>
          </cell>
          <cell r="X504">
            <v>199327</v>
          </cell>
          <cell r="Y504">
            <v>6930</v>
          </cell>
          <cell r="Z504">
            <v>205415</v>
          </cell>
          <cell r="AA504">
            <v>6088</v>
          </cell>
          <cell r="AB504">
            <v>210310</v>
          </cell>
          <cell r="AC504">
            <v>4895</v>
          </cell>
          <cell r="AD504">
            <v>210310</v>
          </cell>
          <cell r="AE504">
            <v>0</v>
          </cell>
          <cell r="AG504">
            <v>62517</v>
          </cell>
          <cell r="AH504">
            <v>62517</v>
          </cell>
        </row>
        <row r="505">
          <cell r="A505">
            <v>44985202</v>
          </cell>
          <cell r="B505" t="str">
            <v>מפרקי</v>
          </cell>
          <cell r="C505" t="str">
            <v>סולאריס</v>
          </cell>
          <cell r="D505">
            <v>2021</v>
          </cell>
          <cell r="E505" t="str">
            <v>ירושלים דרום</v>
          </cell>
          <cell r="F505">
            <v>139266</v>
          </cell>
          <cell r="G505">
            <v>2955</v>
          </cell>
          <cell r="H505">
            <v>147277</v>
          </cell>
          <cell r="I505">
            <v>8011</v>
          </cell>
          <cell r="J505">
            <v>149603</v>
          </cell>
          <cell r="K505">
            <v>2326</v>
          </cell>
          <cell r="L505">
            <v>155974</v>
          </cell>
          <cell r="M505">
            <v>6371</v>
          </cell>
          <cell r="N505">
            <v>163002</v>
          </cell>
          <cell r="O505">
            <v>7028</v>
          </cell>
          <cell r="P505">
            <v>168725</v>
          </cell>
          <cell r="Q505">
            <v>5723</v>
          </cell>
          <cell r="R505">
            <v>175770</v>
          </cell>
          <cell r="S505">
            <v>7045</v>
          </cell>
          <cell r="T505">
            <v>179507</v>
          </cell>
          <cell r="U505">
            <v>3737</v>
          </cell>
          <cell r="V505">
            <v>185191</v>
          </cell>
          <cell r="W505">
            <v>5684</v>
          </cell>
          <cell r="X505">
            <v>190801</v>
          </cell>
          <cell r="Y505">
            <v>5610</v>
          </cell>
          <cell r="Z505">
            <v>195748</v>
          </cell>
          <cell r="AA505">
            <v>4947</v>
          </cell>
          <cell r="AB505">
            <v>200971</v>
          </cell>
          <cell r="AC505">
            <v>5223</v>
          </cell>
          <cell r="AD505">
            <v>206946</v>
          </cell>
          <cell r="AE505">
            <v>5975</v>
          </cell>
          <cell r="AG505">
            <v>67680</v>
          </cell>
          <cell r="AH505">
            <v>67680</v>
          </cell>
        </row>
        <row r="506">
          <cell r="A506">
            <v>44985302</v>
          </cell>
          <cell r="B506" t="str">
            <v>מפרקי</v>
          </cell>
          <cell r="C506" t="str">
            <v>סולאריס</v>
          </cell>
          <cell r="D506">
            <v>2021</v>
          </cell>
          <cell r="E506" t="str">
            <v>ירושלים מרכז</v>
          </cell>
          <cell r="F506">
            <v>130885</v>
          </cell>
          <cell r="G506">
            <v>4859</v>
          </cell>
          <cell r="H506">
            <v>138464</v>
          </cell>
          <cell r="I506">
            <v>7579</v>
          </cell>
          <cell r="J506">
            <v>140855</v>
          </cell>
          <cell r="K506">
            <v>2391</v>
          </cell>
          <cell r="L506">
            <v>145558</v>
          </cell>
          <cell r="M506">
            <v>4703</v>
          </cell>
          <cell r="N506">
            <v>151955</v>
          </cell>
          <cell r="O506">
            <v>6397</v>
          </cell>
          <cell r="P506">
            <v>158992</v>
          </cell>
          <cell r="Q506">
            <v>7037</v>
          </cell>
          <cell r="R506">
            <v>163438</v>
          </cell>
          <cell r="S506">
            <v>4446</v>
          </cell>
          <cell r="T506">
            <v>168164</v>
          </cell>
          <cell r="U506">
            <v>4726</v>
          </cell>
          <cell r="V506">
            <v>174543</v>
          </cell>
          <cell r="W506">
            <v>6379</v>
          </cell>
          <cell r="X506">
            <v>179823</v>
          </cell>
          <cell r="Y506">
            <v>5280</v>
          </cell>
          <cell r="Z506">
            <v>184874</v>
          </cell>
          <cell r="AA506">
            <v>5051</v>
          </cell>
          <cell r="AB506">
            <v>188016</v>
          </cell>
          <cell r="AC506">
            <v>3142</v>
          </cell>
          <cell r="AD506">
            <v>191189</v>
          </cell>
          <cell r="AE506">
            <v>3173</v>
          </cell>
          <cell r="AG506">
            <v>60304</v>
          </cell>
          <cell r="AH506">
            <v>60304</v>
          </cell>
        </row>
        <row r="507">
          <cell r="A507">
            <v>44985402</v>
          </cell>
          <cell r="B507" t="str">
            <v>מפרקי</v>
          </cell>
          <cell r="C507" t="str">
            <v>סולאריס</v>
          </cell>
          <cell r="D507">
            <v>2021</v>
          </cell>
          <cell r="E507" t="str">
            <v>ירושלים דרום</v>
          </cell>
          <cell r="F507">
            <v>172654</v>
          </cell>
          <cell r="G507">
            <v>5762</v>
          </cell>
          <cell r="H507">
            <v>180979</v>
          </cell>
          <cell r="I507">
            <v>8325</v>
          </cell>
          <cell r="J507">
            <v>182203</v>
          </cell>
          <cell r="K507">
            <v>1224</v>
          </cell>
          <cell r="L507">
            <v>187646</v>
          </cell>
          <cell r="M507">
            <v>5443</v>
          </cell>
          <cell r="N507">
            <v>194439</v>
          </cell>
          <cell r="O507">
            <v>6793</v>
          </cell>
          <cell r="P507">
            <v>198295</v>
          </cell>
          <cell r="Q507">
            <v>3856</v>
          </cell>
          <cell r="R507">
            <v>205569</v>
          </cell>
          <cell r="S507">
            <v>7274</v>
          </cell>
          <cell r="T507">
            <v>210049</v>
          </cell>
          <cell r="U507">
            <v>4480</v>
          </cell>
          <cell r="V507">
            <v>215445</v>
          </cell>
          <cell r="W507">
            <v>5396</v>
          </cell>
          <cell r="X507">
            <v>219029</v>
          </cell>
          <cell r="Y507">
            <v>3584</v>
          </cell>
          <cell r="Z507">
            <v>224509</v>
          </cell>
          <cell r="AA507">
            <v>5480</v>
          </cell>
          <cell r="AB507">
            <v>229432</v>
          </cell>
          <cell r="AC507">
            <v>4923</v>
          </cell>
          <cell r="AD507">
            <v>229432</v>
          </cell>
          <cell r="AE507">
            <v>0</v>
          </cell>
          <cell r="AG507">
            <v>56778</v>
          </cell>
          <cell r="AH507">
            <v>56778</v>
          </cell>
        </row>
        <row r="508">
          <cell r="A508">
            <v>44985502</v>
          </cell>
          <cell r="B508" t="str">
            <v>מפרקי</v>
          </cell>
          <cell r="C508" t="str">
            <v>סולאריס</v>
          </cell>
          <cell r="D508">
            <v>2021</v>
          </cell>
          <cell r="E508" t="str">
            <v>ירושלים דרום</v>
          </cell>
          <cell r="F508">
            <v>141337</v>
          </cell>
          <cell r="G508">
            <v>0</v>
          </cell>
          <cell r="H508">
            <v>145370</v>
          </cell>
          <cell r="I508">
            <v>4033</v>
          </cell>
          <cell r="J508">
            <v>149610</v>
          </cell>
          <cell r="K508">
            <v>4240</v>
          </cell>
          <cell r="L508">
            <v>155593</v>
          </cell>
          <cell r="M508">
            <v>5983</v>
          </cell>
          <cell r="N508">
            <v>164490</v>
          </cell>
          <cell r="O508">
            <v>8897</v>
          </cell>
          <cell r="P508">
            <v>167470</v>
          </cell>
          <cell r="Q508">
            <v>2980</v>
          </cell>
          <cell r="R508">
            <v>174367</v>
          </cell>
          <cell r="S508">
            <v>6897</v>
          </cell>
          <cell r="T508">
            <v>179744</v>
          </cell>
          <cell r="U508">
            <v>5377</v>
          </cell>
          <cell r="V508">
            <v>185998</v>
          </cell>
          <cell r="W508">
            <v>6254</v>
          </cell>
          <cell r="X508">
            <v>193457</v>
          </cell>
          <cell r="Y508">
            <v>7459</v>
          </cell>
          <cell r="Z508">
            <v>199136</v>
          </cell>
          <cell r="AA508">
            <v>5679</v>
          </cell>
          <cell r="AB508">
            <v>204609</v>
          </cell>
          <cell r="AC508">
            <v>5473</v>
          </cell>
          <cell r="AD508">
            <v>204609</v>
          </cell>
          <cell r="AE508">
            <v>0</v>
          </cell>
          <cell r="AG508">
            <v>63272</v>
          </cell>
          <cell r="AH508">
            <v>63272</v>
          </cell>
        </row>
        <row r="509">
          <cell r="A509">
            <v>44985602</v>
          </cell>
          <cell r="B509" t="str">
            <v>מפרקי</v>
          </cell>
          <cell r="C509" t="str">
            <v>סולאריס</v>
          </cell>
          <cell r="D509">
            <v>2021</v>
          </cell>
          <cell r="E509" t="str">
            <v>ירושלים מרכז</v>
          </cell>
          <cell r="F509">
            <v>132097</v>
          </cell>
          <cell r="G509">
            <v>5220</v>
          </cell>
          <cell r="H509">
            <v>136269</v>
          </cell>
          <cell r="I509">
            <v>4172</v>
          </cell>
          <cell r="J509">
            <v>140774</v>
          </cell>
          <cell r="K509">
            <v>4505</v>
          </cell>
          <cell r="L509">
            <v>144428</v>
          </cell>
          <cell r="M509">
            <v>3654</v>
          </cell>
          <cell r="N509">
            <v>151634</v>
          </cell>
          <cell r="O509">
            <v>7206</v>
          </cell>
          <cell r="P509">
            <v>157755</v>
          </cell>
          <cell r="Q509">
            <v>6121</v>
          </cell>
          <cell r="R509">
            <v>162229</v>
          </cell>
          <cell r="S509">
            <v>4474</v>
          </cell>
          <cell r="T509">
            <v>165231</v>
          </cell>
          <cell r="U509">
            <v>3002</v>
          </cell>
          <cell r="V509">
            <v>170008</v>
          </cell>
          <cell r="W509">
            <v>4777</v>
          </cell>
          <cell r="X509">
            <v>177248</v>
          </cell>
          <cell r="Y509">
            <v>7240</v>
          </cell>
          <cell r="Z509">
            <v>182501</v>
          </cell>
          <cell r="AA509">
            <v>5253</v>
          </cell>
          <cell r="AB509">
            <v>188256</v>
          </cell>
          <cell r="AC509">
            <v>5755</v>
          </cell>
          <cell r="AD509">
            <v>194273</v>
          </cell>
          <cell r="AE509">
            <v>6017</v>
          </cell>
          <cell r="AG509">
            <v>62176</v>
          </cell>
          <cell r="AH509">
            <v>62176</v>
          </cell>
        </row>
        <row r="510">
          <cell r="A510">
            <v>44985702</v>
          </cell>
          <cell r="B510" t="str">
            <v>מפרקי</v>
          </cell>
          <cell r="C510" t="str">
            <v>סולאריס</v>
          </cell>
          <cell r="D510">
            <v>2021</v>
          </cell>
          <cell r="E510" t="str">
            <v>ירושלים דרום</v>
          </cell>
          <cell r="F510">
            <v>138192</v>
          </cell>
          <cell r="G510">
            <v>5928</v>
          </cell>
          <cell r="H510">
            <v>144180</v>
          </cell>
          <cell r="I510">
            <v>5988</v>
          </cell>
          <cell r="J510">
            <v>149390</v>
          </cell>
          <cell r="K510">
            <v>5210</v>
          </cell>
          <cell r="L510">
            <v>149390</v>
          </cell>
          <cell r="M510">
            <v>0</v>
          </cell>
          <cell r="N510">
            <v>153560</v>
          </cell>
          <cell r="O510">
            <v>4170</v>
          </cell>
          <cell r="P510">
            <v>156437</v>
          </cell>
          <cell r="Q510">
            <v>2877</v>
          </cell>
          <cell r="R510">
            <v>156437</v>
          </cell>
          <cell r="S510">
            <v>0</v>
          </cell>
          <cell r="T510">
            <v>165874</v>
          </cell>
          <cell r="U510">
            <v>9437</v>
          </cell>
          <cell r="V510">
            <v>169287</v>
          </cell>
          <cell r="W510">
            <v>3413</v>
          </cell>
          <cell r="X510">
            <v>174669</v>
          </cell>
          <cell r="Y510">
            <v>5382</v>
          </cell>
          <cell r="Z510">
            <v>179094</v>
          </cell>
          <cell r="AA510">
            <v>4425</v>
          </cell>
          <cell r="AB510">
            <v>179094</v>
          </cell>
          <cell r="AC510">
            <v>0</v>
          </cell>
          <cell r="AD510">
            <v>179094</v>
          </cell>
          <cell r="AE510">
            <v>0</v>
          </cell>
          <cell r="AG510">
            <v>40902</v>
          </cell>
          <cell r="AH510">
            <v>40902</v>
          </cell>
        </row>
        <row r="511">
          <cell r="A511">
            <v>44985802</v>
          </cell>
          <cell r="B511" t="str">
            <v>מפרקי</v>
          </cell>
          <cell r="C511" t="str">
            <v>סולאריס</v>
          </cell>
          <cell r="D511">
            <v>2021</v>
          </cell>
          <cell r="E511" t="str">
            <v>ירושלים מרכז</v>
          </cell>
          <cell r="F511">
            <v>137309</v>
          </cell>
          <cell r="G511">
            <v>2400</v>
          </cell>
          <cell r="H511">
            <v>145313</v>
          </cell>
          <cell r="I511">
            <v>8004</v>
          </cell>
          <cell r="J511">
            <v>148910</v>
          </cell>
          <cell r="K511">
            <v>3597</v>
          </cell>
          <cell r="L511">
            <v>155295</v>
          </cell>
          <cell r="M511">
            <v>6385</v>
          </cell>
          <cell r="N511">
            <v>160284</v>
          </cell>
          <cell r="O511">
            <v>4989</v>
          </cell>
          <cell r="P511">
            <v>167804</v>
          </cell>
          <cell r="Q511">
            <v>7520</v>
          </cell>
          <cell r="R511">
            <v>172433</v>
          </cell>
          <cell r="S511">
            <v>4629</v>
          </cell>
          <cell r="T511">
            <v>177207</v>
          </cell>
          <cell r="U511">
            <v>4774</v>
          </cell>
          <cell r="V511">
            <v>183529</v>
          </cell>
          <cell r="W511">
            <v>6322</v>
          </cell>
          <cell r="X511">
            <v>189217</v>
          </cell>
          <cell r="Y511">
            <v>5688</v>
          </cell>
          <cell r="Z511">
            <v>195641</v>
          </cell>
          <cell r="AA511">
            <v>6424</v>
          </cell>
          <cell r="AB511">
            <v>201717</v>
          </cell>
          <cell r="AC511">
            <v>6076</v>
          </cell>
          <cell r="AD511">
            <v>201717</v>
          </cell>
          <cell r="AE511">
            <v>0</v>
          </cell>
          <cell r="AG511">
            <v>64408</v>
          </cell>
          <cell r="AH511">
            <v>64408</v>
          </cell>
        </row>
        <row r="512">
          <cell r="A512">
            <v>44985902</v>
          </cell>
          <cell r="B512" t="str">
            <v>מפרקי</v>
          </cell>
          <cell r="C512" t="str">
            <v>סולאריס</v>
          </cell>
          <cell r="D512">
            <v>2021</v>
          </cell>
          <cell r="E512" t="str">
            <v>ירושלים דרום</v>
          </cell>
          <cell r="F512">
            <v>137727</v>
          </cell>
          <cell r="G512">
            <v>5816</v>
          </cell>
          <cell r="H512">
            <v>143190</v>
          </cell>
          <cell r="I512">
            <v>5463</v>
          </cell>
          <cell r="J512">
            <v>149380</v>
          </cell>
          <cell r="K512">
            <v>6190</v>
          </cell>
          <cell r="L512">
            <v>154564</v>
          </cell>
          <cell r="M512">
            <v>5184</v>
          </cell>
          <cell r="N512">
            <v>162041</v>
          </cell>
          <cell r="O512">
            <v>7477</v>
          </cell>
          <cell r="P512">
            <v>166153</v>
          </cell>
          <cell r="Q512">
            <v>4112</v>
          </cell>
          <cell r="R512">
            <v>169427</v>
          </cell>
          <cell r="S512">
            <v>3274</v>
          </cell>
          <cell r="T512">
            <v>175366</v>
          </cell>
          <cell r="U512">
            <v>5939</v>
          </cell>
          <cell r="V512">
            <v>180019</v>
          </cell>
          <cell r="W512">
            <v>4653</v>
          </cell>
          <cell r="X512">
            <v>186741</v>
          </cell>
          <cell r="Y512">
            <v>6722</v>
          </cell>
          <cell r="Z512">
            <v>191741</v>
          </cell>
          <cell r="AA512">
            <v>5000</v>
          </cell>
          <cell r="AB512">
            <v>195096</v>
          </cell>
          <cell r="AC512">
            <v>3355</v>
          </cell>
          <cell r="AD512">
            <v>200423</v>
          </cell>
          <cell r="AE512">
            <v>5327</v>
          </cell>
          <cell r="AG512">
            <v>62696</v>
          </cell>
          <cell r="AH512">
            <v>62696</v>
          </cell>
        </row>
        <row r="513">
          <cell r="A513">
            <v>44986002</v>
          </cell>
          <cell r="B513" t="str">
            <v>מפרקי</v>
          </cell>
          <cell r="C513" t="str">
            <v>סולאריס</v>
          </cell>
          <cell r="D513">
            <v>2021</v>
          </cell>
          <cell r="E513" t="str">
            <v>ירושלים מרכז</v>
          </cell>
          <cell r="F513">
            <v>136758</v>
          </cell>
          <cell r="G513">
            <v>5185</v>
          </cell>
          <cell r="H513">
            <v>142384</v>
          </cell>
          <cell r="I513">
            <v>5626</v>
          </cell>
          <cell r="J513">
            <v>148550</v>
          </cell>
          <cell r="K513">
            <v>6166</v>
          </cell>
          <cell r="L513">
            <v>154614</v>
          </cell>
          <cell r="M513">
            <v>6064</v>
          </cell>
          <cell r="N513">
            <v>160028</v>
          </cell>
          <cell r="O513">
            <v>5414</v>
          </cell>
          <cell r="P513">
            <v>165936</v>
          </cell>
          <cell r="Q513">
            <v>5908</v>
          </cell>
          <cell r="R513">
            <v>171142</v>
          </cell>
          <cell r="S513">
            <v>5206</v>
          </cell>
          <cell r="T513">
            <v>175244</v>
          </cell>
          <cell r="U513">
            <v>4102</v>
          </cell>
          <cell r="V513">
            <v>182088</v>
          </cell>
          <cell r="W513">
            <v>6844</v>
          </cell>
          <cell r="X513">
            <v>189477</v>
          </cell>
          <cell r="Y513">
            <v>7389</v>
          </cell>
          <cell r="Z513">
            <v>192215</v>
          </cell>
          <cell r="AA513">
            <v>2738</v>
          </cell>
          <cell r="AB513">
            <v>197413</v>
          </cell>
          <cell r="AC513">
            <v>5198</v>
          </cell>
          <cell r="AD513">
            <v>203137</v>
          </cell>
          <cell r="AE513">
            <v>5724</v>
          </cell>
          <cell r="AG513">
            <v>66379</v>
          </cell>
          <cell r="AH513">
            <v>66379</v>
          </cell>
        </row>
        <row r="514">
          <cell r="A514">
            <v>44986102</v>
          </cell>
          <cell r="B514" t="str">
            <v>מפרקי</v>
          </cell>
          <cell r="C514" t="str">
            <v>סולאריס</v>
          </cell>
          <cell r="D514">
            <v>2021</v>
          </cell>
          <cell r="E514" t="str">
            <v>ירושלים דרום</v>
          </cell>
          <cell r="F514">
            <v>141047</v>
          </cell>
          <cell r="G514">
            <v>1479</v>
          </cell>
          <cell r="H514">
            <v>147212</v>
          </cell>
          <cell r="I514">
            <v>6165</v>
          </cell>
          <cell r="J514">
            <v>151639</v>
          </cell>
          <cell r="K514">
            <v>4427</v>
          </cell>
          <cell r="L514">
            <v>156305</v>
          </cell>
          <cell r="M514">
            <v>4666</v>
          </cell>
          <cell r="N514">
            <v>164094</v>
          </cell>
          <cell r="O514">
            <v>7789</v>
          </cell>
          <cell r="P514">
            <v>169702</v>
          </cell>
          <cell r="Q514">
            <v>5608</v>
          </cell>
          <cell r="R514">
            <v>177324</v>
          </cell>
          <cell r="S514">
            <v>7622</v>
          </cell>
          <cell r="T514">
            <v>185652</v>
          </cell>
          <cell r="U514">
            <v>8328</v>
          </cell>
          <cell r="V514">
            <v>192477</v>
          </cell>
          <cell r="W514">
            <v>6825</v>
          </cell>
          <cell r="X514">
            <v>192477</v>
          </cell>
          <cell r="Y514">
            <v>0</v>
          </cell>
          <cell r="Z514">
            <v>204142</v>
          </cell>
          <cell r="AA514">
            <v>11665</v>
          </cell>
          <cell r="AB514">
            <v>209948</v>
          </cell>
          <cell r="AC514">
            <v>5806</v>
          </cell>
          <cell r="AD514">
            <v>217492</v>
          </cell>
          <cell r="AE514">
            <v>7544</v>
          </cell>
          <cell r="AG514">
            <v>76445</v>
          </cell>
          <cell r="AH514">
            <v>76445</v>
          </cell>
        </row>
        <row r="515">
          <cell r="A515">
            <v>44986202</v>
          </cell>
          <cell r="B515" t="str">
            <v>מפרקי</v>
          </cell>
          <cell r="C515" t="str">
            <v>סולאריס</v>
          </cell>
          <cell r="D515">
            <v>2021</v>
          </cell>
          <cell r="E515" t="str">
            <v>ירושלים דרום</v>
          </cell>
          <cell r="F515">
            <v>153213</v>
          </cell>
          <cell r="G515">
            <v>6773</v>
          </cell>
          <cell r="H515">
            <v>159636</v>
          </cell>
          <cell r="I515">
            <v>6423</v>
          </cell>
          <cell r="J515">
            <v>163103</v>
          </cell>
          <cell r="K515">
            <v>3467</v>
          </cell>
          <cell r="L515">
            <v>168404</v>
          </cell>
          <cell r="M515">
            <v>5301</v>
          </cell>
          <cell r="N515">
            <v>175522</v>
          </cell>
          <cell r="O515">
            <v>7118</v>
          </cell>
          <cell r="P515">
            <v>181865</v>
          </cell>
          <cell r="Q515">
            <v>6343</v>
          </cell>
          <cell r="R515">
            <v>182120</v>
          </cell>
          <cell r="S515">
            <v>255</v>
          </cell>
          <cell r="T515">
            <v>182120</v>
          </cell>
          <cell r="U515">
            <v>0</v>
          </cell>
          <cell r="V515">
            <v>195686</v>
          </cell>
          <cell r="W515">
            <v>13566</v>
          </cell>
          <cell r="X515">
            <v>204896</v>
          </cell>
          <cell r="Y515">
            <v>9210</v>
          </cell>
          <cell r="Z515">
            <v>210584</v>
          </cell>
          <cell r="AA515">
            <v>5688</v>
          </cell>
          <cell r="AB515">
            <v>216210</v>
          </cell>
          <cell r="AC515">
            <v>5626</v>
          </cell>
          <cell r="AD515">
            <v>222910</v>
          </cell>
          <cell r="AE515">
            <v>6700</v>
          </cell>
          <cell r="AG515">
            <v>69697</v>
          </cell>
          <cell r="AH515">
            <v>69697</v>
          </cell>
        </row>
        <row r="516">
          <cell r="A516">
            <v>44986302</v>
          </cell>
          <cell r="B516" t="str">
            <v>מפרקי</v>
          </cell>
          <cell r="C516" t="str">
            <v>סולאריס</v>
          </cell>
          <cell r="D516">
            <v>2021</v>
          </cell>
          <cell r="E516" t="str">
            <v>ירושלים מרכז</v>
          </cell>
          <cell r="F516">
            <v>142184</v>
          </cell>
          <cell r="G516">
            <v>5132</v>
          </cell>
          <cell r="H516">
            <v>148309</v>
          </cell>
          <cell r="I516">
            <v>6125</v>
          </cell>
          <cell r="J516">
            <v>151370</v>
          </cell>
          <cell r="K516">
            <v>3061</v>
          </cell>
          <cell r="L516">
            <v>153676</v>
          </cell>
          <cell r="M516">
            <v>2306</v>
          </cell>
          <cell r="N516">
            <v>160304</v>
          </cell>
          <cell r="O516">
            <v>6628</v>
          </cell>
          <cell r="P516">
            <v>165013</v>
          </cell>
          <cell r="Q516">
            <v>4709</v>
          </cell>
          <cell r="R516">
            <v>171013</v>
          </cell>
          <cell r="S516">
            <v>6000</v>
          </cell>
          <cell r="T516">
            <v>176326</v>
          </cell>
          <cell r="U516">
            <v>5313</v>
          </cell>
          <cell r="V516">
            <v>181662</v>
          </cell>
          <cell r="W516">
            <v>5336</v>
          </cell>
          <cell r="X516">
            <v>188822</v>
          </cell>
          <cell r="Y516">
            <v>7160</v>
          </cell>
          <cell r="Z516">
            <v>191685</v>
          </cell>
          <cell r="AA516">
            <v>2863</v>
          </cell>
          <cell r="AB516">
            <v>197936</v>
          </cell>
          <cell r="AC516">
            <v>6251</v>
          </cell>
          <cell r="AD516">
            <v>205030</v>
          </cell>
          <cell r="AE516">
            <v>7094</v>
          </cell>
          <cell r="AG516">
            <v>62846</v>
          </cell>
          <cell r="AH516">
            <v>62846</v>
          </cell>
        </row>
        <row r="517">
          <cell r="A517">
            <v>44986402</v>
          </cell>
          <cell r="B517" t="str">
            <v>מפרקי</v>
          </cell>
          <cell r="C517" t="str">
            <v>סולאריס</v>
          </cell>
          <cell r="D517">
            <v>2021</v>
          </cell>
          <cell r="E517" t="str">
            <v>ירושלים דרום</v>
          </cell>
          <cell r="F517">
            <v>151738</v>
          </cell>
          <cell r="G517">
            <v>0</v>
          </cell>
          <cell r="H517">
            <v>151738</v>
          </cell>
          <cell r="I517">
            <v>0</v>
          </cell>
          <cell r="J517">
            <v>151738</v>
          </cell>
          <cell r="K517">
            <v>0</v>
          </cell>
          <cell r="L517">
            <v>157481</v>
          </cell>
          <cell r="M517">
            <v>5743</v>
          </cell>
          <cell r="N517">
            <v>164715</v>
          </cell>
          <cell r="O517">
            <v>7234</v>
          </cell>
          <cell r="P517">
            <v>168960</v>
          </cell>
          <cell r="Q517">
            <v>4245</v>
          </cell>
          <cell r="R517">
            <v>174176</v>
          </cell>
          <cell r="S517">
            <v>5216</v>
          </cell>
          <cell r="T517">
            <v>181452</v>
          </cell>
          <cell r="U517">
            <v>7276</v>
          </cell>
          <cell r="V517">
            <v>185309</v>
          </cell>
          <cell r="W517">
            <v>3857</v>
          </cell>
          <cell r="X517">
            <v>192716</v>
          </cell>
          <cell r="Y517">
            <v>7407</v>
          </cell>
          <cell r="Z517">
            <v>198441</v>
          </cell>
          <cell r="AA517">
            <v>5725</v>
          </cell>
          <cell r="AB517">
            <v>204458</v>
          </cell>
          <cell r="AC517">
            <v>6017</v>
          </cell>
          <cell r="AD517">
            <v>204458</v>
          </cell>
          <cell r="AE517">
            <v>0</v>
          </cell>
          <cell r="AG517">
            <v>52720</v>
          </cell>
          <cell r="AH517">
            <v>52720</v>
          </cell>
        </row>
        <row r="518">
          <cell r="A518">
            <v>44986502</v>
          </cell>
          <cell r="B518" t="str">
            <v>מפרקי</v>
          </cell>
          <cell r="C518" t="str">
            <v>סולאריס</v>
          </cell>
          <cell r="D518">
            <v>2021</v>
          </cell>
          <cell r="E518" t="str">
            <v>ירושלים דרום</v>
          </cell>
          <cell r="F518">
            <v>157313</v>
          </cell>
          <cell r="G518">
            <v>6563</v>
          </cell>
          <cell r="H518">
            <v>164340</v>
          </cell>
          <cell r="I518">
            <v>7027</v>
          </cell>
          <cell r="J518">
            <v>171659</v>
          </cell>
          <cell r="K518">
            <v>7319</v>
          </cell>
          <cell r="L518">
            <v>178773</v>
          </cell>
          <cell r="M518">
            <v>7114</v>
          </cell>
          <cell r="N518">
            <v>185674</v>
          </cell>
          <cell r="O518">
            <v>6901</v>
          </cell>
          <cell r="P518">
            <v>190325</v>
          </cell>
          <cell r="Q518">
            <v>4651</v>
          </cell>
          <cell r="R518">
            <v>196924</v>
          </cell>
          <cell r="S518">
            <v>6599</v>
          </cell>
          <cell r="T518">
            <v>199805</v>
          </cell>
          <cell r="U518">
            <v>2881</v>
          </cell>
          <cell r="V518">
            <v>206483</v>
          </cell>
          <cell r="W518">
            <v>6678</v>
          </cell>
          <cell r="X518">
            <v>206483</v>
          </cell>
          <cell r="Y518">
            <v>0</v>
          </cell>
          <cell r="Z518">
            <v>206483</v>
          </cell>
          <cell r="AA518">
            <v>0</v>
          </cell>
          <cell r="AB518">
            <v>223763</v>
          </cell>
          <cell r="AC518">
            <v>17280</v>
          </cell>
          <cell r="AD518">
            <v>229993</v>
          </cell>
          <cell r="AE518">
            <v>6230</v>
          </cell>
          <cell r="AG518">
            <v>72680</v>
          </cell>
          <cell r="AH518">
            <v>72680</v>
          </cell>
        </row>
        <row r="519">
          <cell r="A519">
            <v>44986602</v>
          </cell>
          <cell r="B519" t="str">
            <v>מפרקי</v>
          </cell>
          <cell r="C519" t="str">
            <v>סולאריס</v>
          </cell>
          <cell r="D519">
            <v>2021</v>
          </cell>
          <cell r="E519" t="str">
            <v>ירושלים מרכז</v>
          </cell>
          <cell r="F519">
            <v>149907</v>
          </cell>
          <cell r="G519">
            <v>5520</v>
          </cell>
          <cell r="H519">
            <v>155706</v>
          </cell>
          <cell r="I519">
            <v>5799</v>
          </cell>
          <cell r="J519">
            <v>160142</v>
          </cell>
          <cell r="K519">
            <v>4436</v>
          </cell>
          <cell r="L519">
            <v>164286</v>
          </cell>
          <cell r="M519">
            <v>4144</v>
          </cell>
          <cell r="N519">
            <v>168413</v>
          </cell>
          <cell r="O519">
            <v>4127</v>
          </cell>
          <cell r="P519">
            <v>173211</v>
          </cell>
          <cell r="Q519">
            <v>4798</v>
          </cell>
          <cell r="R519">
            <v>175165</v>
          </cell>
          <cell r="S519">
            <v>1954</v>
          </cell>
          <cell r="T519">
            <v>176900</v>
          </cell>
          <cell r="U519">
            <v>1735</v>
          </cell>
          <cell r="V519">
            <v>183294</v>
          </cell>
          <cell r="W519">
            <v>6394</v>
          </cell>
          <cell r="X519">
            <v>188135</v>
          </cell>
          <cell r="Y519">
            <v>4841</v>
          </cell>
          <cell r="Z519">
            <v>193284</v>
          </cell>
          <cell r="AA519">
            <v>5149</v>
          </cell>
          <cell r="AB519">
            <v>198410</v>
          </cell>
          <cell r="AC519">
            <v>5126</v>
          </cell>
          <cell r="AD519">
            <v>204182</v>
          </cell>
          <cell r="AE519">
            <v>5772</v>
          </cell>
          <cell r="AG519">
            <v>54275</v>
          </cell>
          <cell r="AH519">
            <v>54275</v>
          </cell>
        </row>
        <row r="520">
          <cell r="A520">
            <v>44986702</v>
          </cell>
          <cell r="B520" t="str">
            <v>מפרקי</v>
          </cell>
          <cell r="C520" t="str">
            <v>סולאריס</v>
          </cell>
          <cell r="D520">
            <v>2021</v>
          </cell>
          <cell r="E520" t="str">
            <v>ירושלים דרום</v>
          </cell>
          <cell r="F520">
            <v>166824</v>
          </cell>
          <cell r="G520">
            <v>6501</v>
          </cell>
          <cell r="H520">
            <v>173797</v>
          </cell>
          <cell r="I520">
            <v>6973</v>
          </cell>
          <cell r="J520">
            <v>179882</v>
          </cell>
          <cell r="K520">
            <v>6085</v>
          </cell>
          <cell r="L520">
            <v>186895</v>
          </cell>
          <cell r="M520">
            <v>7013</v>
          </cell>
          <cell r="N520">
            <v>193639</v>
          </cell>
          <cell r="O520">
            <v>6744</v>
          </cell>
          <cell r="P520">
            <v>199487</v>
          </cell>
          <cell r="Q520">
            <v>5848</v>
          </cell>
          <cell r="R520">
            <v>199487</v>
          </cell>
          <cell r="S520">
            <v>0</v>
          </cell>
          <cell r="T520">
            <v>206303</v>
          </cell>
          <cell r="U520">
            <v>6816</v>
          </cell>
          <cell r="V520">
            <v>209077</v>
          </cell>
          <cell r="W520">
            <v>2774</v>
          </cell>
          <cell r="X520">
            <v>217129</v>
          </cell>
          <cell r="Y520">
            <v>8052</v>
          </cell>
          <cell r="Z520">
            <v>219460</v>
          </cell>
          <cell r="AA520">
            <v>2331</v>
          </cell>
          <cell r="AB520">
            <v>225213</v>
          </cell>
          <cell r="AC520">
            <v>5753</v>
          </cell>
          <cell r="AD520">
            <v>232334</v>
          </cell>
          <cell r="AE520">
            <v>7121</v>
          </cell>
          <cell r="AG520">
            <v>65510</v>
          </cell>
          <cell r="AH520">
            <v>65510</v>
          </cell>
        </row>
        <row r="521">
          <cell r="A521">
            <v>44986802</v>
          </cell>
          <cell r="B521" t="str">
            <v>מפרקי</v>
          </cell>
          <cell r="C521" t="str">
            <v>סולאריס</v>
          </cell>
          <cell r="D521">
            <v>2021</v>
          </cell>
          <cell r="E521" t="str">
            <v>ירושלים דרום</v>
          </cell>
          <cell r="F521">
            <v>148322</v>
          </cell>
          <cell r="G521">
            <v>5828</v>
          </cell>
          <cell r="H521">
            <v>154979</v>
          </cell>
          <cell r="I521">
            <v>6657</v>
          </cell>
          <cell r="J521">
            <v>154979</v>
          </cell>
          <cell r="K521">
            <v>0</v>
          </cell>
          <cell r="L521">
            <v>159445</v>
          </cell>
          <cell r="M521">
            <v>4466</v>
          </cell>
          <cell r="N521">
            <v>164111</v>
          </cell>
          <cell r="O521">
            <v>4666</v>
          </cell>
          <cell r="P521">
            <v>168832</v>
          </cell>
          <cell r="Q521">
            <v>4721</v>
          </cell>
          <cell r="R521">
            <v>174264</v>
          </cell>
          <cell r="S521">
            <v>5432</v>
          </cell>
          <cell r="T521">
            <v>180766</v>
          </cell>
          <cell r="U521">
            <v>6502</v>
          </cell>
          <cell r="V521">
            <v>185841</v>
          </cell>
          <cell r="W521">
            <v>5075</v>
          </cell>
          <cell r="X521">
            <v>193646</v>
          </cell>
          <cell r="Y521">
            <v>7805</v>
          </cell>
          <cell r="Z521">
            <v>198638</v>
          </cell>
          <cell r="AA521">
            <v>4992</v>
          </cell>
          <cell r="AB521">
            <v>204117</v>
          </cell>
          <cell r="AC521">
            <v>5479</v>
          </cell>
          <cell r="AD521">
            <v>211112</v>
          </cell>
          <cell r="AE521">
            <v>6995</v>
          </cell>
          <cell r="AG521">
            <v>62790</v>
          </cell>
          <cell r="AH521">
            <v>62790</v>
          </cell>
        </row>
        <row r="522">
          <cell r="A522">
            <v>44986902</v>
          </cell>
          <cell r="B522" t="str">
            <v>מפרקי</v>
          </cell>
          <cell r="C522" t="str">
            <v>סולאריס</v>
          </cell>
          <cell r="D522">
            <v>2021</v>
          </cell>
          <cell r="E522" t="str">
            <v>ירושלים דרום</v>
          </cell>
          <cell r="F522">
            <v>147885</v>
          </cell>
          <cell r="G522">
            <v>4911</v>
          </cell>
          <cell r="H522">
            <v>154023</v>
          </cell>
          <cell r="I522">
            <v>6138</v>
          </cell>
          <cell r="J522">
            <v>154023</v>
          </cell>
          <cell r="K522">
            <v>0</v>
          </cell>
          <cell r="L522">
            <v>162581</v>
          </cell>
          <cell r="M522">
            <v>8558</v>
          </cell>
          <cell r="N522">
            <v>167978</v>
          </cell>
          <cell r="O522">
            <v>5397</v>
          </cell>
          <cell r="P522">
            <v>173963</v>
          </cell>
          <cell r="Q522">
            <v>5985</v>
          </cell>
          <cell r="R522">
            <v>177675</v>
          </cell>
          <cell r="S522">
            <v>3712</v>
          </cell>
          <cell r="T522">
            <v>183096</v>
          </cell>
          <cell r="U522">
            <v>5421</v>
          </cell>
          <cell r="V522">
            <v>188229</v>
          </cell>
          <cell r="W522">
            <v>5133</v>
          </cell>
          <cell r="X522">
            <v>196784</v>
          </cell>
          <cell r="Y522">
            <v>8555</v>
          </cell>
          <cell r="Z522">
            <v>202324</v>
          </cell>
          <cell r="AA522">
            <v>5540</v>
          </cell>
          <cell r="AB522">
            <v>209073</v>
          </cell>
          <cell r="AC522">
            <v>6749</v>
          </cell>
          <cell r="AD522">
            <v>216887</v>
          </cell>
          <cell r="AE522">
            <v>7814</v>
          </cell>
          <cell r="AG522">
            <v>69002</v>
          </cell>
          <cell r="AH522">
            <v>69002</v>
          </cell>
        </row>
        <row r="523">
          <cell r="A523">
            <v>44987002</v>
          </cell>
          <cell r="B523" t="str">
            <v>מפרקי</v>
          </cell>
          <cell r="C523" t="str">
            <v>סולאריס</v>
          </cell>
          <cell r="D523">
            <v>2021</v>
          </cell>
          <cell r="E523" t="str">
            <v>ירושלים מרכז</v>
          </cell>
          <cell r="F523">
            <v>137233</v>
          </cell>
          <cell r="G523">
            <v>4401</v>
          </cell>
          <cell r="H523">
            <v>143324</v>
          </cell>
          <cell r="I523">
            <v>6091</v>
          </cell>
          <cell r="J523">
            <v>148658</v>
          </cell>
          <cell r="K523">
            <v>5334</v>
          </cell>
          <cell r="L523">
            <v>155618</v>
          </cell>
          <cell r="M523">
            <v>6960</v>
          </cell>
          <cell r="N523">
            <v>159979</v>
          </cell>
          <cell r="O523">
            <v>4361</v>
          </cell>
          <cell r="P523">
            <v>165202</v>
          </cell>
          <cell r="Q523">
            <v>5223</v>
          </cell>
          <cell r="R523">
            <v>170065</v>
          </cell>
          <cell r="S523">
            <v>4863</v>
          </cell>
          <cell r="T523">
            <v>174746</v>
          </cell>
          <cell r="U523">
            <v>4681</v>
          </cell>
          <cell r="V523">
            <v>180495</v>
          </cell>
          <cell r="W523">
            <v>5749</v>
          </cell>
          <cell r="X523">
            <v>188026</v>
          </cell>
          <cell r="Y523">
            <v>7531</v>
          </cell>
          <cell r="Z523">
            <v>194189</v>
          </cell>
          <cell r="AA523">
            <v>6163</v>
          </cell>
          <cell r="AB523">
            <v>200346</v>
          </cell>
          <cell r="AC523">
            <v>6157</v>
          </cell>
          <cell r="AD523">
            <v>207064</v>
          </cell>
          <cell r="AE523">
            <v>6718</v>
          </cell>
          <cell r="AG523">
            <v>69831</v>
          </cell>
          <cell r="AH523">
            <v>69831</v>
          </cell>
        </row>
        <row r="524">
          <cell r="A524">
            <v>44987102</v>
          </cell>
          <cell r="B524" t="str">
            <v>מפרקי</v>
          </cell>
          <cell r="C524" t="str">
            <v>סולאריס</v>
          </cell>
          <cell r="D524">
            <v>2021</v>
          </cell>
          <cell r="E524" t="str">
            <v>ירושלים מרכז</v>
          </cell>
          <cell r="F524">
            <v>130983</v>
          </cell>
          <cell r="G524">
            <v>6308</v>
          </cell>
          <cell r="H524">
            <v>136850</v>
          </cell>
          <cell r="I524">
            <v>5867</v>
          </cell>
          <cell r="J524">
            <v>141989</v>
          </cell>
          <cell r="K524">
            <v>5139</v>
          </cell>
          <cell r="L524">
            <v>145385</v>
          </cell>
          <cell r="M524">
            <v>3396</v>
          </cell>
          <cell r="N524">
            <v>149033</v>
          </cell>
          <cell r="O524">
            <v>3648</v>
          </cell>
          <cell r="P524">
            <v>155447</v>
          </cell>
          <cell r="Q524">
            <v>6414</v>
          </cell>
          <cell r="R524">
            <v>159642</v>
          </cell>
          <cell r="S524">
            <v>4195</v>
          </cell>
          <cell r="T524">
            <v>165057</v>
          </cell>
          <cell r="U524">
            <v>5415</v>
          </cell>
          <cell r="V524">
            <v>170599</v>
          </cell>
          <cell r="W524">
            <v>5542</v>
          </cell>
          <cell r="X524">
            <v>177988</v>
          </cell>
          <cell r="Y524">
            <v>7389</v>
          </cell>
          <cell r="Z524">
            <v>181659</v>
          </cell>
          <cell r="AA524">
            <v>3671</v>
          </cell>
          <cell r="AB524">
            <v>187053</v>
          </cell>
          <cell r="AC524">
            <v>5394</v>
          </cell>
          <cell r="AD524">
            <v>193803</v>
          </cell>
          <cell r="AE524">
            <v>6750</v>
          </cell>
          <cell r="AG524">
            <v>62820</v>
          </cell>
          <cell r="AH524">
            <v>62820</v>
          </cell>
        </row>
        <row r="525">
          <cell r="A525">
            <v>44987202</v>
          </cell>
          <cell r="B525" t="str">
            <v>מפרקי</v>
          </cell>
          <cell r="C525" t="str">
            <v>סולאריס</v>
          </cell>
          <cell r="D525">
            <v>2021</v>
          </cell>
          <cell r="E525" t="str">
            <v>ירושלים דרום</v>
          </cell>
          <cell r="F525">
            <v>146902</v>
          </cell>
          <cell r="G525">
            <v>5835</v>
          </cell>
          <cell r="H525">
            <v>153873</v>
          </cell>
          <cell r="I525">
            <v>6971</v>
          </cell>
          <cell r="J525">
            <v>160474</v>
          </cell>
          <cell r="K525">
            <v>6601</v>
          </cell>
          <cell r="L525">
            <v>169198</v>
          </cell>
          <cell r="M525">
            <v>8724</v>
          </cell>
          <cell r="N525">
            <v>175201</v>
          </cell>
          <cell r="O525">
            <v>6003</v>
          </cell>
          <cell r="P525">
            <v>180248</v>
          </cell>
          <cell r="Q525">
            <v>5047</v>
          </cell>
          <cell r="R525">
            <v>184850</v>
          </cell>
          <cell r="S525">
            <v>4602</v>
          </cell>
          <cell r="T525">
            <v>191189</v>
          </cell>
          <cell r="U525">
            <v>6339</v>
          </cell>
          <cell r="V525">
            <v>196563</v>
          </cell>
          <cell r="W525">
            <v>5374</v>
          </cell>
          <cell r="X525">
            <v>204248</v>
          </cell>
          <cell r="Y525">
            <v>7685</v>
          </cell>
          <cell r="Z525">
            <v>204248</v>
          </cell>
          <cell r="AA525">
            <v>0</v>
          </cell>
          <cell r="AB525">
            <v>204248</v>
          </cell>
          <cell r="AC525">
            <v>0</v>
          </cell>
          <cell r="AD525">
            <v>204248</v>
          </cell>
          <cell r="AE525">
            <v>0</v>
          </cell>
          <cell r="AF525" t="str">
            <v>מוסך</v>
          </cell>
          <cell r="AG525">
            <v>57346</v>
          </cell>
          <cell r="AH525">
            <v>57346</v>
          </cell>
        </row>
        <row r="526">
          <cell r="A526">
            <v>44987302</v>
          </cell>
          <cell r="B526" t="str">
            <v>מפרקי</v>
          </cell>
          <cell r="C526" t="str">
            <v>סולאריס</v>
          </cell>
          <cell r="D526">
            <v>2021</v>
          </cell>
          <cell r="E526" t="str">
            <v>ירושלים מרכז</v>
          </cell>
          <cell r="F526">
            <v>130946</v>
          </cell>
          <cell r="G526">
            <v>894</v>
          </cell>
          <cell r="H526">
            <v>133288</v>
          </cell>
          <cell r="I526">
            <v>2342</v>
          </cell>
          <cell r="J526">
            <v>139463</v>
          </cell>
          <cell r="K526">
            <v>6175</v>
          </cell>
          <cell r="L526">
            <v>143535</v>
          </cell>
          <cell r="M526">
            <v>4072</v>
          </cell>
          <cell r="N526">
            <v>149688</v>
          </cell>
          <cell r="O526">
            <v>6153</v>
          </cell>
          <cell r="P526">
            <v>155283</v>
          </cell>
          <cell r="Q526">
            <v>5595</v>
          </cell>
          <cell r="R526">
            <v>162232</v>
          </cell>
          <cell r="S526">
            <v>6949</v>
          </cell>
          <cell r="T526">
            <v>166532</v>
          </cell>
          <cell r="U526">
            <v>4300</v>
          </cell>
          <cell r="V526">
            <v>173196</v>
          </cell>
          <cell r="W526">
            <v>6664</v>
          </cell>
          <cell r="X526">
            <v>180248</v>
          </cell>
          <cell r="Y526">
            <v>7052</v>
          </cell>
          <cell r="Z526">
            <v>186168</v>
          </cell>
          <cell r="AA526">
            <v>5920</v>
          </cell>
          <cell r="AB526">
            <v>186168</v>
          </cell>
          <cell r="AC526">
            <v>0</v>
          </cell>
          <cell r="AD526">
            <v>186168</v>
          </cell>
          <cell r="AE526">
            <v>0</v>
          </cell>
          <cell r="AF526" t="str">
            <v>במוסך</v>
          </cell>
          <cell r="AG526">
            <v>55222</v>
          </cell>
          <cell r="AH526">
            <v>55222</v>
          </cell>
        </row>
        <row r="527">
          <cell r="A527">
            <v>44987402</v>
          </cell>
          <cell r="B527" t="str">
            <v>מפרקי</v>
          </cell>
          <cell r="C527" t="str">
            <v>סולאריס</v>
          </cell>
          <cell r="D527">
            <v>2021</v>
          </cell>
          <cell r="E527" t="str">
            <v>ירושלים מרכז</v>
          </cell>
          <cell r="F527">
            <v>132928</v>
          </cell>
          <cell r="G527">
            <v>5253</v>
          </cell>
          <cell r="H527">
            <v>139297</v>
          </cell>
          <cell r="I527">
            <v>6369</v>
          </cell>
          <cell r="J527">
            <v>143679</v>
          </cell>
          <cell r="K527">
            <v>4382</v>
          </cell>
          <cell r="L527">
            <v>148535</v>
          </cell>
          <cell r="M527">
            <v>4856</v>
          </cell>
          <cell r="N527">
            <v>153816</v>
          </cell>
          <cell r="O527">
            <v>5281</v>
          </cell>
          <cell r="P527">
            <v>158881</v>
          </cell>
          <cell r="Q527">
            <v>5065</v>
          </cell>
          <cell r="R527">
            <v>162663</v>
          </cell>
          <cell r="S527">
            <v>3782</v>
          </cell>
          <cell r="T527">
            <v>162663</v>
          </cell>
          <cell r="U527">
            <v>0</v>
          </cell>
          <cell r="V527">
            <v>173839</v>
          </cell>
          <cell r="W527">
            <v>11176</v>
          </cell>
          <cell r="X527">
            <v>178616</v>
          </cell>
          <cell r="Y527">
            <v>4777</v>
          </cell>
          <cell r="Z527">
            <v>183256</v>
          </cell>
          <cell r="AA527">
            <v>4640</v>
          </cell>
          <cell r="AB527">
            <v>189780</v>
          </cell>
          <cell r="AC527">
            <v>6524</v>
          </cell>
          <cell r="AD527">
            <v>197516</v>
          </cell>
          <cell r="AE527">
            <v>7736</v>
          </cell>
          <cell r="AG527">
            <v>64588</v>
          </cell>
          <cell r="AH527">
            <v>64588</v>
          </cell>
        </row>
        <row r="528">
          <cell r="A528">
            <v>44987502</v>
          </cell>
          <cell r="B528" t="str">
            <v>מפרקי</v>
          </cell>
          <cell r="C528" t="str">
            <v>סולאריס</v>
          </cell>
          <cell r="D528">
            <v>2021</v>
          </cell>
          <cell r="E528" t="str">
            <v xml:space="preserve">ירושלים דרום </v>
          </cell>
          <cell r="F528">
            <v>140668</v>
          </cell>
          <cell r="G528">
            <v>4275</v>
          </cell>
          <cell r="H528">
            <v>144689</v>
          </cell>
          <cell r="I528">
            <v>4021</v>
          </cell>
          <cell r="J528">
            <v>148672</v>
          </cell>
          <cell r="K528">
            <v>3983</v>
          </cell>
          <cell r="L528">
            <v>152128</v>
          </cell>
          <cell r="M528">
            <v>3456</v>
          </cell>
          <cell r="N528">
            <v>157268</v>
          </cell>
          <cell r="O528">
            <v>5140</v>
          </cell>
          <cell r="P528">
            <v>163557</v>
          </cell>
          <cell r="Q528">
            <v>6289</v>
          </cell>
          <cell r="R528">
            <v>167621</v>
          </cell>
          <cell r="S528">
            <v>4064</v>
          </cell>
          <cell r="T528">
            <v>173043</v>
          </cell>
          <cell r="U528">
            <v>5422</v>
          </cell>
          <cell r="V528">
            <v>178946</v>
          </cell>
          <cell r="W528">
            <v>5903</v>
          </cell>
          <cell r="X528">
            <v>185262</v>
          </cell>
          <cell r="Y528">
            <v>6316</v>
          </cell>
          <cell r="Z528">
            <v>190476</v>
          </cell>
          <cell r="AA528">
            <v>5214</v>
          </cell>
          <cell r="AB528">
            <v>196081</v>
          </cell>
          <cell r="AC528">
            <v>5605</v>
          </cell>
          <cell r="AD528">
            <v>201833</v>
          </cell>
          <cell r="AE528">
            <v>5752</v>
          </cell>
          <cell r="AG528">
            <v>61165</v>
          </cell>
          <cell r="AH528">
            <v>61165</v>
          </cell>
        </row>
        <row r="529">
          <cell r="A529">
            <v>44987602</v>
          </cell>
          <cell r="B529" t="str">
            <v>מפרקי</v>
          </cell>
          <cell r="C529" t="str">
            <v>סולאריס</v>
          </cell>
          <cell r="D529">
            <v>2021</v>
          </cell>
          <cell r="E529" t="str">
            <v>ירושלים מרכז</v>
          </cell>
          <cell r="F529">
            <v>126816</v>
          </cell>
          <cell r="G529">
            <v>4627</v>
          </cell>
          <cell r="H529">
            <v>134072</v>
          </cell>
          <cell r="I529">
            <v>7256</v>
          </cell>
          <cell r="J529">
            <v>136851</v>
          </cell>
          <cell r="K529">
            <v>2779</v>
          </cell>
          <cell r="L529">
            <v>142400</v>
          </cell>
          <cell r="M529">
            <v>5549</v>
          </cell>
          <cell r="N529">
            <v>146063</v>
          </cell>
          <cell r="O529">
            <v>3663</v>
          </cell>
          <cell r="P529">
            <v>149851</v>
          </cell>
          <cell r="Q529">
            <v>3788</v>
          </cell>
          <cell r="R529">
            <v>154827</v>
          </cell>
          <cell r="S529">
            <v>4976</v>
          </cell>
          <cell r="T529">
            <v>157728</v>
          </cell>
          <cell r="U529">
            <v>2901</v>
          </cell>
          <cell r="V529">
            <v>165522</v>
          </cell>
          <cell r="W529">
            <v>7794</v>
          </cell>
          <cell r="X529">
            <v>170668</v>
          </cell>
          <cell r="Y529">
            <v>5146</v>
          </cell>
          <cell r="Z529">
            <v>177638</v>
          </cell>
          <cell r="AA529">
            <v>6970</v>
          </cell>
          <cell r="AB529">
            <v>183456</v>
          </cell>
          <cell r="AC529">
            <v>5818</v>
          </cell>
          <cell r="AD529">
            <v>189347</v>
          </cell>
          <cell r="AE529">
            <v>5891</v>
          </cell>
          <cell r="AG529">
            <v>62531</v>
          </cell>
          <cell r="AH529">
            <v>62531</v>
          </cell>
        </row>
        <row r="530">
          <cell r="A530">
            <v>44987702</v>
          </cell>
          <cell r="B530" t="str">
            <v>מפרקי</v>
          </cell>
          <cell r="C530" t="str">
            <v>סולאריס</v>
          </cell>
          <cell r="D530">
            <v>2021</v>
          </cell>
          <cell r="E530" t="str">
            <v>ירושלים מרכז</v>
          </cell>
          <cell r="F530">
            <v>108750</v>
          </cell>
          <cell r="G530">
            <v>6222</v>
          </cell>
          <cell r="H530">
            <v>114840</v>
          </cell>
          <cell r="I530">
            <v>6090</v>
          </cell>
          <cell r="J530">
            <v>120457</v>
          </cell>
          <cell r="K530">
            <v>5617</v>
          </cell>
          <cell r="L530">
            <v>123612</v>
          </cell>
          <cell r="M530">
            <v>3155</v>
          </cell>
          <cell r="N530">
            <v>128050</v>
          </cell>
          <cell r="O530">
            <v>4438</v>
          </cell>
          <cell r="P530">
            <v>133793</v>
          </cell>
          <cell r="Q530">
            <v>5743</v>
          </cell>
          <cell r="R530">
            <v>137198</v>
          </cell>
          <cell r="S530">
            <v>3405</v>
          </cell>
          <cell r="T530">
            <v>143336</v>
          </cell>
          <cell r="U530">
            <v>6138</v>
          </cell>
          <cell r="V530">
            <v>147945</v>
          </cell>
          <cell r="W530">
            <v>4609</v>
          </cell>
          <cell r="X530">
            <v>153771</v>
          </cell>
          <cell r="Y530">
            <v>5826</v>
          </cell>
          <cell r="Z530">
            <v>158915</v>
          </cell>
          <cell r="AA530">
            <v>5144</v>
          </cell>
          <cell r="AB530">
            <v>164265</v>
          </cell>
          <cell r="AC530">
            <v>5350</v>
          </cell>
          <cell r="AD530">
            <v>170875</v>
          </cell>
          <cell r="AE530">
            <v>6610</v>
          </cell>
          <cell r="AG530">
            <v>62125</v>
          </cell>
          <cell r="AH530">
            <v>62125</v>
          </cell>
        </row>
        <row r="531">
          <cell r="A531">
            <v>44987802</v>
          </cell>
          <cell r="B531" t="str">
            <v>מפרקי</v>
          </cell>
          <cell r="C531" t="str">
            <v>סולאריס</v>
          </cell>
          <cell r="D531">
            <v>2021</v>
          </cell>
          <cell r="E531" t="str">
            <v>ירושלים מרכז</v>
          </cell>
          <cell r="F531">
            <v>138850</v>
          </cell>
          <cell r="G531">
            <v>4620</v>
          </cell>
          <cell r="H531">
            <v>144553</v>
          </cell>
          <cell r="I531">
            <v>5703</v>
          </cell>
          <cell r="J531">
            <v>148641</v>
          </cell>
          <cell r="K531">
            <v>4088</v>
          </cell>
          <cell r="L531">
            <v>153710</v>
          </cell>
          <cell r="M531">
            <v>5069</v>
          </cell>
          <cell r="N531">
            <v>159699</v>
          </cell>
          <cell r="O531">
            <v>5989</v>
          </cell>
          <cell r="P531">
            <v>162699</v>
          </cell>
          <cell r="Q531">
            <v>3000</v>
          </cell>
          <cell r="R531">
            <v>167582</v>
          </cell>
          <cell r="S531">
            <v>4883</v>
          </cell>
          <cell r="T531">
            <v>169039</v>
          </cell>
          <cell r="U531">
            <v>1457</v>
          </cell>
          <cell r="V531">
            <v>175895</v>
          </cell>
          <cell r="W531">
            <v>6856</v>
          </cell>
          <cell r="X531">
            <v>180179</v>
          </cell>
          <cell r="Y531">
            <v>4284</v>
          </cell>
          <cell r="Z531">
            <v>185645</v>
          </cell>
          <cell r="AA531">
            <v>5466</v>
          </cell>
          <cell r="AB531">
            <v>185645</v>
          </cell>
          <cell r="AC531">
            <v>0</v>
          </cell>
          <cell r="AD531">
            <v>195678</v>
          </cell>
          <cell r="AE531">
            <v>10033</v>
          </cell>
          <cell r="AG531">
            <v>56828</v>
          </cell>
          <cell r="AH531">
            <v>56828</v>
          </cell>
        </row>
        <row r="532">
          <cell r="A532">
            <v>44987902</v>
          </cell>
          <cell r="B532" t="str">
            <v>מפרקי</v>
          </cell>
          <cell r="C532" t="str">
            <v>סולאריס</v>
          </cell>
          <cell r="D532">
            <v>2021</v>
          </cell>
          <cell r="E532" t="str">
            <v>ירושלים מרכז</v>
          </cell>
          <cell r="F532">
            <v>93709</v>
          </cell>
          <cell r="G532">
            <v>81</v>
          </cell>
          <cell r="H532">
            <v>94643</v>
          </cell>
          <cell r="I532">
            <v>934</v>
          </cell>
          <cell r="J532">
            <v>96895</v>
          </cell>
          <cell r="K532">
            <v>2252</v>
          </cell>
          <cell r="L532">
            <v>100803</v>
          </cell>
          <cell r="M532">
            <v>3908</v>
          </cell>
          <cell r="N532">
            <v>107623</v>
          </cell>
          <cell r="O532">
            <v>6820</v>
          </cell>
          <cell r="P532">
            <v>114841</v>
          </cell>
          <cell r="Q532">
            <v>7218</v>
          </cell>
          <cell r="R532">
            <v>119681</v>
          </cell>
          <cell r="S532">
            <v>4840</v>
          </cell>
          <cell r="T532">
            <v>125261</v>
          </cell>
          <cell r="U532">
            <v>5580</v>
          </cell>
          <cell r="V532">
            <v>131381</v>
          </cell>
          <cell r="W532">
            <v>6120</v>
          </cell>
          <cell r="X532">
            <v>138155</v>
          </cell>
          <cell r="Y532">
            <v>6774</v>
          </cell>
          <cell r="Z532">
            <v>145104</v>
          </cell>
          <cell r="AA532">
            <v>6949</v>
          </cell>
          <cell r="AB532">
            <v>150768</v>
          </cell>
          <cell r="AC532">
            <v>5664</v>
          </cell>
          <cell r="AD532">
            <v>155472</v>
          </cell>
          <cell r="AE532">
            <v>4704</v>
          </cell>
          <cell r="AG532">
            <v>61763</v>
          </cell>
          <cell r="AH532">
            <v>61763</v>
          </cell>
        </row>
        <row r="533">
          <cell r="A533">
            <v>44988002</v>
          </cell>
          <cell r="B533" t="str">
            <v>מפרקי</v>
          </cell>
          <cell r="C533" t="str">
            <v>סולאריס</v>
          </cell>
          <cell r="D533">
            <v>2021</v>
          </cell>
          <cell r="E533" t="str">
            <v>ירושלים מרכז</v>
          </cell>
          <cell r="F533">
            <v>143376</v>
          </cell>
          <cell r="G533">
            <v>4445</v>
          </cell>
          <cell r="H533">
            <v>150465</v>
          </cell>
          <cell r="I533">
            <v>7089</v>
          </cell>
          <cell r="J533">
            <v>155907</v>
          </cell>
          <cell r="K533">
            <v>5442</v>
          </cell>
          <cell r="L533">
            <v>162081</v>
          </cell>
          <cell r="M533">
            <v>6174</v>
          </cell>
          <cell r="N533">
            <v>167055</v>
          </cell>
          <cell r="O533">
            <v>4974</v>
          </cell>
          <cell r="P533">
            <v>170129</v>
          </cell>
          <cell r="Q533">
            <v>3074</v>
          </cell>
          <cell r="R533">
            <v>176063</v>
          </cell>
          <cell r="S533">
            <v>5934</v>
          </cell>
          <cell r="T533">
            <v>179703</v>
          </cell>
          <cell r="U533">
            <v>3640</v>
          </cell>
          <cell r="V533">
            <v>187162</v>
          </cell>
          <cell r="W533">
            <v>7459</v>
          </cell>
          <cell r="X533">
            <v>187162</v>
          </cell>
          <cell r="Y533">
            <v>0</v>
          </cell>
          <cell r="Z533">
            <v>187162</v>
          </cell>
          <cell r="AA533">
            <v>0</v>
          </cell>
          <cell r="AB533">
            <v>191286</v>
          </cell>
          <cell r="AC533">
            <v>4124</v>
          </cell>
          <cell r="AD533">
            <v>197784</v>
          </cell>
          <cell r="AE533">
            <v>6498</v>
          </cell>
          <cell r="AG533">
            <v>54408</v>
          </cell>
          <cell r="AH533">
            <v>54408</v>
          </cell>
        </row>
        <row r="534">
          <cell r="A534">
            <v>44988102</v>
          </cell>
          <cell r="B534" t="str">
            <v>מפרקי</v>
          </cell>
          <cell r="C534" t="str">
            <v>סולאריס</v>
          </cell>
          <cell r="D534">
            <v>2021</v>
          </cell>
          <cell r="E534" t="str">
            <v>ירושלים דרום</v>
          </cell>
          <cell r="F534">
            <v>139150</v>
          </cell>
          <cell r="G534">
            <v>5931</v>
          </cell>
          <cell r="H534">
            <v>145566</v>
          </cell>
          <cell r="I534">
            <v>6416</v>
          </cell>
          <cell r="J534">
            <v>145566</v>
          </cell>
          <cell r="K534">
            <v>0</v>
          </cell>
          <cell r="L534">
            <v>152918</v>
          </cell>
          <cell r="M534">
            <v>7352</v>
          </cell>
          <cell r="N534">
            <v>159943</v>
          </cell>
          <cell r="O534">
            <v>7025</v>
          </cell>
          <cell r="P534">
            <v>162480</v>
          </cell>
          <cell r="Q534">
            <v>2537</v>
          </cell>
          <cell r="R534">
            <v>171012</v>
          </cell>
          <cell r="S534">
            <v>8532</v>
          </cell>
          <cell r="T534">
            <v>177938</v>
          </cell>
          <cell r="U534">
            <v>6926</v>
          </cell>
          <cell r="V534">
            <v>185022</v>
          </cell>
          <cell r="W534">
            <v>7084</v>
          </cell>
          <cell r="X534">
            <v>193925</v>
          </cell>
          <cell r="Y534">
            <v>8903</v>
          </cell>
          <cell r="Z534">
            <v>200751</v>
          </cell>
          <cell r="AA534">
            <v>6826</v>
          </cell>
          <cell r="AB534">
            <v>208622</v>
          </cell>
          <cell r="AC534">
            <v>7871</v>
          </cell>
          <cell r="AD534">
            <v>217222</v>
          </cell>
          <cell r="AE534">
            <v>8600</v>
          </cell>
          <cell r="AG534">
            <v>78072</v>
          </cell>
          <cell r="AH534">
            <v>78072</v>
          </cell>
        </row>
        <row r="535">
          <cell r="A535">
            <v>44988202</v>
          </cell>
          <cell r="B535" t="str">
            <v>מפרקי</v>
          </cell>
          <cell r="C535" t="str">
            <v>סולאריס</v>
          </cell>
          <cell r="D535">
            <v>2021</v>
          </cell>
          <cell r="E535" t="str">
            <v>ירושלים דרום</v>
          </cell>
          <cell r="F535">
            <v>131288</v>
          </cell>
          <cell r="G535">
            <v>4314</v>
          </cell>
          <cell r="H535">
            <v>135700</v>
          </cell>
          <cell r="I535">
            <v>4412</v>
          </cell>
          <cell r="J535">
            <v>140249</v>
          </cell>
          <cell r="K535">
            <v>4549</v>
          </cell>
          <cell r="L535">
            <v>144365</v>
          </cell>
          <cell r="M535">
            <v>4116</v>
          </cell>
          <cell r="N535">
            <v>146985</v>
          </cell>
          <cell r="O535">
            <v>2620</v>
          </cell>
          <cell r="P535">
            <v>150519</v>
          </cell>
          <cell r="Q535">
            <v>3534</v>
          </cell>
          <cell r="R535">
            <v>153431</v>
          </cell>
          <cell r="S535">
            <v>2912</v>
          </cell>
          <cell r="T535">
            <v>158218</v>
          </cell>
          <cell r="U535">
            <v>4787</v>
          </cell>
          <cell r="V535">
            <v>163782</v>
          </cell>
          <cell r="W535">
            <v>5564</v>
          </cell>
          <cell r="X535">
            <v>168132</v>
          </cell>
          <cell r="Y535">
            <v>4350</v>
          </cell>
          <cell r="Z535">
            <v>172594</v>
          </cell>
          <cell r="AA535">
            <v>4462</v>
          </cell>
          <cell r="AB535">
            <v>176823</v>
          </cell>
          <cell r="AC535">
            <v>4229</v>
          </cell>
          <cell r="AD535">
            <v>182249</v>
          </cell>
          <cell r="AE535">
            <v>5426</v>
          </cell>
          <cell r="AG535">
            <v>50961</v>
          </cell>
          <cell r="AH535">
            <v>50961</v>
          </cell>
        </row>
        <row r="536">
          <cell r="A536">
            <v>44988302</v>
          </cell>
          <cell r="B536" t="str">
            <v>מפרקי</v>
          </cell>
          <cell r="C536" t="str">
            <v>סולאריס</v>
          </cell>
          <cell r="D536">
            <v>2021</v>
          </cell>
          <cell r="E536" t="str">
            <v>ירושלים מרכז</v>
          </cell>
          <cell r="F536">
            <v>120363</v>
          </cell>
          <cell r="G536">
            <v>5533</v>
          </cell>
          <cell r="H536">
            <v>125727</v>
          </cell>
          <cell r="I536">
            <v>5364</v>
          </cell>
          <cell r="J536">
            <v>131688</v>
          </cell>
          <cell r="K536">
            <v>5961</v>
          </cell>
          <cell r="L536">
            <v>134861</v>
          </cell>
          <cell r="M536">
            <v>3173</v>
          </cell>
          <cell r="N536">
            <v>144380</v>
          </cell>
          <cell r="O536">
            <v>9519</v>
          </cell>
          <cell r="P536">
            <v>148616</v>
          </cell>
          <cell r="Q536">
            <v>4236</v>
          </cell>
          <cell r="R536">
            <v>154280</v>
          </cell>
          <cell r="S536">
            <v>5664</v>
          </cell>
          <cell r="T536">
            <v>160052</v>
          </cell>
          <cell r="U536">
            <v>5772</v>
          </cell>
          <cell r="V536">
            <v>166164</v>
          </cell>
          <cell r="W536">
            <v>6112</v>
          </cell>
          <cell r="X536">
            <v>172707</v>
          </cell>
          <cell r="Y536">
            <v>6543</v>
          </cell>
          <cell r="Z536">
            <v>178449</v>
          </cell>
          <cell r="AA536">
            <v>5742</v>
          </cell>
          <cell r="AB536">
            <v>184753</v>
          </cell>
          <cell r="AC536">
            <v>6304</v>
          </cell>
          <cell r="AD536">
            <v>191841</v>
          </cell>
          <cell r="AE536">
            <v>7088</v>
          </cell>
          <cell r="AG536">
            <v>71478</v>
          </cell>
          <cell r="AH536">
            <v>71478</v>
          </cell>
        </row>
        <row r="537">
          <cell r="A537">
            <v>44988402</v>
          </cell>
          <cell r="B537" t="str">
            <v>מפרקי</v>
          </cell>
          <cell r="C537" t="str">
            <v>סולאריס</v>
          </cell>
          <cell r="D537">
            <v>2021</v>
          </cell>
          <cell r="E537" t="str">
            <v>ירושלים מרכז</v>
          </cell>
          <cell r="F537">
            <v>97523</v>
          </cell>
          <cell r="G537">
            <v>4003</v>
          </cell>
          <cell r="H537">
            <v>97523</v>
          </cell>
          <cell r="I537">
            <v>0</v>
          </cell>
          <cell r="J537">
            <v>102804</v>
          </cell>
          <cell r="K537">
            <v>5281</v>
          </cell>
          <cell r="L537">
            <v>107304</v>
          </cell>
          <cell r="M537">
            <v>4500</v>
          </cell>
          <cell r="N537">
            <v>114770</v>
          </cell>
          <cell r="O537">
            <v>7466</v>
          </cell>
          <cell r="P537">
            <v>118976</v>
          </cell>
          <cell r="Q537">
            <v>4206</v>
          </cell>
          <cell r="R537">
            <v>124018</v>
          </cell>
          <cell r="S537">
            <v>5042</v>
          </cell>
          <cell r="T537">
            <v>126620</v>
          </cell>
          <cell r="U537">
            <v>2602</v>
          </cell>
          <cell r="V537">
            <v>134038</v>
          </cell>
          <cell r="W537">
            <v>7418</v>
          </cell>
          <cell r="X537">
            <v>138028</v>
          </cell>
          <cell r="Y537">
            <v>3990</v>
          </cell>
          <cell r="Z537">
            <v>142728</v>
          </cell>
          <cell r="AA537">
            <v>4700</v>
          </cell>
          <cell r="AB537">
            <v>146106</v>
          </cell>
          <cell r="AC537">
            <v>3378</v>
          </cell>
          <cell r="AD537">
            <v>153261</v>
          </cell>
          <cell r="AE537">
            <v>7155</v>
          </cell>
          <cell r="AG537">
            <v>55738</v>
          </cell>
          <cell r="AH537">
            <v>55738</v>
          </cell>
        </row>
        <row r="538">
          <cell r="A538">
            <v>44988602</v>
          </cell>
          <cell r="B538" t="str">
            <v>מפרקי</v>
          </cell>
          <cell r="C538" t="str">
            <v>סולאריס</v>
          </cell>
          <cell r="D538">
            <v>2021</v>
          </cell>
          <cell r="E538" t="str">
            <v>ירושלים מרכז</v>
          </cell>
          <cell r="F538">
            <v>112731</v>
          </cell>
          <cell r="G538">
            <v>3292</v>
          </cell>
          <cell r="H538">
            <v>117227</v>
          </cell>
          <cell r="I538">
            <v>4496</v>
          </cell>
          <cell r="J538">
            <v>121908</v>
          </cell>
          <cell r="K538">
            <v>4681</v>
          </cell>
          <cell r="L538">
            <v>127333</v>
          </cell>
          <cell r="M538">
            <v>5425</v>
          </cell>
          <cell r="N538">
            <v>132123</v>
          </cell>
          <cell r="O538">
            <v>4790</v>
          </cell>
          <cell r="P538">
            <v>136113</v>
          </cell>
          <cell r="Q538">
            <v>3990</v>
          </cell>
          <cell r="R538">
            <v>138840</v>
          </cell>
          <cell r="S538">
            <v>2727</v>
          </cell>
          <cell r="T538">
            <v>143745</v>
          </cell>
          <cell r="U538">
            <v>4905</v>
          </cell>
          <cell r="V538">
            <v>149401</v>
          </cell>
          <cell r="W538">
            <v>5656</v>
          </cell>
          <cell r="X538">
            <v>155247</v>
          </cell>
          <cell r="Y538">
            <v>5846</v>
          </cell>
          <cell r="Z538">
            <v>160365</v>
          </cell>
          <cell r="AA538">
            <v>5118</v>
          </cell>
          <cell r="AB538">
            <v>165226</v>
          </cell>
          <cell r="AC538">
            <v>4861</v>
          </cell>
          <cell r="AD538">
            <v>170914</v>
          </cell>
          <cell r="AE538">
            <v>5688</v>
          </cell>
          <cell r="AG538">
            <v>58183</v>
          </cell>
          <cell r="AH538">
            <v>58183</v>
          </cell>
        </row>
        <row r="539">
          <cell r="A539">
            <v>44988702</v>
          </cell>
          <cell r="B539" t="str">
            <v>מפרקי</v>
          </cell>
          <cell r="C539" t="str">
            <v>סולאריס</v>
          </cell>
          <cell r="D539">
            <v>2021</v>
          </cell>
          <cell r="E539" t="str">
            <v>ירושלים דרום</v>
          </cell>
          <cell r="F539">
            <v>121330</v>
          </cell>
          <cell r="G539">
            <v>5521</v>
          </cell>
          <cell r="H539">
            <v>129883</v>
          </cell>
          <cell r="I539">
            <v>8553</v>
          </cell>
          <cell r="J539">
            <v>133418</v>
          </cell>
          <cell r="K539">
            <v>3535</v>
          </cell>
          <cell r="L539">
            <v>138686</v>
          </cell>
          <cell r="M539">
            <v>5268</v>
          </cell>
          <cell r="N539">
            <v>146215</v>
          </cell>
          <cell r="O539">
            <v>7529</v>
          </cell>
          <cell r="P539">
            <v>150394</v>
          </cell>
          <cell r="Q539">
            <v>4179</v>
          </cell>
          <cell r="R539">
            <v>157547</v>
          </cell>
          <cell r="S539">
            <v>7153</v>
          </cell>
          <cell r="T539">
            <v>162510</v>
          </cell>
          <cell r="U539">
            <v>4963</v>
          </cell>
          <cell r="V539">
            <v>168009</v>
          </cell>
          <cell r="W539">
            <v>5499</v>
          </cell>
          <cell r="X539">
            <v>174771</v>
          </cell>
          <cell r="Y539">
            <v>6762</v>
          </cell>
          <cell r="Z539">
            <v>179300</v>
          </cell>
          <cell r="AA539">
            <v>4529</v>
          </cell>
          <cell r="AB539">
            <v>184946</v>
          </cell>
          <cell r="AC539">
            <v>5646</v>
          </cell>
          <cell r="AD539">
            <v>191946</v>
          </cell>
          <cell r="AE539">
            <v>7000</v>
          </cell>
          <cell r="AG539">
            <v>70616</v>
          </cell>
          <cell r="AH539">
            <v>70616</v>
          </cell>
        </row>
        <row r="540">
          <cell r="A540">
            <v>44989202</v>
          </cell>
          <cell r="B540" t="str">
            <v>מפרקי</v>
          </cell>
          <cell r="C540" t="str">
            <v>סולאריס</v>
          </cell>
          <cell r="D540">
            <v>2021</v>
          </cell>
          <cell r="E540" t="str">
            <v xml:space="preserve">ירושלים דרום </v>
          </cell>
          <cell r="F540">
            <v>109185</v>
          </cell>
          <cell r="G540">
            <v>4343</v>
          </cell>
          <cell r="H540">
            <v>113663</v>
          </cell>
          <cell r="I540">
            <v>4478</v>
          </cell>
          <cell r="J540">
            <v>118292</v>
          </cell>
          <cell r="K540">
            <v>4629</v>
          </cell>
          <cell r="L540">
            <v>122410</v>
          </cell>
          <cell r="M540">
            <v>4118</v>
          </cell>
          <cell r="N540">
            <v>127488</v>
          </cell>
          <cell r="O540">
            <v>5078</v>
          </cell>
          <cell r="P540">
            <v>134328</v>
          </cell>
          <cell r="Q540">
            <v>6840</v>
          </cell>
          <cell r="R540">
            <v>137741</v>
          </cell>
          <cell r="S540">
            <v>3413</v>
          </cell>
          <cell r="T540">
            <v>141247</v>
          </cell>
          <cell r="U540">
            <v>3506</v>
          </cell>
          <cell r="V540">
            <v>146325</v>
          </cell>
          <cell r="W540">
            <v>5078</v>
          </cell>
          <cell r="X540">
            <v>152288</v>
          </cell>
          <cell r="Y540">
            <v>5963</v>
          </cell>
          <cell r="Z540">
            <v>156740</v>
          </cell>
          <cell r="AA540">
            <v>4452</v>
          </cell>
          <cell r="AB540">
            <v>156740</v>
          </cell>
          <cell r="AC540">
            <v>0</v>
          </cell>
          <cell r="AD540">
            <v>164816</v>
          </cell>
          <cell r="AE540">
            <v>8076</v>
          </cell>
          <cell r="AG540">
            <v>55631</v>
          </cell>
          <cell r="AH540">
            <v>55631</v>
          </cell>
        </row>
        <row r="541">
          <cell r="A541">
            <v>47096501</v>
          </cell>
          <cell r="B541" t="str">
            <v>בין עירוני</v>
          </cell>
          <cell r="C541" t="str">
            <v>מרצדס</v>
          </cell>
          <cell r="D541">
            <v>2019</v>
          </cell>
          <cell r="E541" t="str">
            <v>טבריה</v>
          </cell>
          <cell r="F541">
            <v>321731</v>
          </cell>
          <cell r="G541">
            <v>12361</v>
          </cell>
          <cell r="H541">
            <v>454338</v>
          </cell>
          <cell r="I541">
            <v>132607</v>
          </cell>
          <cell r="J541">
            <v>465200</v>
          </cell>
          <cell r="K541">
            <v>10862</v>
          </cell>
          <cell r="L541">
            <v>474866</v>
          </cell>
          <cell r="M541">
            <v>9666</v>
          </cell>
          <cell r="N541">
            <v>484628</v>
          </cell>
          <cell r="O541">
            <v>9762</v>
          </cell>
          <cell r="P541">
            <v>493723</v>
          </cell>
          <cell r="Q541">
            <v>9095</v>
          </cell>
          <cell r="R541">
            <v>502645</v>
          </cell>
          <cell r="S541">
            <v>8922</v>
          </cell>
          <cell r="T541">
            <v>507477</v>
          </cell>
          <cell r="U541">
            <v>4832</v>
          </cell>
          <cell r="V541">
            <v>511094</v>
          </cell>
          <cell r="W541">
            <v>3617</v>
          </cell>
          <cell r="X541">
            <v>513059</v>
          </cell>
          <cell r="Y541">
            <v>1965</v>
          </cell>
          <cell r="Z541">
            <v>516165</v>
          </cell>
          <cell r="AA541">
            <v>3106</v>
          </cell>
          <cell r="AB541">
            <v>517250</v>
          </cell>
          <cell r="AC541">
            <v>1085</v>
          </cell>
          <cell r="AD541">
            <v>522810</v>
          </cell>
          <cell r="AE541">
            <v>5560</v>
          </cell>
          <cell r="AG541">
            <v>201079</v>
          </cell>
          <cell r="AH541">
            <v>201079</v>
          </cell>
        </row>
        <row r="542">
          <cell r="A542">
            <v>47096801</v>
          </cell>
          <cell r="B542" t="str">
            <v>בין עירוני</v>
          </cell>
          <cell r="C542" t="str">
            <v>מרצדס</v>
          </cell>
          <cell r="D542">
            <v>2019</v>
          </cell>
          <cell r="E542" t="str">
            <v>טבריה</v>
          </cell>
          <cell r="F542">
            <v>306839</v>
          </cell>
          <cell r="G542">
            <v>14088</v>
          </cell>
          <cell r="H542">
            <v>437314</v>
          </cell>
          <cell r="I542">
            <v>130475</v>
          </cell>
          <cell r="J542">
            <v>449038</v>
          </cell>
          <cell r="K542">
            <v>11724</v>
          </cell>
          <cell r="L542">
            <v>461321</v>
          </cell>
          <cell r="M542">
            <v>12283</v>
          </cell>
          <cell r="N542">
            <v>469450</v>
          </cell>
          <cell r="O542">
            <v>8129</v>
          </cell>
          <cell r="P542">
            <v>479293</v>
          </cell>
          <cell r="Q542">
            <v>9843</v>
          </cell>
          <cell r="R542">
            <v>484263</v>
          </cell>
          <cell r="S542">
            <v>4970</v>
          </cell>
          <cell r="T542">
            <v>493705</v>
          </cell>
          <cell r="U542">
            <v>9442</v>
          </cell>
          <cell r="V542">
            <v>496242</v>
          </cell>
          <cell r="W542">
            <v>2537</v>
          </cell>
          <cell r="X542">
            <v>496863</v>
          </cell>
          <cell r="Y542">
            <v>621</v>
          </cell>
          <cell r="Z542">
            <v>499819</v>
          </cell>
          <cell r="AA542">
            <v>2956</v>
          </cell>
          <cell r="AB542">
            <v>503646</v>
          </cell>
          <cell r="AC542">
            <v>3827</v>
          </cell>
          <cell r="AD542">
            <v>507336</v>
          </cell>
          <cell r="AE542">
            <v>3690</v>
          </cell>
          <cell r="AG542">
            <v>200497</v>
          </cell>
          <cell r="AH542">
            <v>200497</v>
          </cell>
        </row>
        <row r="543">
          <cell r="A543">
            <v>47097001</v>
          </cell>
          <cell r="B543" t="str">
            <v>מיני בין עירוני</v>
          </cell>
          <cell r="C543" t="str">
            <v>מרצדס</v>
          </cell>
          <cell r="D543">
            <v>2019</v>
          </cell>
          <cell r="E543" t="str">
            <v>עפולה</v>
          </cell>
          <cell r="F543">
            <v>497853</v>
          </cell>
          <cell r="G543">
            <v>9686</v>
          </cell>
          <cell r="H543">
            <v>507348</v>
          </cell>
          <cell r="I543">
            <v>9495</v>
          </cell>
          <cell r="J543">
            <v>507348</v>
          </cell>
          <cell r="K543">
            <v>0</v>
          </cell>
          <cell r="L543">
            <v>517119</v>
          </cell>
          <cell r="M543">
            <v>9771</v>
          </cell>
          <cell r="N543">
            <v>519119</v>
          </cell>
          <cell r="O543">
            <v>2000</v>
          </cell>
          <cell r="P543">
            <v>523849</v>
          </cell>
          <cell r="Q543">
            <v>4730</v>
          </cell>
          <cell r="R543">
            <v>530399</v>
          </cell>
          <cell r="S543">
            <v>6550</v>
          </cell>
          <cell r="T543">
            <v>537214</v>
          </cell>
          <cell r="U543">
            <v>6815</v>
          </cell>
          <cell r="V543">
            <v>543284</v>
          </cell>
          <cell r="W543">
            <v>6070</v>
          </cell>
          <cell r="X543">
            <v>553685</v>
          </cell>
          <cell r="Y543">
            <v>10401</v>
          </cell>
          <cell r="Z543">
            <v>559936</v>
          </cell>
          <cell r="AA543">
            <v>6251</v>
          </cell>
          <cell r="AB543">
            <v>565813</v>
          </cell>
          <cell r="AC543">
            <v>5877</v>
          </cell>
          <cell r="AD543">
            <v>566010</v>
          </cell>
          <cell r="AE543">
            <v>197</v>
          </cell>
          <cell r="AG543">
            <v>68157</v>
          </cell>
          <cell r="AH543">
            <v>68157</v>
          </cell>
        </row>
        <row r="544">
          <cell r="A544">
            <v>47097101</v>
          </cell>
          <cell r="B544" t="str">
            <v>בין עירוני</v>
          </cell>
          <cell r="C544" t="str">
            <v>מרצדס</v>
          </cell>
          <cell r="D544">
            <v>2019</v>
          </cell>
          <cell r="E544" t="str">
            <v>טבריה</v>
          </cell>
          <cell r="F544">
            <v>260409</v>
          </cell>
          <cell r="G544">
            <v>1568</v>
          </cell>
          <cell r="H544">
            <v>388984</v>
          </cell>
          <cell r="I544">
            <v>128575</v>
          </cell>
          <cell r="J544">
            <v>395545</v>
          </cell>
          <cell r="K544">
            <v>6561</v>
          </cell>
          <cell r="L544">
            <v>397755</v>
          </cell>
          <cell r="M544">
            <v>2210</v>
          </cell>
          <cell r="N544">
            <v>401890</v>
          </cell>
          <cell r="O544">
            <v>4135</v>
          </cell>
          <cell r="P544">
            <v>405965</v>
          </cell>
          <cell r="Q544">
            <v>4075</v>
          </cell>
          <cell r="R544">
            <v>406277</v>
          </cell>
          <cell r="S544">
            <v>312</v>
          </cell>
          <cell r="T544">
            <v>406744</v>
          </cell>
          <cell r="U544">
            <v>467</v>
          </cell>
          <cell r="V544">
            <v>414177</v>
          </cell>
          <cell r="W544">
            <v>7433</v>
          </cell>
          <cell r="X544">
            <v>414482</v>
          </cell>
          <cell r="Y544">
            <v>305</v>
          </cell>
          <cell r="Z544">
            <v>418500</v>
          </cell>
          <cell r="AA544">
            <v>4018</v>
          </cell>
          <cell r="AB544">
            <v>421457</v>
          </cell>
          <cell r="AC544">
            <v>2957</v>
          </cell>
          <cell r="AD544">
            <v>426514</v>
          </cell>
          <cell r="AE544">
            <v>5057</v>
          </cell>
          <cell r="AG544">
            <v>166105</v>
          </cell>
          <cell r="AH544">
            <v>166105</v>
          </cell>
        </row>
        <row r="545">
          <cell r="A545">
            <v>47097201</v>
          </cell>
          <cell r="B545" t="str">
            <v>בין עירוני</v>
          </cell>
          <cell r="C545" t="str">
            <v>מרצדס</v>
          </cell>
          <cell r="D545">
            <v>2019</v>
          </cell>
          <cell r="E545" t="str">
            <v>טבריה</v>
          </cell>
          <cell r="F545">
            <v>412043</v>
          </cell>
          <cell r="G545">
            <v>8644</v>
          </cell>
          <cell r="H545">
            <v>418311</v>
          </cell>
          <cell r="I545">
            <v>6268</v>
          </cell>
          <cell r="J545">
            <v>422609</v>
          </cell>
          <cell r="K545">
            <v>4298</v>
          </cell>
          <cell r="L545">
            <v>429220</v>
          </cell>
          <cell r="M545">
            <v>6611</v>
          </cell>
          <cell r="N545">
            <v>437384</v>
          </cell>
          <cell r="O545">
            <v>8164</v>
          </cell>
          <cell r="P545">
            <v>443556</v>
          </cell>
          <cell r="Q545">
            <v>6172</v>
          </cell>
          <cell r="R545">
            <v>449283</v>
          </cell>
          <cell r="S545">
            <v>5727</v>
          </cell>
          <cell r="T545">
            <v>458362</v>
          </cell>
          <cell r="U545">
            <v>9079</v>
          </cell>
          <cell r="V545">
            <v>465795</v>
          </cell>
          <cell r="W545">
            <v>7433</v>
          </cell>
          <cell r="X545">
            <v>470788</v>
          </cell>
          <cell r="Y545">
            <v>4993</v>
          </cell>
          <cell r="Z545">
            <v>476432</v>
          </cell>
          <cell r="AA545">
            <v>5644</v>
          </cell>
          <cell r="AB545">
            <v>477406</v>
          </cell>
          <cell r="AC545">
            <v>974</v>
          </cell>
          <cell r="AD545">
            <v>477934</v>
          </cell>
          <cell r="AE545">
            <v>528</v>
          </cell>
          <cell r="AG545">
            <v>65891</v>
          </cell>
          <cell r="AH545">
            <v>65891</v>
          </cell>
        </row>
        <row r="546">
          <cell r="A546">
            <v>47097301</v>
          </cell>
          <cell r="B546" t="str">
            <v>מיני בין עירוני</v>
          </cell>
          <cell r="C546" t="str">
            <v>מרצדס</v>
          </cell>
          <cell r="D546">
            <v>2019</v>
          </cell>
          <cell r="E546" t="str">
            <v>עפולה</v>
          </cell>
          <cell r="F546">
            <v>476386</v>
          </cell>
          <cell r="G546">
            <v>7989</v>
          </cell>
          <cell r="H546">
            <v>487687</v>
          </cell>
          <cell r="I546">
            <v>11301</v>
          </cell>
          <cell r="J546">
            <v>496522</v>
          </cell>
          <cell r="K546">
            <v>8835</v>
          </cell>
          <cell r="L546">
            <v>505088</v>
          </cell>
          <cell r="M546">
            <v>8566</v>
          </cell>
          <cell r="N546">
            <v>511008</v>
          </cell>
          <cell r="O546">
            <v>5920</v>
          </cell>
          <cell r="P546">
            <v>523069</v>
          </cell>
          <cell r="Q546">
            <v>12061</v>
          </cell>
          <cell r="R546">
            <v>530994</v>
          </cell>
          <cell r="S546">
            <v>7925</v>
          </cell>
          <cell r="T546">
            <v>534812</v>
          </cell>
          <cell r="U546">
            <v>3818</v>
          </cell>
          <cell r="V546">
            <v>541928</v>
          </cell>
          <cell r="W546">
            <v>7116</v>
          </cell>
          <cell r="X546">
            <v>552767</v>
          </cell>
          <cell r="Y546">
            <v>10839</v>
          </cell>
          <cell r="Z546">
            <v>558502</v>
          </cell>
          <cell r="AA546">
            <v>5735</v>
          </cell>
          <cell r="AB546">
            <v>567703</v>
          </cell>
          <cell r="AC546">
            <v>9201</v>
          </cell>
          <cell r="AD546">
            <v>575654</v>
          </cell>
          <cell r="AE546">
            <v>7951</v>
          </cell>
          <cell r="AG546">
            <v>99268</v>
          </cell>
          <cell r="AH546">
            <v>99268</v>
          </cell>
        </row>
        <row r="547">
          <cell r="A547">
            <v>50406403</v>
          </cell>
          <cell r="B547" t="str">
            <v>בינעירוני מונגש</v>
          </cell>
          <cell r="C547" t="str">
            <v>גולדן דראגון</v>
          </cell>
          <cell r="D547">
            <v>2023</v>
          </cell>
          <cell r="E547" t="str">
            <v>יקנעם</v>
          </cell>
          <cell r="F547">
            <v>35724</v>
          </cell>
          <cell r="G547">
            <v>11965</v>
          </cell>
          <cell r="H547">
            <v>43199</v>
          </cell>
          <cell r="I547">
            <v>7475</v>
          </cell>
          <cell r="J547">
            <v>44640</v>
          </cell>
          <cell r="K547">
            <v>1441</v>
          </cell>
          <cell r="L547">
            <v>44640</v>
          </cell>
          <cell r="M547">
            <v>0</v>
          </cell>
          <cell r="N547">
            <v>47508</v>
          </cell>
          <cell r="O547">
            <v>2868</v>
          </cell>
          <cell r="P547">
            <v>57414</v>
          </cell>
          <cell r="Q547">
            <v>9906</v>
          </cell>
          <cell r="R547">
            <v>67625</v>
          </cell>
          <cell r="S547">
            <v>10211</v>
          </cell>
          <cell r="T547">
            <v>78868</v>
          </cell>
          <cell r="U547">
            <v>11243</v>
          </cell>
          <cell r="V547">
            <v>89340</v>
          </cell>
          <cell r="W547">
            <v>10472</v>
          </cell>
          <cell r="X547">
            <v>99380</v>
          </cell>
          <cell r="Y547">
            <v>10040</v>
          </cell>
          <cell r="Z547">
            <v>110672</v>
          </cell>
          <cell r="AA547">
            <v>11292</v>
          </cell>
          <cell r="AB547">
            <v>116620</v>
          </cell>
          <cell r="AC547">
            <v>5948</v>
          </cell>
          <cell r="AD547">
            <v>116815</v>
          </cell>
          <cell r="AE547">
            <v>195</v>
          </cell>
          <cell r="AG547">
            <v>81091</v>
          </cell>
          <cell r="AH547">
            <v>81091</v>
          </cell>
        </row>
        <row r="548">
          <cell r="A548">
            <v>50406503</v>
          </cell>
          <cell r="B548" t="str">
            <v>עירוני חשמלי</v>
          </cell>
          <cell r="C548" t="str">
            <v>גולדן דראגון</v>
          </cell>
          <cell r="D548">
            <v>2024</v>
          </cell>
          <cell r="E548" t="str">
            <v xml:space="preserve">ירושלים ארזים </v>
          </cell>
          <cell r="I548">
            <v>0</v>
          </cell>
          <cell r="K548">
            <v>0</v>
          </cell>
          <cell r="L548">
            <v>159</v>
          </cell>
          <cell r="M548">
            <v>159</v>
          </cell>
          <cell r="N548">
            <v>3184</v>
          </cell>
          <cell r="O548">
            <v>3025</v>
          </cell>
          <cell r="P548">
            <v>8929</v>
          </cell>
          <cell r="Q548">
            <v>5745</v>
          </cell>
          <cell r="R548">
            <v>13522</v>
          </cell>
          <cell r="S548">
            <v>4593</v>
          </cell>
          <cell r="T548">
            <v>18804</v>
          </cell>
          <cell r="U548">
            <v>5282</v>
          </cell>
          <cell r="V548">
            <v>23581</v>
          </cell>
          <cell r="W548">
            <v>4777</v>
          </cell>
          <cell r="X548">
            <v>29462</v>
          </cell>
          <cell r="Y548">
            <v>5881</v>
          </cell>
          <cell r="Z548">
            <v>33945</v>
          </cell>
          <cell r="AA548">
            <v>4483</v>
          </cell>
          <cell r="AB548">
            <v>33945</v>
          </cell>
          <cell r="AC548">
            <v>0</v>
          </cell>
          <cell r="AD548">
            <v>40767</v>
          </cell>
          <cell r="AE548">
            <v>6822</v>
          </cell>
          <cell r="AG548">
            <v>40767</v>
          </cell>
          <cell r="AH548">
            <v>40767</v>
          </cell>
        </row>
        <row r="549">
          <cell r="A549">
            <v>50406603</v>
          </cell>
          <cell r="B549" t="str">
            <v>עירוני חשמלי</v>
          </cell>
          <cell r="C549" t="str">
            <v>גולדן דראגון</v>
          </cell>
          <cell r="D549">
            <v>2024</v>
          </cell>
          <cell r="E549" t="str">
            <v>יקנעם</v>
          </cell>
          <cell r="M549">
            <v>0</v>
          </cell>
          <cell r="S549">
            <v>0</v>
          </cell>
          <cell r="T549">
            <v>3137</v>
          </cell>
          <cell r="U549">
            <v>3137</v>
          </cell>
          <cell r="V549">
            <v>7168</v>
          </cell>
          <cell r="W549">
            <v>4031</v>
          </cell>
          <cell r="X549">
            <v>10807</v>
          </cell>
          <cell r="Y549">
            <v>3639</v>
          </cell>
          <cell r="Z549">
            <v>14158</v>
          </cell>
          <cell r="AA549">
            <v>3351</v>
          </cell>
          <cell r="AB549">
            <v>18235</v>
          </cell>
          <cell r="AC549">
            <v>4077</v>
          </cell>
          <cell r="AD549">
            <v>22508</v>
          </cell>
          <cell r="AE549">
            <v>4273</v>
          </cell>
          <cell r="AG549">
            <v>22508</v>
          </cell>
          <cell r="AH549">
            <v>22508</v>
          </cell>
        </row>
        <row r="550">
          <cell r="A550">
            <v>50406703</v>
          </cell>
          <cell r="B550" t="str">
            <v>בין עירוני</v>
          </cell>
          <cell r="C550" t="str">
            <v>גולדן דראגון</v>
          </cell>
          <cell r="D550">
            <v>2024</v>
          </cell>
          <cell r="E550" t="str">
            <v>יקנעם</v>
          </cell>
          <cell r="F550">
            <v>0</v>
          </cell>
          <cell r="I550">
            <v>0</v>
          </cell>
          <cell r="K550">
            <v>0</v>
          </cell>
          <cell r="M550">
            <v>0</v>
          </cell>
          <cell r="O550">
            <v>0</v>
          </cell>
          <cell r="P550">
            <v>5661</v>
          </cell>
          <cell r="Q550">
            <v>5661</v>
          </cell>
          <cell r="R550">
            <v>9740</v>
          </cell>
          <cell r="S550">
            <v>4079</v>
          </cell>
          <cell r="T550">
            <v>13541</v>
          </cell>
          <cell r="U550">
            <v>3801</v>
          </cell>
          <cell r="V550">
            <v>18382</v>
          </cell>
          <cell r="W550">
            <v>4841</v>
          </cell>
          <cell r="X550">
            <v>22725</v>
          </cell>
          <cell r="Y550">
            <v>4343</v>
          </cell>
          <cell r="Z550">
            <v>26536</v>
          </cell>
          <cell r="AA550">
            <v>3811</v>
          </cell>
          <cell r="AB550">
            <v>31475</v>
          </cell>
          <cell r="AC550">
            <v>4939</v>
          </cell>
          <cell r="AD550">
            <v>37029</v>
          </cell>
          <cell r="AE550">
            <v>5554</v>
          </cell>
          <cell r="AG550">
            <v>37029</v>
          </cell>
          <cell r="AH550">
            <v>37029</v>
          </cell>
        </row>
        <row r="551">
          <cell r="A551">
            <v>50406803</v>
          </cell>
          <cell r="B551" t="str">
            <v>עירוני חשמלי</v>
          </cell>
          <cell r="C551" t="str">
            <v>גולדן דראגון</v>
          </cell>
          <cell r="D551">
            <v>2024</v>
          </cell>
          <cell r="E551" t="str">
            <v xml:space="preserve">ירושלים ארזים </v>
          </cell>
          <cell r="I551">
            <v>0</v>
          </cell>
          <cell r="K551">
            <v>0</v>
          </cell>
          <cell r="L551">
            <v>136</v>
          </cell>
          <cell r="M551">
            <v>136</v>
          </cell>
          <cell r="N551">
            <v>3972</v>
          </cell>
          <cell r="O551">
            <v>3836</v>
          </cell>
          <cell r="P551">
            <v>10807</v>
          </cell>
          <cell r="Q551">
            <v>6835</v>
          </cell>
          <cell r="R551">
            <v>17338</v>
          </cell>
          <cell r="S551">
            <v>6531</v>
          </cell>
          <cell r="T551">
            <v>24080</v>
          </cell>
          <cell r="U551">
            <v>6742</v>
          </cell>
          <cell r="V551">
            <v>31347</v>
          </cell>
          <cell r="W551">
            <v>7267</v>
          </cell>
          <cell r="X551">
            <v>39057</v>
          </cell>
          <cell r="Y551">
            <v>7710</v>
          </cell>
          <cell r="Z551">
            <v>44465</v>
          </cell>
          <cell r="AA551">
            <v>5408</v>
          </cell>
          <cell r="AB551">
            <v>51403</v>
          </cell>
          <cell r="AC551">
            <v>6938</v>
          </cell>
          <cell r="AD551">
            <v>57654</v>
          </cell>
          <cell r="AE551">
            <v>6251</v>
          </cell>
          <cell r="AG551">
            <v>57654</v>
          </cell>
          <cell r="AH551">
            <v>57654</v>
          </cell>
        </row>
        <row r="552">
          <cell r="A552">
            <v>50406903</v>
          </cell>
          <cell r="B552" t="str">
            <v>בין עירוני</v>
          </cell>
          <cell r="C552" t="str">
            <v>גולדן דראגון</v>
          </cell>
          <cell r="D552">
            <v>2024</v>
          </cell>
          <cell r="E552" t="str">
            <v>יקנעם</v>
          </cell>
          <cell r="F552">
            <v>0</v>
          </cell>
          <cell r="I552">
            <v>0</v>
          </cell>
          <cell r="K552">
            <v>0</v>
          </cell>
          <cell r="M552">
            <v>0</v>
          </cell>
          <cell r="O552">
            <v>0</v>
          </cell>
          <cell r="P552">
            <v>4554</v>
          </cell>
          <cell r="Q552">
            <v>4554</v>
          </cell>
          <cell r="R552">
            <v>8956</v>
          </cell>
          <cell r="S552">
            <v>4402</v>
          </cell>
          <cell r="T552">
            <v>13292</v>
          </cell>
          <cell r="U552">
            <v>4336</v>
          </cell>
          <cell r="V552">
            <v>18859</v>
          </cell>
          <cell r="W552">
            <v>5567</v>
          </cell>
          <cell r="X552">
            <v>23350</v>
          </cell>
          <cell r="Y552">
            <v>4491</v>
          </cell>
          <cell r="Z552">
            <v>27433</v>
          </cell>
          <cell r="AA552">
            <v>4083</v>
          </cell>
          <cell r="AB552">
            <v>32977</v>
          </cell>
          <cell r="AC552">
            <v>5544</v>
          </cell>
          <cell r="AD552">
            <v>38407</v>
          </cell>
          <cell r="AE552">
            <v>5430</v>
          </cell>
          <cell r="AG552">
            <v>38407</v>
          </cell>
          <cell r="AH552">
            <v>38407</v>
          </cell>
        </row>
        <row r="553">
          <cell r="A553">
            <v>50407003</v>
          </cell>
          <cell r="B553" t="str">
            <v>בין עירוני</v>
          </cell>
          <cell r="C553" t="str">
            <v>גולדן דראגון</v>
          </cell>
          <cell r="D553">
            <v>2024</v>
          </cell>
          <cell r="E553" t="str">
            <v>יקנעם</v>
          </cell>
          <cell r="F553">
            <v>0</v>
          </cell>
          <cell r="I553">
            <v>0</v>
          </cell>
          <cell r="K553">
            <v>0</v>
          </cell>
          <cell r="M553">
            <v>0</v>
          </cell>
          <cell r="O553">
            <v>0</v>
          </cell>
          <cell r="P553">
            <v>4758</v>
          </cell>
          <cell r="Q553">
            <v>4758</v>
          </cell>
          <cell r="R553">
            <v>10313</v>
          </cell>
          <cell r="S553">
            <v>5555</v>
          </cell>
          <cell r="T553">
            <v>13323</v>
          </cell>
          <cell r="U553">
            <v>3010</v>
          </cell>
          <cell r="V553">
            <v>18118</v>
          </cell>
          <cell r="W553">
            <v>4795</v>
          </cell>
          <cell r="X553">
            <v>22116</v>
          </cell>
          <cell r="Y553">
            <v>3998</v>
          </cell>
          <cell r="Z553">
            <v>26289</v>
          </cell>
          <cell r="AA553">
            <v>4173</v>
          </cell>
          <cell r="AB553">
            <v>31232</v>
          </cell>
          <cell r="AC553">
            <v>4943</v>
          </cell>
          <cell r="AD553">
            <v>36100</v>
          </cell>
          <cell r="AE553">
            <v>4868</v>
          </cell>
          <cell r="AG553">
            <v>36100</v>
          </cell>
          <cell r="AH553">
            <v>36100</v>
          </cell>
        </row>
        <row r="554">
          <cell r="A554">
            <v>50407103</v>
          </cell>
          <cell r="B554" t="str">
            <v>בין עירוני</v>
          </cell>
          <cell r="C554" t="str">
            <v>גולדן דראגון</v>
          </cell>
          <cell r="D554">
            <v>2024</v>
          </cell>
          <cell r="E554" t="str">
            <v>יקנעם</v>
          </cell>
          <cell r="F554">
            <v>0</v>
          </cell>
          <cell r="I554">
            <v>0</v>
          </cell>
          <cell r="K554">
            <v>0</v>
          </cell>
          <cell r="M554">
            <v>0</v>
          </cell>
          <cell r="O554">
            <v>0</v>
          </cell>
          <cell r="P554">
            <v>6042</v>
          </cell>
          <cell r="Q554">
            <v>6042</v>
          </cell>
          <cell r="R554">
            <v>11280</v>
          </cell>
          <cell r="S554">
            <v>5238</v>
          </cell>
          <cell r="T554">
            <v>15693</v>
          </cell>
          <cell r="U554">
            <v>4413</v>
          </cell>
          <cell r="V554">
            <v>19349</v>
          </cell>
          <cell r="W554">
            <v>3656</v>
          </cell>
          <cell r="X554">
            <v>23457</v>
          </cell>
          <cell r="Y554">
            <v>4108</v>
          </cell>
          <cell r="Z554">
            <v>27500</v>
          </cell>
          <cell r="AA554">
            <v>4043</v>
          </cell>
          <cell r="AB554">
            <v>32242</v>
          </cell>
          <cell r="AC554">
            <v>4742</v>
          </cell>
          <cell r="AD554">
            <v>36941</v>
          </cell>
          <cell r="AE554">
            <v>4699</v>
          </cell>
          <cell r="AG554">
            <v>36941</v>
          </cell>
          <cell r="AH554">
            <v>36941</v>
          </cell>
        </row>
        <row r="555">
          <cell r="A555">
            <v>50407203</v>
          </cell>
          <cell r="B555" t="str">
            <v>בין עירוני</v>
          </cell>
          <cell r="C555" t="str">
            <v>גולדן דראגון</v>
          </cell>
          <cell r="D555">
            <v>2024</v>
          </cell>
          <cell r="E555" t="str">
            <v>יקנעם</v>
          </cell>
          <cell r="F555">
            <v>0</v>
          </cell>
          <cell r="I555">
            <v>0</v>
          </cell>
          <cell r="K555">
            <v>0</v>
          </cell>
          <cell r="M555">
            <v>0</v>
          </cell>
          <cell r="O555">
            <v>0</v>
          </cell>
          <cell r="P555">
            <v>6182</v>
          </cell>
          <cell r="Q555">
            <v>6182</v>
          </cell>
          <cell r="R555">
            <v>10280</v>
          </cell>
          <cell r="S555">
            <v>4098</v>
          </cell>
          <cell r="T555">
            <v>15648</v>
          </cell>
          <cell r="U555">
            <v>5368</v>
          </cell>
          <cell r="V555">
            <v>21633</v>
          </cell>
          <cell r="W555">
            <v>5985</v>
          </cell>
          <cell r="X555">
            <v>26746</v>
          </cell>
          <cell r="Y555">
            <v>5113</v>
          </cell>
          <cell r="Z555">
            <v>31783</v>
          </cell>
          <cell r="AA555">
            <v>5037</v>
          </cell>
          <cell r="AB555">
            <v>37235</v>
          </cell>
          <cell r="AC555">
            <v>5452</v>
          </cell>
          <cell r="AD555">
            <v>42694</v>
          </cell>
          <cell r="AE555">
            <v>5459</v>
          </cell>
          <cell r="AG555">
            <v>42694</v>
          </cell>
          <cell r="AH555">
            <v>42694</v>
          </cell>
        </row>
        <row r="556">
          <cell r="A556">
            <v>50407303</v>
          </cell>
          <cell r="B556" t="str">
            <v>בין עירוני</v>
          </cell>
          <cell r="C556" t="str">
            <v>גולדן דראגון</v>
          </cell>
          <cell r="D556">
            <v>2024</v>
          </cell>
          <cell r="E556" t="str">
            <v>יקנעם</v>
          </cell>
          <cell r="F556">
            <v>0</v>
          </cell>
          <cell r="I556">
            <v>0</v>
          </cell>
          <cell r="K556">
            <v>0</v>
          </cell>
          <cell r="M556">
            <v>0</v>
          </cell>
          <cell r="O556">
            <v>0</v>
          </cell>
          <cell r="P556">
            <v>5678</v>
          </cell>
          <cell r="Q556">
            <v>5678</v>
          </cell>
          <cell r="R556">
            <v>10504</v>
          </cell>
          <cell r="S556">
            <v>4826</v>
          </cell>
          <cell r="T556">
            <v>15341</v>
          </cell>
          <cell r="U556">
            <v>4837</v>
          </cell>
          <cell r="V556">
            <v>20524</v>
          </cell>
          <cell r="W556">
            <v>5183</v>
          </cell>
          <cell r="X556">
            <v>24842</v>
          </cell>
          <cell r="Y556">
            <v>4318</v>
          </cell>
          <cell r="Z556">
            <v>29023</v>
          </cell>
          <cell r="AA556">
            <v>4181</v>
          </cell>
          <cell r="AB556">
            <v>33970</v>
          </cell>
          <cell r="AC556">
            <v>4947</v>
          </cell>
          <cell r="AD556">
            <v>39222</v>
          </cell>
          <cell r="AE556">
            <v>5252</v>
          </cell>
          <cell r="AG556">
            <v>39222</v>
          </cell>
          <cell r="AH556">
            <v>39222</v>
          </cell>
        </row>
        <row r="557">
          <cell r="A557">
            <v>50407403</v>
          </cell>
          <cell r="B557" t="str">
            <v>בין עירוני</v>
          </cell>
          <cell r="C557" t="str">
            <v>גולדן דראגון</v>
          </cell>
          <cell r="D557">
            <v>2024</v>
          </cell>
          <cell r="E557" t="str">
            <v>יקנעם</v>
          </cell>
          <cell r="F557">
            <v>0</v>
          </cell>
          <cell r="I557">
            <v>0</v>
          </cell>
          <cell r="K557">
            <v>0</v>
          </cell>
          <cell r="M557">
            <v>0</v>
          </cell>
          <cell r="O557">
            <v>0</v>
          </cell>
          <cell r="P557">
            <v>6879</v>
          </cell>
          <cell r="Q557">
            <v>6879</v>
          </cell>
          <cell r="R557">
            <v>11805</v>
          </cell>
          <cell r="S557">
            <v>4926</v>
          </cell>
          <cell r="T557">
            <v>16384</v>
          </cell>
          <cell r="U557">
            <v>4579</v>
          </cell>
          <cell r="V557">
            <v>21370</v>
          </cell>
          <cell r="W557">
            <v>4986</v>
          </cell>
          <cell r="X557">
            <v>25999</v>
          </cell>
          <cell r="Y557">
            <v>4629</v>
          </cell>
          <cell r="Z557">
            <v>29749</v>
          </cell>
          <cell r="AA557">
            <v>3750</v>
          </cell>
          <cell r="AB557">
            <v>34999</v>
          </cell>
          <cell r="AC557">
            <v>5250</v>
          </cell>
          <cell r="AD557">
            <v>40081</v>
          </cell>
          <cell r="AE557">
            <v>5082</v>
          </cell>
          <cell r="AG557">
            <v>40081</v>
          </cell>
          <cell r="AH557">
            <v>40081</v>
          </cell>
        </row>
        <row r="558">
          <cell r="A558">
            <v>50407503</v>
          </cell>
          <cell r="B558" t="str">
            <v>עירוני חשמלי</v>
          </cell>
          <cell r="C558" t="str">
            <v>גולדן דראגון</v>
          </cell>
          <cell r="D558">
            <v>2024</v>
          </cell>
          <cell r="E558" t="str">
            <v xml:space="preserve">ירושלים ארזים </v>
          </cell>
          <cell r="I558">
            <v>0</v>
          </cell>
          <cell r="K558">
            <v>0</v>
          </cell>
          <cell r="L558">
            <v>134</v>
          </cell>
          <cell r="M558">
            <v>134</v>
          </cell>
          <cell r="N558">
            <v>2775</v>
          </cell>
          <cell r="O558">
            <v>2641</v>
          </cell>
          <cell r="P558">
            <v>7158</v>
          </cell>
          <cell r="Q558">
            <v>4383</v>
          </cell>
          <cell r="R558">
            <v>12804</v>
          </cell>
          <cell r="S558">
            <v>5646</v>
          </cell>
          <cell r="T558">
            <v>18891</v>
          </cell>
          <cell r="U558">
            <v>6087</v>
          </cell>
          <cell r="V558">
            <v>24577</v>
          </cell>
          <cell r="W558">
            <v>5686</v>
          </cell>
          <cell r="X558">
            <v>30150</v>
          </cell>
          <cell r="Y558">
            <v>5573</v>
          </cell>
          <cell r="Z558">
            <v>33708</v>
          </cell>
          <cell r="AA558">
            <v>3558</v>
          </cell>
          <cell r="AB558">
            <v>39317</v>
          </cell>
          <cell r="AC558">
            <v>5609</v>
          </cell>
          <cell r="AD558">
            <v>44669</v>
          </cell>
          <cell r="AE558">
            <v>5352</v>
          </cell>
          <cell r="AG558">
            <v>44669</v>
          </cell>
          <cell r="AH558">
            <v>44669</v>
          </cell>
        </row>
        <row r="559">
          <cell r="A559">
            <v>50407603</v>
          </cell>
          <cell r="B559" t="str">
            <v>בין עירוני</v>
          </cell>
          <cell r="C559" t="str">
            <v>גולדן דראגון</v>
          </cell>
          <cell r="D559">
            <v>2024</v>
          </cell>
          <cell r="E559" t="str">
            <v>יקנעם</v>
          </cell>
          <cell r="F559">
            <v>0</v>
          </cell>
          <cell r="I559">
            <v>0</v>
          </cell>
          <cell r="K559">
            <v>0</v>
          </cell>
          <cell r="M559">
            <v>0</v>
          </cell>
          <cell r="O559">
            <v>0</v>
          </cell>
          <cell r="P559">
            <v>5469</v>
          </cell>
          <cell r="Q559">
            <v>5469</v>
          </cell>
          <cell r="R559">
            <v>10188</v>
          </cell>
          <cell r="S559">
            <v>4719</v>
          </cell>
          <cell r="T559">
            <v>13858</v>
          </cell>
          <cell r="U559">
            <v>3670</v>
          </cell>
          <cell r="V559">
            <v>18659</v>
          </cell>
          <cell r="W559">
            <v>4801</v>
          </cell>
          <cell r="X559">
            <v>22457</v>
          </cell>
          <cell r="Y559">
            <v>3798</v>
          </cell>
          <cell r="Z559">
            <v>27076</v>
          </cell>
          <cell r="AA559">
            <v>4619</v>
          </cell>
          <cell r="AB559">
            <v>31748</v>
          </cell>
          <cell r="AC559">
            <v>4672</v>
          </cell>
          <cell r="AD559">
            <v>36102</v>
          </cell>
          <cell r="AE559">
            <v>4354</v>
          </cell>
          <cell r="AG559">
            <v>36102</v>
          </cell>
          <cell r="AH559">
            <v>36102</v>
          </cell>
        </row>
        <row r="560">
          <cell r="A560">
            <v>50407703</v>
          </cell>
          <cell r="B560" t="str">
            <v>עירוני חשמלי</v>
          </cell>
          <cell r="C560" t="str">
            <v>גולדן דראגון</v>
          </cell>
          <cell r="D560">
            <v>2024</v>
          </cell>
          <cell r="E560" t="str">
            <v xml:space="preserve">ירושלים ארזים </v>
          </cell>
          <cell r="I560">
            <v>0</v>
          </cell>
          <cell r="K560">
            <v>0</v>
          </cell>
          <cell r="M560">
            <v>0</v>
          </cell>
          <cell r="N560">
            <v>138</v>
          </cell>
          <cell r="O560">
            <v>138</v>
          </cell>
          <cell r="P560">
            <v>4942</v>
          </cell>
          <cell r="Q560">
            <v>4804</v>
          </cell>
          <cell r="R560">
            <v>8029</v>
          </cell>
          <cell r="S560">
            <v>3087</v>
          </cell>
          <cell r="T560">
            <v>13090</v>
          </cell>
          <cell r="U560">
            <v>5061</v>
          </cell>
          <cell r="V560">
            <v>19194</v>
          </cell>
          <cell r="W560">
            <v>6104</v>
          </cell>
          <cell r="X560">
            <v>23907</v>
          </cell>
          <cell r="Y560">
            <v>4713</v>
          </cell>
          <cell r="Z560">
            <v>28607</v>
          </cell>
          <cell r="AA560">
            <v>4700</v>
          </cell>
          <cell r="AB560">
            <v>34827</v>
          </cell>
          <cell r="AC560">
            <v>6220</v>
          </cell>
          <cell r="AD560">
            <v>40779</v>
          </cell>
          <cell r="AE560">
            <v>5952</v>
          </cell>
          <cell r="AG560">
            <v>40779</v>
          </cell>
          <cell r="AH560">
            <v>40779</v>
          </cell>
        </row>
        <row r="561">
          <cell r="A561">
            <v>50407803</v>
          </cell>
          <cell r="B561" t="str">
            <v xml:space="preserve">בן עירוני </v>
          </cell>
          <cell r="C561" t="str">
            <v>גולדן דראגון</v>
          </cell>
          <cell r="D561">
            <v>2025</v>
          </cell>
          <cell r="E561" t="str">
            <v>יקנעם</v>
          </cell>
          <cell r="F561">
            <v>0</v>
          </cell>
          <cell r="I561">
            <v>0</v>
          </cell>
          <cell r="K561">
            <v>0</v>
          </cell>
          <cell r="M561">
            <v>0</v>
          </cell>
          <cell r="O561">
            <v>0</v>
          </cell>
          <cell r="P561">
            <v>2900</v>
          </cell>
          <cell r="Q561">
            <v>2900</v>
          </cell>
          <cell r="R561">
            <v>7062</v>
          </cell>
          <cell r="S561">
            <v>4162</v>
          </cell>
          <cell r="T561">
            <v>11744</v>
          </cell>
          <cell r="U561">
            <v>4682</v>
          </cell>
          <cell r="V561">
            <v>16332</v>
          </cell>
          <cell r="W561">
            <v>4588</v>
          </cell>
          <cell r="X561">
            <v>19989</v>
          </cell>
          <cell r="Y561">
            <v>3657</v>
          </cell>
          <cell r="Z561">
            <v>24323</v>
          </cell>
          <cell r="AA561">
            <v>4334</v>
          </cell>
          <cell r="AB561">
            <v>28845</v>
          </cell>
          <cell r="AC561">
            <v>4522</v>
          </cell>
          <cell r="AD561">
            <v>34066</v>
          </cell>
          <cell r="AE561">
            <v>5221</v>
          </cell>
          <cell r="AG561">
            <v>34066</v>
          </cell>
          <cell r="AH561">
            <v>34066</v>
          </cell>
        </row>
        <row r="562">
          <cell r="A562">
            <v>50407903</v>
          </cell>
          <cell r="B562" t="str">
            <v>בין עירוני</v>
          </cell>
          <cell r="C562" t="str">
            <v>גולדן דראגון</v>
          </cell>
          <cell r="D562">
            <v>2024</v>
          </cell>
          <cell r="E562" t="str">
            <v>יקנעם</v>
          </cell>
          <cell r="F562">
            <v>0</v>
          </cell>
          <cell r="I562">
            <v>0</v>
          </cell>
          <cell r="K562">
            <v>0</v>
          </cell>
          <cell r="M562">
            <v>0</v>
          </cell>
          <cell r="O562">
            <v>0</v>
          </cell>
          <cell r="P562">
            <v>4998</v>
          </cell>
          <cell r="Q562">
            <v>4998</v>
          </cell>
          <cell r="R562">
            <v>8121</v>
          </cell>
          <cell r="S562">
            <v>3123</v>
          </cell>
          <cell r="T562">
            <v>12691</v>
          </cell>
          <cell r="U562">
            <v>4570</v>
          </cell>
          <cell r="V562">
            <v>17123</v>
          </cell>
          <cell r="W562">
            <v>4432</v>
          </cell>
          <cell r="X562">
            <v>21856</v>
          </cell>
          <cell r="Y562">
            <v>4733</v>
          </cell>
          <cell r="Z562">
            <v>24145</v>
          </cell>
          <cell r="AA562">
            <v>2289</v>
          </cell>
          <cell r="AB562">
            <v>29333</v>
          </cell>
          <cell r="AC562">
            <v>5188</v>
          </cell>
          <cell r="AD562">
            <v>35234</v>
          </cell>
          <cell r="AE562">
            <v>5901</v>
          </cell>
          <cell r="AG562">
            <v>35234</v>
          </cell>
          <cell r="AH562">
            <v>35234</v>
          </cell>
        </row>
        <row r="563">
          <cell r="A563">
            <v>50408003</v>
          </cell>
          <cell r="B563" t="str">
            <v>עירוני חשמלי</v>
          </cell>
          <cell r="C563" t="str">
            <v>גולדן דראגון</v>
          </cell>
          <cell r="D563">
            <v>2024</v>
          </cell>
          <cell r="E563" t="str">
            <v xml:space="preserve">ירושלים ארזים </v>
          </cell>
          <cell r="I563">
            <v>0</v>
          </cell>
          <cell r="K563">
            <v>0</v>
          </cell>
          <cell r="L563">
            <v>194</v>
          </cell>
          <cell r="M563">
            <v>194</v>
          </cell>
          <cell r="N563">
            <v>3100</v>
          </cell>
          <cell r="O563">
            <v>2906</v>
          </cell>
          <cell r="P563">
            <v>8816</v>
          </cell>
          <cell r="Q563">
            <v>5716</v>
          </cell>
          <cell r="R563">
            <v>12865</v>
          </cell>
          <cell r="S563">
            <v>4049</v>
          </cell>
          <cell r="T563">
            <v>17866</v>
          </cell>
          <cell r="U563">
            <v>5001</v>
          </cell>
          <cell r="V563">
            <v>23712</v>
          </cell>
          <cell r="W563">
            <v>5846</v>
          </cell>
          <cell r="X563">
            <v>28415</v>
          </cell>
          <cell r="Y563">
            <v>4703</v>
          </cell>
          <cell r="Z563">
            <v>32354</v>
          </cell>
          <cell r="AA563">
            <v>3939</v>
          </cell>
          <cell r="AB563">
            <v>37330</v>
          </cell>
          <cell r="AC563">
            <v>4976</v>
          </cell>
          <cell r="AD563">
            <v>43552</v>
          </cell>
          <cell r="AE563">
            <v>6222</v>
          </cell>
          <cell r="AG563">
            <v>43552</v>
          </cell>
          <cell r="AH563">
            <v>43552</v>
          </cell>
        </row>
        <row r="564">
          <cell r="A564">
            <v>50408103</v>
          </cell>
          <cell r="B564" t="str">
            <v>בין עירוני</v>
          </cell>
          <cell r="C564" t="str">
            <v>גולדן דראגון</v>
          </cell>
          <cell r="D564">
            <v>2024</v>
          </cell>
          <cell r="E564" t="str">
            <v>יקנעם</v>
          </cell>
          <cell r="F564">
            <v>0</v>
          </cell>
          <cell r="I564">
            <v>0</v>
          </cell>
          <cell r="K564">
            <v>0</v>
          </cell>
          <cell r="M564">
            <v>0</v>
          </cell>
          <cell r="O564">
            <v>0</v>
          </cell>
          <cell r="P564">
            <v>5719</v>
          </cell>
          <cell r="Q564">
            <v>5719</v>
          </cell>
          <cell r="R564">
            <v>10310</v>
          </cell>
          <cell r="S564">
            <v>4591</v>
          </cell>
          <cell r="T564">
            <v>15166</v>
          </cell>
          <cell r="U564">
            <v>4856</v>
          </cell>
          <cell r="V564">
            <v>19000</v>
          </cell>
          <cell r="W564">
            <v>3834</v>
          </cell>
          <cell r="X564">
            <v>23446</v>
          </cell>
          <cell r="Y564">
            <v>4446</v>
          </cell>
          <cell r="Z564">
            <v>27784</v>
          </cell>
          <cell r="AA564">
            <v>4338</v>
          </cell>
          <cell r="AB564">
            <v>32676</v>
          </cell>
          <cell r="AC564">
            <v>4892</v>
          </cell>
          <cell r="AD564">
            <v>38005</v>
          </cell>
          <cell r="AE564">
            <v>5329</v>
          </cell>
          <cell r="AG564">
            <v>38005</v>
          </cell>
          <cell r="AH564">
            <v>38005</v>
          </cell>
        </row>
        <row r="565">
          <cell r="A565">
            <v>50408203</v>
          </cell>
          <cell r="B565" t="str">
            <v>בין עירוני</v>
          </cell>
          <cell r="C565" t="str">
            <v>גולדן דראגון</v>
          </cell>
          <cell r="D565">
            <v>2024</v>
          </cell>
          <cell r="E565" t="str">
            <v>יקנעם</v>
          </cell>
          <cell r="F565">
            <v>0</v>
          </cell>
          <cell r="I565">
            <v>0</v>
          </cell>
          <cell r="K565">
            <v>0</v>
          </cell>
          <cell r="M565">
            <v>0</v>
          </cell>
          <cell r="O565">
            <v>0</v>
          </cell>
          <cell r="P565">
            <v>2208</v>
          </cell>
          <cell r="Q565">
            <v>2208</v>
          </cell>
          <cell r="R565">
            <v>4485</v>
          </cell>
          <cell r="S565">
            <v>2277</v>
          </cell>
          <cell r="T565">
            <v>8604</v>
          </cell>
          <cell r="U565">
            <v>4119</v>
          </cell>
          <cell r="V565">
            <v>13549</v>
          </cell>
          <cell r="W565">
            <v>4945</v>
          </cell>
          <cell r="X565">
            <v>18244</v>
          </cell>
          <cell r="Y565">
            <v>4695</v>
          </cell>
          <cell r="Z565">
            <v>21969</v>
          </cell>
          <cell r="AA565">
            <v>3725</v>
          </cell>
          <cell r="AB565">
            <v>26725</v>
          </cell>
          <cell r="AC565">
            <v>4756</v>
          </cell>
          <cell r="AD565">
            <v>33194</v>
          </cell>
          <cell r="AE565">
            <v>6469</v>
          </cell>
          <cell r="AG565">
            <v>33194</v>
          </cell>
          <cell r="AH565">
            <v>33194</v>
          </cell>
        </row>
        <row r="566">
          <cell r="A566">
            <v>50408303</v>
          </cell>
          <cell r="B566" t="str">
            <v>בין עירוני</v>
          </cell>
          <cell r="C566" t="str">
            <v>גולדן דראגון</v>
          </cell>
          <cell r="D566">
            <v>2024</v>
          </cell>
          <cell r="E566" t="str">
            <v>יקנעם</v>
          </cell>
          <cell r="F566">
            <v>0</v>
          </cell>
          <cell r="I566">
            <v>0</v>
          </cell>
          <cell r="K566">
            <v>0</v>
          </cell>
          <cell r="M566">
            <v>0</v>
          </cell>
          <cell r="O566">
            <v>0</v>
          </cell>
          <cell r="P566">
            <v>2923</v>
          </cell>
          <cell r="Q566">
            <v>2923</v>
          </cell>
          <cell r="R566">
            <v>7341</v>
          </cell>
          <cell r="S566">
            <v>4418</v>
          </cell>
          <cell r="T566">
            <v>11964</v>
          </cell>
          <cell r="U566">
            <v>4623</v>
          </cell>
          <cell r="V566">
            <v>17185</v>
          </cell>
          <cell r="W566">
            <v>5221</v>
          </cell>
          <cell r="X566">
            <v>21688</v>
          </cell>
          <cell r="Y566">
            <v>4503</v>
          </cell>
          <cell r="Z566">
            <v>25727</v>
          </cell>
          <cell r="AA566">
            <v>4039</v>
          </cell>
          <cell r="AB566">
            <v>30337</v>
          </cell>
          <cell r="AC566">
            <v>4610</v>
          </cell>
          <cell r="AD566">
            <v>34808</v>
          </cell>
          <cell r="AE566">
            <v>4471</v>
          </cell>
          <cell r="AG566">
            <v>34808</v>
          </cell>
          <cell r="AH566">
            <v>34808</v>
          </cell>
        </row>
        <row r="567">
          <cell r="A567">
            <v>50408403</v>
          </cell>
          <cell r="B567" t="str">
            <v>בין עירוני</v>
          </cell>
          <cell r="C567" t="str">
            <v>גולדן דראגון</v>
          </cell>
          <cell r="D567">
            <v>2024</v>
          </cell>
          <cell r="E567" t="str">
            <v>יקנעם</v>
          </cell>
          <cell r="F567">
            <v>0</v>
          </cell>
          <cell r="I567">
            <v>0</v>
          </cell>
          <cell r="K567">
            <v>0</v>
          </cell>
          <cell r="M567">
            <v>0</v>
          </cell>
          <cell r="O567">
            <v>0</v>
          </cell>
          <cell r="P567">
            <v>5229</v>
          </cell>
          <cell r="Q567">
            <v>5229</v>
          </cell>
          <cell r="R567">
            <v>10142</v>
          </cell>
          <cell r="S567">
            <v>4913</v>
          </cell>
          <cell r="T567">
            <v>15085</v>
          </cell>
          <cell r="U567">
            <v>4943</v>
          </cell>
          <cell r="V567">
            <v>20014</v>
          </cell>
          <cell r="W567">
            <v>4929</v>
          </cell>
          <cell r="X567">
            <v>22154</v>
          </cell>
          <cell r="Y567">
            <v>2140</v>
          </cell>
          <cell r="Z567">
            <v>26156</v>
          </cell>
          <cell r="AA567">
            <v>4002</v>
          </cell>
          <cell r="AB567">
            <v>30767</v>
          </cell>
          <cell r="AC567">
            <v>4611</v>
          </cell>
          <cell r="AD567">
            <v>35515</v>
          </cell>
          <cell r="AE567">
            <v>4748</v>
          </cell>
          <cell r="AG567">
            <v>35515</v>
          </cell>
          <cell r="AH567">
            <v>35515</v>
          </cell>
        </row>
        <row r="568">
          <cell r="A568">
            <v>50422103</v>
          </cell>
          <cell r="B568" t="str">
            <v>מיני עירוני</v>
          </cell>
          <cell r="C568" t="str">
            <v>מרצדס</v>
          </cell>
          <cell r="D568">
            <v>2024</v>
          </cell>
          <cell r="E568" t="str">
            <v xml:space="preserve">ירושלים ארזים </v>
          </cell>
          <cell r="I568">
            <v>0</v>
          </cell>
          <cell r="K568">
            <v>0</v>
          </cell>
          <cell r="L568">
            <v>188</v>
          </cell>
          <cell r="M568">
            <v>188</v>
          </cell>
          <cell r="N568">
            <v>1440</v>
          </cell>
          <cell r="O568">
            <v>1252</v>
          </cell>
          <cell r="P568">
            <v>5378</v>
          </cell>
          <cell r="Q568">
            <v>3938</v>
          </cell>
          <cell r="R568">
            <v>8258</v>
          </cell>
          <cell r="S568">
            <v>2880</v>
          </cell>
          <cell r="T568">
            <v>11738</v>
          </cell>
          <cell r="U568">
            <v>3480</v>
          </cell>
          <cell r="V568">
            <v>11738</v>
          </cell>
          <cell r="W568">
            <v>0</v>
          </cell>
          <cell r="X568">
            <v>16288</v>
          </cell>
          <cell r="Y568">
            <v>4550</v>
          </cell>
          <cell r="Z568">
            <v>19329</v>
          </cell>
          <cell r="AA568">
            <v>3041</v>
          </cell>
          <cell r="AB568">
            <v>19329</v>
          </cell>
          <cell r="AC568">
            <v>0</v>
          </cell>
          <cell r="AD568">
            <v>27823</v>
          </cell>
          <cell r="AE568">
            <v>8494</v>
          </cell>
          <cell r="AG568">
            <v>27823</v>
          </cell>
          <cell r="AH568">
            <v>27823</v>
          </cell>
        </row>
        <row r="569">
          <cell r="A569">
            <v>50422203</v>
          </cell>
          <cell r="B569" t="str">
            <v>מיני עירוני</v>
          </cell>
          <cell r="C569" t="str">
            <v>מרצדס</v>
          </cell>
          <cell r="D569">
            <v>2024</v>
          </cell>
          <cell r="E569" t="str">
            <v xml:space="preserve">ירושלים ארזים </v>
          </cell>
          <cell r="I569">
            <v>0</v>
          </cell>
          <cell r="K569">
            <v>0</v>
          </cell>
          <cell r="L569">
            <v>408</v>
          </cell>
          <cell r="M569">
            <v>408</v>
          </cell>
          <cell r="N569">
            <v>4119</v>
          </cell>
          <cell r="O569">
            <v>3711</v>
          </cell>
          <cell r="P569">
            <v>7485</v>
          </cell>
          <cell r="Q569">
            <v>3366</v>
          </cell>
          <cell r="R569">
            <v>11361</v>
          </cell>
          <cell r="S569">
            <v>3876</v>
          </cell>
          <cell r="T569">
            <v>15137</v>
          </cell>
          <cell r="U569">
            <v>3776</v>
          </cell>
          <cell r="V569">
            <v>15137</v>
          </cell>
          <cell r="W569">
            <v>0</v>
          </cell>
          <cell r="X569">
            <v>15137</v>
          </cell>
          <cell r="Y569">
            <v>0</v>
          </cell>
          <cell r="Z569">
            <v>20417</v>
          </cell>
          <cell r="AA569">
            <v>5280</v>
          </cell>
          <cell r="AB569">
            <v>24845</v>
          </cell>
          <cell r="AC569">
            <v>4428</v>
          </cell>
          <cell r="AD569">
            <v>30015</v>
          </cell>
          <cell r="AE569">
            <v>5170</v>
          </cell>
          <cell r="AG569">
            <v>30015</v>
          </cell>
          <cell r="AH569">
            <v>30015</v>
          </cell>
        </row>
        <row r="570">
          <cell r="A570">
            <v>52495103</v>
          </cell>
          <cell r="B570" t="str">
            <v>עירוני</v>
          </cell>
          <cell r="C570" t="str">
            <v>גולדן</v>
          </cell>
          <cell r="D570">
            <v>2024</v>
          </cell>
          <cell r="E570" t="str">
            <v>טבריה</v>
          </cell>
          <cell r="K570">
            <v>0</v>
          </cell>
          <cell r="M570">
            <v>0</v>
          </cell>
          <cell r="P570">
            <v>2513</v>
          </cell>
          <cell r="Q570">
            <v>2513</v>
          </cell>
          <cell r="R570">
            <v>7647</v>
          </cell>
          <cell r="S570">
            <v>5134</v>
          </cell>
          <cell r="T570">
            <v>12988</v>
          </cell>
          <cell r="U570">
            <v>5341</v>
          </cell>
          <cell r="V570">
            <v>19218</v>
          </cell>
          <cell r="W570">
            <v>6230</v>
          </cell>
          <cell r="X570">
            <v>25741</v>
          </cell>
          <cell r="Y570">
            <v>6523</v>
          </cell>
          <cell r="Z570">
            <v>31745</v>
          </cell>
          <cell r="AA570">
            <v>6004</v>
          </cell>
          <cell r="AB570">
            <v>36448</v>
          </cell>
          <cell r="AC570">
            <v>4703</v>
          </cell>
          <cell r="AD570">
            <v>42895</v>
          </cell>
          <cell r="AE570">
            <v>6447</v>
          </cell>
          <cell r="AG570">
            <v>42895</v>
          </cell>
          <cell r="AH570">
            <v>42895</v>
          </cell>
        </row>
        <row r="571">
          <cell r="A571">
            <v>52495203</v>
          </cell>
          <cell r="B571" t="str">
            <v>עירוני</v>
          </cell>
          <cell r="C571" t="str">
            <v>גולדן</v>
          </cell>
          <cell r="D571">
            <v>2024</v>
          </cell>
          <cell r="E571" t="str">
            <v>טבריה</v>
          </cell>
          <cell r="K571">
            <v>0</v>
          </cell>
          <cell r="M571">
            <v>0</v>
          </cell>
          <cell r="P571">
            <v>2756</v>
          </cell>
          <cell r="Q571">
            <v>2756</v>
          </cell>
          <cell r="R571">
            <v>8845</v>
          </cell>
          <cell r="S571">
            <v>6089</v>
          </cell>
          <cell r="T571">
            <v>14323</v>
          </cell>
          <cell r="U571">
            <v>5478</v>
          </cell>
          <cell r="V571">
            <v>21419</v>
          </cell>
          <cell r="W571">
            <v>7096</v>
          </cell>
          <cell r="X571">
            <v>27928</v>
          </cell>
          <cell r="Y571">
            <v>6509</v>
          </cell>
          <cell r="Z571">
            <v>33353</v>
          </cell>
          <cell r="AA571">
            <v>5425</v>
          </cell>
          <cell r="AB571">
            <v>38697</v>
          </cell>
          <cell r="AC571">
            <v>5344</v>
          </cell>
          <cell r="AD571">
            <v>44872</v>
          </cell>
          <cell r="AE571">
            <v>6175</v>
          </cell>
          <cell r="AG571">
            <v>44872</v>
          </cell>
          <cell r="AH571">
            <v>44872</v>
          </cell>
        </row>
        <row r="572">
          <cell r="A572">
            <v>52495303</v>
          </cell>
          <cell r="B572" t="str">
            <v>עירוני</v>
          </cell>
          <cell r="C572" t="str">
            <v>גולדן</v>
          </cell>
          <cell r="D572">
            <v>2024</v>
          </cell>
          <cell r="E572" t="str">
            <v>טבריה</v>
          </cell>
          <cell r="K572">
            <v>0</v>
          </cell>
          <cell r="M572">
            <v>0</v>
          </cell>
          <cell r="P572">
            <v>2888</v>
          </cell>
          <cell r="Q572">
            <v>2888</v>
          </cell>
          <cell r="R572">
            <v>8237</v>
          </cell>
          <cell r="S572">
            <v>5349</v>
          </cell>
          <cell r="T572">
            <v>14470</v>
          </cell>
          <cell r="U572">
            <v>6233</v>
          </cell>
          <cell r="V572">
            <v>20563</v>
          </cell>
          <cell r="W572">
            <v>6093</v>
          </cell>
          <cell r="X572">
            <v>26634</v>
          </cell>
          <cell r="Y572">
            <v>6071</v>
          </cell>
          <cell r="Z572">
            <v>32635</v>
          </cell>
          <cell r="AA572">
            <v>6001</v>
          </cell>
          <cell r="AB572">
            <v>37668</v>
          </cell>
          <cell r="AC572">
            <v>5033</v>
          </cell>
          <cell r="AD572">
            <v>44633</v>
          </cell>
          <cell r="AE572">
            <v>6965</v>
          </cell>
          <cell r="AG572">
            <v>44633</v>
          </cell>
          <cell r="AH572">
            <v>44633</v>
          </cell>
        </row>
        <row r="573">
          <cell r="A573">
            <v>52495403</v>
          </cell>
          <cell r="B573" t="str">
            <v>עירוני</v>
          </cell>
          <cell r="C573" t="str">
            <v>מרצדס</v>
          </cell>
          <cell r="D573">
            <v>2024</v>
          </cell>
          <cell r="E573" t="str">
            <v>טבריה</v>
          </cell>
          <cell r="F573">
            <v>0</v>
          </cell>
          <cell r="H573">
            <v>0</v>
          </cell>
          <cell r="J573">
            <v>0</v>
          </cell>
          <cell r="L573">
            <v>0</v>
          </cell>
          <cell r="M573">
            <v>0</v>
          </cell>
          <cell r="N573">
            <v>0</v>
          </cell>
          <cell r="P573">
            <v>0</v>
          </cell>
          <cell r="R573">
            <v>8243</v>
          </cell>
          <cell r="S573">
            <v>8243</v>
          </cell>
          <cell r="T573">
            <v>14409</v>
          </cell>
          <cell r="U573">
            <v>6166</v>
          </cell>
          <cell r="V573">
            <v>21234</v>
          </cell>
          <cell r="W573">
            <v>6825</v>
          </cell>
          <cell r="X573">
            <v>27921</v>
          </cell>
          <cell r="Y573">
            <v>6687</v>
          </cell>
          <cell r="Z573">
            <v>34535</v>
          </cell>
          <cell r="AA573">
            <v>6614</v>
          </cell>
          <cell r="AB573">
            <v>39803</v>
          </cell>
          <cell r="AC573">
            <v>5268</v>
          </cell>
          <cell r="AD573">
            <v>47234</v>
          </cell>
          <cell r="AE573">
            <v>7431</v>
          </cell>
          <cell r="AG573">
            <v>47234</v>
          </cell>
          <cell r="AH573">
            <v>47234</v>
          </cell>
        </row>
        <row r="574">
          <cell r="A574">
            <v>52495503</v>
          </cell>
          <cell r="B574" t="str">
            <v>עירוני</v>
          </cell>
          <cell r="C574" t="str">
            <v>גולדן</v>
          </cell>
          <cell r="D574">
            <v>2024</v>
          </cell>
          <cell r="E574" t="str">
            <v>טבריה</v>
          </cell>
          <cell r="K574">
            <v>0</v>
          </cell>
          <cell r="M574">
            <v>0</v>
          </cell>
          <cell r="P574">
            <v>2505</v>
          </cell>
          <cell r="Q574">
            <v>2505</v>
          </cell>
          <cell r="R574">
            <v>5640</v>
          </cell>
          <cell r="S574">
            <v>3135</v>
          </cell>
          <cell r="T574">
            <v>11415</v>
          </cell>
          <cell r="U574">
            <v>5775</v>
          </cell>
          <cell r="V574">
            <v>16658</v>
          </cell>
          <cell r="W574">
            <v>5243</v>
          </cell>
          <cell r="X574">
            <v>23261</v>
          </cell>
          <cell r="Y574">
            <v>6603</v>
          </cell>
          <cell r="Z574">
            <v>29746</v>
          </cell>
          <cell r="AA574">
            <v>6485</v>
          </cell>
          <cell r="AB574">
            <v>34821</v>
          </cell>
          <cell r="AC574">
            <v>5075</v>
          </cell>
          <cell r="AD574">
            <v>41658</v>
          </cell>
          <cell r="AE574">
            <v>6837</v>
          </cell>
          <cell r="AG574">
            <v>41658</v>
          </cell>
          <cell r="AH574">
            <v>41658</v>
          </cell>
        </row>
        <row r="575">
          <cell r="A575">
            <v>57466201</v>
          </cell>
          <cell r="B575" t="str">
            <v>בין עירוני</v>
          </cell>
          <cell r="C575" t="str">
            <v>גולדן דראגון</v>
          </cell>
          <cell r="D575">
            <v>2018</v>
          </cell>
          <cell r="E575" t="str">
            <v>עפולה</v>
          </cell>
          <cell r="F575">
            <v>680300</v>
          </cell>
          <cell r="G575">
            <v>9300</v>
          </cell>
          <cell r="H575">
            <v>686599</v>
          </cell>
          <cell r="I575">
            <v>6299</v>
          </cell>
          <cell r="J575">
            <v>688888</v>
          </cell>
          <cell r="K575">
            <v>2289</v>
          </cell>
          <cell r="L575">
            <v>702021</v>
          </cell>
          <cell r="M575">
            <v>13133</v>
          </cell>
          <cell r="N575">
            <v>715123</v>
          </cell>
          <cell r="O575">
            <v>13102</v>
          </cell>
          <cell r="P575">
            <v>722588</v>
          </cell>
          <cell r="Q575">
            <v>7465</v>
          </cell>
          <cell r="R575">
            <v>734127</v>
          </cell>
          <cell r="S575">
            <v>11539</v>
          </cell>
          <cell r="T575">
            <v>743258</v>
          </cell>
          <cell r="U575">
            <v>9131</v>
          </cell>
          <cell r="V575">
            <v>752967</v>
          </cell>
          <cell r="W575">
            <v>9709</v>
          </cell>
          <cell r="X575">
            <v>763944</v>
          </cell>
          <cell r="Y575">
            <v>10977</v>
          </cell>
          <cell r="Z575">
            <v>766929</v>
          </cell>
          <cell r="AA575">
            <v>2985</v>
          </cell>
          <cell r="AB575">
            <v>780242</v>
          </cell>
          <cell r="AC575">
            <v>13313</v>
          </cell>
          <cell r="AD575">
            <v>789842</v>
          </cell>
          <cell r="AE575">
            <v>9600</v>
          </cell>
          <cell r="AG575">
            <v>109542</v>
          </cell>
          <cell r="AH575">
            <v>109542</v>
          </cell>
        </row>
        <row r="576">
          <cell r="A576">
            <v>57466301</v>
          </cell>
          <cell r="B576" t="str">
            <v>בין עירוני</v>
          </cell>
          <cell r="C576" t="str">
            <v>גולדן דראגון</v>
          </cell>
          <cell r="D576">
            <v>2018</v>
          </cell>
          <cell r="E576" t="str">
            <v>עפולה</v>
          </cell>
          <cell r="F576">
            <v>618333</v>
          </cell>
          <cell r="G576">
            <v>10830</v>
          </cell>
          <cell r="H576">
            <v>630322</v>
          </cell>
          <cell r="I576">
            <v>11989</v>
          </cell>
          <cell r="J576">
            <v>638996</v>
          </cell>
          <cell r="K576">
            <v>8674</v>
          </cell>
          <cell r="L576">
            <v>649607</v>
          </cell>
          <cell r="M576">
            <v>10611</v>
          </cell>
          <cell r="N576" t="e">
            <v>#REF!</v>
          </cell>
          <cell r="O576" t="e">
            <v>#REF!</v>
          </cell>
          <cell r="P576">
            <v>668260</v>
          </cell>
          <cell r="Q576" t="e">
            <v>#REF!</v>
          </cell>
          <cell r="R576">
            <v>679849</v>
          </cell>
          <cell r="S576">
            <v>11589</v>
          </cell>
          <cell r="T576">
            <v>689883</v>
          </cell>
          <cell r="U576">
            <v>10034</v>
          </cell>
          <cell r="V576">
            <v>699966</v>
          </cell>
          <cell r="W576">
            <v>10083</v>
          </cell>
          <cell r="X576">
            <v>707998</v>
          </cell>
          <cell r="Y576">
            <v>8032</v>
          </cell>
          <cell r="Z576">
            <v>715956</v>
          </cell>
          <cell r="AA576">
            <v>7958</v>
          </cell>
          <cell r="AB576">
            <v>720083</v>
          </cell>
          <cell r="AC576">
            <v>4127</v>
          </cell>
          <cell r="AD576">
            <v>732905</v>
          </cell>
          <cell r="AE576">
            <v>12822</v>
          </cell>
          <cell r="AG576">
            <v>114572</v>
          </cell>
          <cell r="AH576" t="e">
            <v>#REF!</v>
          </cell>
        </row>
        <row r="577">
          <cell r="A577">
            <v>57466401</v>
          </cell>
          <cell r="B577" t="str">
            <v>בין עירוני</v>
          </cell>
          <cell r="C577" t="str">
            <v>גולדן דראגון</v>
          </cell>
          <cell r="D577">
            <v>2018</v>
          </cell>
          <cell r="E577" t="str">
            <v>עפולה</v>
          </cell>
          <cell r="F577">
            <v>543313</v>
          </cell>
          <cell r="G577">
            <v>4336</v>
          </cell>
          <cell r="H577">
            <v>544200</v>
          </cell>
          <cell r="I577">
            <v>887</v>
          </cell>
          <cell r="J577">
            <v>553354</v>
          </cell>
          <cell r="K577">
            <v>9154</v>
          </cell>
          <cell r="L577">
            <v>560200</v>
          </cell>
          <cell r="M577">
            <v>6846</v>
          </cell>
          <cell r="N577">
            <v>566206</v>
          </cell>
          <cell r="O577">
            <v>6006</v>
          </cell>
          <cell r="P577">
            <v>576868</v>
          </cell>
          <cell r="Q577">
            <v>10662</v>
          </cell>
          <cell r="R577">
            <v>588227</v>
          </cell>
          <cell r="S577">
            <v>11359</v>
          </cell>
          <cell r="T577">
            <v>594621</v>
          </cell>
          <cell r="U577">
            <v>6394</v>
          </cell>
          <cell r="V577">
            <v>560691</v>
          </cell>
          <cell r="W577">
            <v>-33930</v>
          </cell>
          <cell r="X577">
            <v>609518</v>
          </cell>
          <cell r="Y577">
            <v>48827</v>
          </cell>
          <cell r="Z577">
            <v>620485</v>
          </cell>
          <cell r="AA577">
            <v>10967</v>
          </cell>
          <cell r="AB577">
            <v>629550</v>
          </cell>
          <cell r="AC577">
            <v>9065</v>
          </cell>
          <cell r="AD577">
            <v>638441</v>
          </cell>
          <cell r="AE577">
            <v>8891</v>
          </cell>
          <cell r="AG577">
            <v>95128</v>
          </cell>
          <cell r="AH577">
            <v>95128</v>
          </cell>
        </row>
        <row r="578">
          <cell r="A578">
            <v>57466501</v>
          </cell>
          <cell r="B578" t="str">
            <v>בין עירוני</v>
          </cell>
          <cell r="C578" t="str">
            <v>גולדן דראגון</v>
          </cell>
          <cell r="D578">
            <v>2018</v>
          </cell>
          <cell r="E578" t="str">
            <v>עפולה</v>
          </cell>
          <cell r="F578">
            <v>694259</v>
          </cell>
          <cell r="G578">
            <v>7555</v>
          </cell>
          <cell r="H578">
            <v>706487</v>
          </cell>
          <cell r="I578">
            <v>12228</v>
          </cell>
          <cell r="J578">
            <v>714579</v>
          </cell>
          <cell r="K578">
            <v>8092</v>
          </cell>
          <cell r="L578">
            <v>715000</v>
          </cell>
          <cell r="M578">
            <v>421</v>
          </cell>
          <cell r="N578">
            <v>716118</v>
          </cell>
          <cell r="O578">
            <v>1118</v>
          </cell>
          <cell r="P578">
            <v>726591</v>
          </cell>
          <cell r="Q578">
            <v>10473</v>
          </cell>
          <cell r="R578">
            <v>736366</v>
          </cell>
          <cell r="S578">
            <v>9775</v>
          </cell>
          <cell r="T578">
            <v>740800</v>
          </cell>
          <cell r="U578">
            <v>4434</v>
          </cell>
          <cell r="V578">
            <v>740800</v>
          </cell>
          <cell r="W578">
            <v>0</v>
          </cell>
          <cell r="X578">
            <v>742741</v>
          </cell>
          <cell r="Y578">
            <v>1941</v>
          </cell>
          <cell r="Z578">
            <v>742741</v>
          </cell>
          <cell r="AA578">
            <v>0</v>
          </cell>
          <cell r="AB578">
            <v>742741</v>
          </cell>
          <cell r="AC578">
            <v>0</v>
          </cell>
          <cell r="AD578">
            <v>742741</v>
          </cell>
          <cell r="AE578">
            <v>0</v>
          </cell>
          <cell r="AF578" t="str">
            <v>אגד כרמיאל</v>
          </cell>
          <cell r="AG578">
            <v>48482</v>
          </cell>
          <cell r="AH578">
            <v>48482</v>
          </cell>
        </row>
        <row r="579">
          <cell r="A579">
            <v>57466601</v>
          </cell>
          <cell r="B579" t="str">
            <v>בין עירוני</v>
          </cell>
          <cell r="C579" t="str">
            <v>גולדן דראגון</v>
          </cell>
          <cell r="D579">
            <v>2018</v>
          </cell>
          <cell r="E579" t="str">
            <v>עפולה</v>
          </cell>
          <cell r="F579">
            <v>558079</v>
          </cell>
          <cell r="G579">
            <v>9756</v>
          </cell>
          <cell r="H579">
            <v>569750</v>
          </cell>
          <cell r="I579">
            <v>11671</v>
          </cell>
          <cell r="J579">
            <v>579304</v>
          </cell>
          <cell r="K579">
            <v>9554</v>
          </cell>
          <cell r="L579">
            <v>588000</v>
          </cell>
          <cell r="M579">
            <v>8696</v>
          </cell>
          <cell r="N579">
            <v>598646</v>
          </cell>
          <cell r="O579">
            <v>10646</v>
          </cell>
          <cell r="P579">
            <v>600144</v>
          </cell>
          <cell r="Q579">
            <v>1498</v>
          </cell>
          <cell r="R579">
            <v>613743</v>
          </cell>
          <cell r="S579">
            <v>13599</v>
          </cell>
          <cell r="T579">
            <v>626229</v>
          </cell>
          <cell r="U579">
            <v>12486</v>
          </cell>
          <cell r="V579">
            <v>638899</v>
          </cell>
          <cell r="W579">
            <v>12670</v>
          </cell>
          <cell r="X579">
            <v>641666</v>
          </cell>
          <cell r="Y579">
            <v>2767</v>
          </cell>
          <cell r="Z579">
            <v>643302</v>
          </cell>
          <cell r="AA579">
            <v>1636</v>
          </cell>
          <cell r="AB579">
            <v>664439</v>
          </cell>
          <cell r="AC579">
            <v>21137</v>
          </cell>
          <cell r="AD579">
            <v>675364</v>
          </cell>
          <cell r="AE579">
            <v>10925</v>
          </cell>
          <cell r="AG579">
            <v>117285</v>
          </cell>
          <cell r="AH579">
            <v>117285</v>
          </cell>
        </row>
        <row r="580">
          <cell r="A580">
            <v>57466701</v>
          </cell>
          <cell r="B580" t="str">
            <v>בין עירוני</v>
          </cell>
          <cell r="C580" t="str">
            <v>גולדן דראגון</v>
          </cell>
          <cell r="D580">
            <v>2018</v>
          </cell>
          <cell r="E580" t="str">
            <v>עפולה</v>
          </cell>
          <cell r="F580">
            <v>567598</v>
          </cell>
          <cell r="G580">
            <v>11615</v>
          </cell>
          <cell r="H580">
            <v>580146</v>
          </cell>
          <cell r="I580">
            <v>12548</v>
          </cell>
          <cell r="J580">
            <v>580146</v>
          </cell>
          <cell r="K580">
            <v>0</v>
          </cell>
          <cell r="L580">
            <v>591041</v>
          </cell>
          <cell r="M580">
            <v>10895</v>
          </cell>
          <cell r="N580">
            <v>607519</v>
          </cell>
          <cell r="O580">
            <v>16478</v>
          </cell>
          <cell r="P580">
            <v>618373</v>
          </cell>
          <cell r="Q580">
            <v>10854</v>
          </cell>
          <cell r="R580">
            <v>628879</v>
          </cell>
          <cell r="S580">
            <v>10506</v>
          </cell>
          <cell r="T580">
            <v>640252</v>
          </cell>
          <cell r="U580">
            <v>11373</v>
          </cell>
          <cell r="V580">
            <v>648110</v>
          </cell>
          <cell r="W580">
            <v>7858</v>
          </cell>
          <cell r="X580">
            <v>653462</v>
          </cell>
          <cell r="Y580">
            <v>5352</v>
          </cell>
          <cell r="Z580">
            <v>662811</v>
          </cell>
          <cell r="AA580">
            <v>9349</v>
          </cell>
          <cell r="AB580">
            <v>672414</v>
          </cell>
          <cell r="AC580">
            <v>9603</v>
          </cell>
          <cell r="AD580">
            <v>682941</v>
          </cell>
          <cell r="AE580">
            <v>10527</v>
          </cell>
          <cell r="AG580">
            <v>115343</v>
          </cell>
          <cell r="AH580">
            <v>115343</v>
          </cell>
        </row>
        <row r="581">
          <cell r="A581">
            <v>57466801</v>
          </cell>
          <cell r="B581" t="str">
            <v>בין עירוני</v>
          </cell>
          <cell r="C581" t="str">
            <v>גולדן דראגון</v>
          </cell>
          <cell r="D581">
            <v>2018</v>
          </cell>
          <cell r="E581" t="str">
            <v>עפולה</v>
          </cell>
          <cell r="F581">
            <v>569964</v>
          </cell>
          <cell r="G581">
            <v>10643</v>
          </cell>
          <cell r="H581">
            <v>581168</v>
          </cell>
          <cell r="I581">
            <v>11204</v>
          </cell>
          <cell r="J581">
            <v>589830</v>
          </cell>
          <cell r="K581">
            <v>8662</v>
          </cell>
          <cell r="L581">
            <v>600810</v>
          </cell>
          <cell r="M581">
            <v>10980</v>
          </cell>
          <cell r="N581">
            <v>609789</v>
          </cell>
          <cell r="O581">
            <v>8979</v>
          </cell>
          <cell r="P581">
            <v>615375</v>
          </cell>
          <cell r="Q581">
            <v>5586</v>
          </cell>
          <cell r="R581">
            <v>618995</v>
          </cell>
          <cell r="S581">
            <v>3620</v>
          </cell>
          <cell r="T581">
            <v>625100</v>
          </cell>
          <cell r="U581">
            <v>6105</v>
          </cell>
          <cell r="V581">
            <v>634137</v>
          </cell>
          <cell r="W581">
            <v>9037</v>
          </cell>
          <cell r="X581">
            <v>635283</v>
          </cell>
          <cell r="Y581">
            <v>1146</v>
          </cell>
          <cell r="Z581">
            <v>644752</v>
          </cell>
          <cell r="AA581">
            <v>9469</v>
          </cell>
          <cell r="AB581">
            <v>654043</v>
          </cell>
          <cell r="AC581">
            <v>9291</v>
          </cell>
          <cell r="AD581">
            <v>662955</v>
          </cell>
          <cell r="AE581">
            <v>8912</v>
          </cell>
          <cell r="AG581">
            <v>92991</v>
          </cell>
          <cell r="AH581">
            <v>92991</v>
          </cell>
        </row>
        <row r="582">
          <cell r="A582">
            <v>57466901</v>
          </cell>
          <cell r="B582" t="str">
            <v>בין עירוני</v>
          </cell>
          <cell r="C582" t="str">
            <v>גולדן דראגון</v>
          </cell>
          <cell r="D582">
            <v>2018</v>
          </cell>
          <cell r="E582" t="str">
            <v>עפולה</v>
          </cell>
          <cell r="F582">
            <v>568931</v>
          </cell>
          <cell r="G582">
            <v>5170</v>
          </cell>
          <cell r="H582">
            <v>576000</v>
          </cell>
          <cell r="I582">
            <v>7069</v>
          </cell>
          <cell r="J582">
            <v>576000</v>
          </cell>
          <cell r="K582">
            <v>0</v>
          </cell>
          <cell r="L582">
            <v>584953</v>
          </cell>
          <cell r="M582">
            <v>8953</v>
          </cell>
          <cell r="N582">
            <v>592554</v>
          </cell>
          <cell r="O582">
            <v>7601</v>
          </cell>
          <cell r="P582">
            <v>605540</v>
          </cell>
          <cell r="Q582">
            <v>12986</v>
          </cell>
          <cell r="R582">
            <v>612108</v>
          </cell>
          <cell r="S582">
            <v>6568</v>
          </cell>
          <cell r="T582">
            <v>620879</v>
          </cell>
          <cell r="U582">
            <v>8771</v>
          </cell>
          <cell r="V582">
            <v>634982</v>
          </cell>
          <cell r="W582">
            <v>14103</v>
          </cell>
          <cell r="X582">
            <v>640479</v>
          </cell>
          <cell r="Y582">
            <v>5497</v>
          </cell>
          <cell r="Z582">
            <v>654159</v>
          </cell>
          <cell r="AA582">
            <v>13680</v>
          </cell>
          <cell r="AB582">
            <v>662212</v>
          </cell>
          <cell r="AC582">
            <v>8053</v>
          </cell>
          <cell r="AD582">
            <v>672235</v>
          </cell>
          <cell r="AE582">
            <v>10023</v>
          </cell>
          <cell r="AG582">
            <v>103304</v>
          </cell>
          <cell r="AH582">
            <v>103304</v>
          </cell>
        </row>
        <row r="583">
          <cell r="A583">
            <v>57467001</v>
          </cell>
          <cell r="B583" t="str">
            <v>בין עירוני</v>
          </cell>
          <cell r="C583" t="str">
            <v>גולדן דראגון</v>
          </cell>
          <cell r="D583">
            <v>2018</v>
          </cell>
          <cell r="E583" t="str">
            <v>יקנעם</v>
          </cell>
          <cell r="F583">
            <v>482476</v>
          </cell>
          <cell r="G583">
            <v>8982</v>
          </cell>
          <cell r="H583">
            <v>487453</v>
          </cell>
          <cell r="I583">
            <v>4977</v>
          </cell>
          <cell r="J583">
            <v>494744</v>
          </cell>
          <cell r="K583">
            <v>7291</v>
          </cell>
          <cell r="L583">
            <v>497685</v>
          </cell>
          <cell r="M583">
            <v>2941</v>
          </cell>
          <cell r="N583">
            <v>497713</v>
          </cell>
          <cell r="O583">
            <v>28</v>
          </cell>
          <cell r="P583">
            <v>497713</v>
          </cell>
          <cell r="Q583">
            <v>0</v>
          </cell>
          <cell r="R583">
            <v>497713</v>
          </cell>
          <cell r="S583">
            <v>0</v>
          </cell>
          <cell r="T583">
            <v>497713</v>
          </cell>
          <cell r="U583">
            <v>0</v>
          </cell>
          <cell r="V583">
            <v>498277</v>
          </cell>
          <cell r="W583">
            <v>564</v>
          </cell>
          <cell r="X583">
            <v>498277</v>
          </cell>
          <cell r="Y583">
            <v>0</v>
          </cell>
          <cell r="Z583">
            <v>502904</v>
          </cell>
          <cell r="AA583">
            <v>4627</v>
          </cell>
          <cell r="AB583">
            <v>510505</v>
          </cell>
          <cell r="AC583">
            <v>7601</v>
          </cell>
          <cell r="AD583">
            <v>520964</v>
          </cell>
          <cell r="AE583">
            <v>10459</v>
          </cell>
          <cell r="AG583">
            <v>38488</v>
          </cell>
          <cell r="AH583">
            <v>38488</v>
          </cell>
        </row>
        <row r="584">
          <cell r="A584">
            <v>57467101</v>
          </cell>
          <cell r="B584" t="str">
            <v>בין עירוני</v>
          </cell>
          <cell r="C584" t="str">
            <v>גולדן דראגון</v>
          </cell>
          <cell r="D584">
            <v>2018</v>
          </cell>
          <cell r="E584" t="str">
            <v>יקנעם</v>
          </cell>
          <cell r="F584">
            <v>412695</v>
          </cell>
          <cell r="G584">
            <v>8376</v>
          </cell>
          <cell r="H584">
            <v>416851</v>
          </cell>
          <cell r="I584">
            <v>4156</v>
          </cell>
          <cell r="J584">
            <v>422376</v>
          </cell>
          <cell r="K584">
            <v>5525</v>
          </cell>
          <cell r="L584">
            <v>430926</v>
          </cell>
          <cell r="M584">
            <v>8550</v>
          </cell>
          <cell r="N584">
            <v>435435</v>
          </cell>
          <cell r="O584">
            <v>4509</v>
          </cell>
          <cell r="P584">
            <v>439261</v>
          </cell>
          <cell r="Q584">
            <v>3826</v>
          </cell>
          <cell r="R584">
            <v>448826</v>
          </cell>
          <cell r="S584">
            <v>9565</v>
          </cell>
          <cell r="T584">
            <v>455000</v>
          </cell>
          <cell r="U584">
            <v>6174</v>
          </cell>
          <cell r="V584">
            <v>465155</v>
          </cell>
          <cell r="W584">
            <v>10155</v>
          </cell>
          <cell r="X584">
            <v>466438</v>
          </cell>
          <cell r="Y584">
            <v>1283</v>
          </cell>
          <cell r="Z584">
            <v>479227</v>
          </cell>
          <cell r="AA584">
            <v>12789</v>
          </cell>
          <cell r="AB584">
            <v>487333</v>
          </cell>
          <cell r="AC584">
            <v>8106</v>
          </cell>
          <cell r="AD584">
            <v>496310</v>
          </cell>
          <cell r="AE584">
            <v>8977</v>
          </cell>
          <cell r="AG584">
            <v>83615</v>
          </cell>
          <cell r="AH584">
            <v>83615</v>
          </cell>
        </row>
        <row r="585">
          <cell r="A585">
            <v>57467201</v>
          </cell>
          <cell r="B585" t="str">
            <v>בין עירוני</v>
          </cell>
          <cell r="C585" t="str">
            <v>גולדן דראגון</v>
          </cell>
          <cell r="D585">
            <v>2018</v>
          </cell>
          <cell r="E585" t="str">
            <v>יקנעם</v>
          </cell>
          <cell r="F585">
            <v>491150</v>
          </cell>
          <cell r="G585">
            <v>10102</v>
          </cell>
          <cell r="H585">
            <v>498938</v>
          </cell>
          <cell r="I585">
            <v>7788</v>
          </cell>
          <cell r="J585">
            <v>505691</v>
          </cell>
          <cell r="K585">
            <v>6753</v>
          </cell>
          <cell r="L585">
            <v>513665</v>
          </cell>
          <cell r="M585">
            <v>7974</v>
          </cell>
          <cell r="N585">
            <v>515697</v>
          </cell>
          <cell r="O585">
            <v>2032</v>
          </cell>
          <cell r="P585">
            <v>518956</v>
          </cell>
          <cell r="Q585">
            <v>3259</v>
          </cell>
          <cell r="R585">
            <v>529206</v>
          </cell>
          <cell r="S585">
            <v>10250</v>
          </cell>
          <cell r="T585">
            <v>537810</v>
          </cell>
          <cell r="U585">
            <v>8604</v>
          </cell>
          <cell r="V585">
            <v>542446</v>
          </cell>
          <cell r="W585">
            <v>4636</v>
          </cell>
          <cell r="X585">
            <v>544600</v>
          </cell>
          <cell r="Y585">
            <v>2154</v>
          </cell>
          <cell r="Z585">
            <v>547902</v>
          </cell>
          <cell r="AA585">
            <v>3302</v>
          </cell>
          <cell r="AB585">
            <v>553160</v>
          </cell>
          <cell r="AC585">
            <v>5258</v>
          </cell>
          <cell r="AD585">
            <v>561890</v>
          </cell>
          <cell r="AE585">
            <v>8730</v>
          </cell>
          <cell r="AG585">
            <v>70740</v>
          </cell>
          <cell r="AH585">
            <v>70740</v>
          </cell>
        </row>
        <row r="586">
          <cell r="A586">
            <v>57467301</v>
          </cell>
          <cell r="B586" t="str">
            <v>בין עירוני</v>
          </cell>
          <cell r="C586" t="str">
            <v>גולדן דראגון</v>
          </cell>
          <cell r="D586">
            <v>2018</v>
          </cell>
          <cell r="E586" t="str">
            <v>מגדל העמק</v>
          </cell>
          <cell r="F586">
            <v>502675</v>
          </cell>
          <cell r="G586">
            <v>9355</v>
          </cell>
          <cell r="H586">
            <v>507970</v>
          </cell>
          <cell r="I586">
            <v>5295</v>
          </cell>
          <cell r="J586">
            <v>516474</v>
          </cell>
          <cell r="K586">
            <v>8504</v>
          </cell>
          <cell r="L586">
            <v>517587</v>
          </cell>
          <cell r="M586">
            <v>1113</v>
          </cell>
          <cell r="N586">
            <v>525285</v>
          </cell>
          <cell r="O586">
            <v>7698</v>
          </cell>
          <cell r="P586">
            <v>533262</v>
          </cell>
          <cell r="Q586">
            <v>7977</v>
          </cell>
          <cell r="R586">
            <v>538114</v>
          </cell>
          <cell r="S586">
            <v>4852</v>
          </cell>
          <cell r="T586">
            <v>540262</v>
          </cell>
          <cell r="U586">
            <v>2148</v>
          </cell>
          <cell r="V586">
            <v>548019</v>
          </cell>
          <cell r="W586">
            <v>7757</v>
          </cell>
          <cell r="X586">
            <v>563761</v>
          </cell>
          <cell r="Y586">
            <v>15742</v>
          </cell>
          <cell r="Z586">
            <v>575607</v>
          </cell>
          <cell r="AA586">
            <v>11846</v>
          </cell>
          <cell r="AB586">
            <v>583737</v>
          </cell>
          <cell r="AC586">
            <v>8130</v>
          </cell>
          <cell r="AD586">
            <v>595512</v>
          </cell>
          <cell r="AE586">
            <v>11775</v>
          </cell>
          <cell r="AG586">
            <v>92837</v>
          </cell>
          <cell r="AH586">
            <v>92837</v>
          </cell>
        </row>
        <row r="587">
          <cell r="A587">
            <v>57467401</v>
          </cell>
          <cell r="B587" t="str">
            <v>בין עירוני</v>
          </cell>
          <cell r="C587" t="str">
            <v>גולדן דראגון</v>
          </cell>
          <cell r="D587">
            <v>2018</v>
          </cell>
          <cell r="E587" t="str">
            <v>יקנעם</v>
          </cell>
          <cell r="F587">
            <v>506397</v>
          </cell>
          <cell r="G587">
            <v>8868</v>
          </cell>
          <cell r="H587">
            <v>514561</v>
          </cell>
          <cell r="I587">
            <v>8164</v>
          </cell>
          <cell r="J587">
            <v>518681</v>
          </cell>
          <cell r="K587">
            <v>4120</v>
          </cell>
          <cell r="L587">
            <v>521928</v>
          </cell>
          <cell r="M587">
            <v>3247</v>
          </cell>
          <cell r="N587">
            <v>527447</v>
          </cell>
          <cell r="O587">
            <v>5519</v>
          </cell>
          <cell r="P587">
            <v>530858</v>
          </cell>
          <cell r="Q587">
            <v>3411</v>
          </cell>
          <cell r="R587">
            <v>541064</v>
          </cell>
          <cell r="S587">
            <v>10206</v>
          </cell>
          <cell r="T587">
            <v>549068</v>
          </cell>
          <cell r="U587">
            <v>8004</v>
          </cell>
          <cell r="V587">
            <v>557094</v>
          </cell>
          <cell r="W587">
            <v>8026</v>
          </cell>
          <cell r="X587">
            <v>563172</v>
          </cell>
          <cell r="Y587">
            <v>6078</v>
          </cell>
          <cell r="Z587">
            <v>567805</v>
          </cell>
          <cell r="AA587">
            <v>4633</v>
          </cell>
          <cell r="AB587">
            <v>576772</v>
          </cell>
          <cell r="AC587">
            <v>8967</v>
          </cell>
          <cell r="AD587">
            <v>581986</v>
          </cell>
          <cell r="AE587">
            <v>5214</v>
          </cell>
          <cell r="AG587">
            <v>75589</v>
          </cell>
          <cell r="AH587">
            <v>75589</v>
          </cell>
        </row>
        <row r="588">
          <cell r="A588">
            <v>57467501</v>
          </cell>
          <cell r="B588" t="str">
            <v>בין עירוני</v>
          </cell>
          <cell r="C588" t="str">
            <v>גולדן</v>
          </cell>
          <cell r="D588">
            <v>2018</v>
          </cell>
          <cell r="E588" t="str">
            <v>טבריה</v>
          </cell>
          <cell r="F588">
            <v>606567</v>
          </cell>
          <cell r="G588">
            <v>7184</v>
          </cell>
          <cell r="H588">
            <v>615063</v>
          </cell>
          <cell r="I588">
            <v>8496</v>
          </cell>
          <cell r="J588">
            <v>622546</v>
          </cell>
          <cell r="K588">
            <v>7483</v>
          </cell>
          <cell r="L588">
            <v>628048</v>
          </cell>
          <cell r="M588">
            <v>5502</v>
          </cell>
          <cell r="N588">
            <v>635529</v>
          </cell>
          <cell r="O588">
            <v>7481</v>
          </cell>
          <cell r="P588">
            <v>637624</v>
          </cell>
          <cell r="Q588">
            <v>2095</v>
          </cell>
          <cell r="R588">
            <v>646755</v>
          </cell>
          <cell r="S588">
            <v>9131</v>
          </cell>
          <cell r="T588">
            <v>655512</v>
          </cell>
          <cell r="U588">
            <v>8757</v>
          </cell>
          <cell r="V588">
            <v>662711</v>
          </cell>
          <cell r="W588">
            <v>7199</v>
          </cell>
          <cell r="X588">
            <v>672386</v>
          </cell>
          <cell r="Y588">
            <v>9675</v>
          </cell>
          <cell r="Z588">
            <v>681064</v>
          </cell>
          <cell r="AA588">
            <v>8678</v>
          </cell>
          <cell r="AB588">
            <v>690027</v>
          </cell>
          <cell r="AC588">
            <v>8963</v>
          </cell>
          <cell r="AD588">
            <v>701479</v>
          </cell>
          <cell r="AE588">
            <v>11452</v>
          </cell>
          <cell r="AG588">
            <v>94912</v>
          </cell>
          <cell r="AH588">
            <v>94912</v>
          </cell>
        </row>
        <row r="589">
          <cell r="A589">
            <v>57467701</v>
          </cell>
          <cell r="B589" t="str">
            <v>בין עירוני</v>
          </cell>
          <cell r="C589" t="str">
            <v>גולדן</v>
          </cell>
          <cell r="D589">
            <v>2018</v>
          </cell>
          <cell r="E589" t="str">
            <v>טבריה</v>
          </cell>
          <cell r="G589">
            <v>0</v>
          </cell>
          <cell r="H589">
            <v>536711</v>
          </cell>
          <cell r="I589">
            <v>536711</v>
          </cell>
          <cell r="J589">
            <v>548404</v>
          </cell>
          <cell r="K589">
            <v>11693</v>
          </cell>
          <cell r="L589">
            <v>557855</v>
          </cell>
          <cell r="M589">
            <v>9451</v>
          </cell>
          <cell r="N589">
            <v>558646</v>
          </cell>
          <cell r="O589">
            <v>791</v>
          </cell>
          <cell r="P589">
            <v>558701</v>
          </cell>
          <cell r="Q589">
            <v>55</v>
          </cell>
          <cell r="R589">
            <v>565519</v>
          </cell>
          <cell r="S589">
            <v>6818</v>
          </cell>
          <cell r="T589">
            <v>573213</v>
          </cell>
          <cell r="U589">
            <v>7694</v>
          </cell>
          <cell r="V589">
            <v>582623</v>
          </cell>
          <cell r="W589">
            <v>9410</v>
          </cell>
          <cell r="X589">
            <v>591964</v>
          </cell>
          <cell r="Y589">
            <v>9341</v>
          </cell>
          <cell r="Z589">
            <v>596222</v>
          </cell>
          <cell r="AA589">
            <v>4258</v>
          </cell>
          <cell r="AB589">
            <v>599923</v>
          </cell>
          <cell r="AC589">
            <v>3701</v>
          </cell>
          <cell r="AD589">
            <v>609374</v>
          </cell>
          <cell r="AE589">
            <v>9451</v>
          </cell>
          <cell r="AG589">
            <v>609374</v>
          </cell>
          <cell r="AH589">
            <v>609374</v>
          </cell>
        </row>
        <row r="590">
          <cell r="A590">
            <v>57467801</v>
          </cell>
          <cell r="B590" t="str">
            <v>בין עירוני</v>
          </cell>
          <cell r="C590" t="str">
            <v>גולדן</v>
          </cell>
          <cell r="D590">
            <v>2019</v>
          </cell>
          <cell r="E590" t="str">
            <v>טבריה</v>
          </cell>
          <cell r="F590">
            <v>423890</v>
          </cell>
          <cell r="G590">
            <v>4245</v>
          </cell>
          <cell r="H590">
            <v>427814</v>
          </cell>
          <cell r="I590">
            <v>3924</v>
          </cell>
          <cell r="J590">
            <v>429876</v>
          </cell>
          <cell r="K590">
            <v>2062</v>
          </cell>
          <cell r="L590">
            <v>433486</v>
          </cell>
          <cell r="M590">
            <v>3610</v>
          </cell>
          <cell r="N590">
            <v>433510</v>
          </cell>
          <cell r="O590">
            <v>24</v>
          </cell>
          <cell r="P590">
            <v>434492</v>
          </cell>
          <cell r="Q590">
            <v>982</v>
          </cell>
          <cell r="R590">
            <v>442952</v>
          </cell>
          <cell r="S590">
            <v>8460</v>
          </cell>
          <cell r="T590">
            <v>450836</v>
          </cell>
          <cell r="U590">
            <v>7884</v>
          </cell>
          <cell r="V590">
            <v>451385</v>
          </cell>
          <cell r="W590">
            <v>549</v>
          </cell>
          <cell r="X590">
            <v>451385</v>
          </cell>
          <cell r="Y590">
            <v>0</v>
          </cell>
          <cell r="Z590">
            <v>455619</v>
          </cell>
          <cell r="AA590">
            <v>4234</v>
          </cell>
          <cell r="AB590">
            <v>459556</v>
          </cell>
          <cell r="AC590">
            <v>3937</v>
          </cell>
          <cell r="AD590">
            <v>463536</v>
          </cell>
          <cell r="AE590">
            <v>3980</v>
          </cell>
          <cell r="AG590">
            <v>39646</v>
          </cell>
          <cell r="AH590">
            <v>39646</v>
          </cell>
        </row>
        <row r="591">
          <cell r="A591">
            <v>57467901</v>
          </cell>
          <cell r="B591" t="str">
            <v>בין עירוני</v>
          </cell>
          <cell r="C591" t="str">
            <v>גולדן</v>
          </cell>
          <cell r="D591">
            <v>2019</v>
          </cell>
          <cell r="E591" t="str">
            <v>טבריה</v>
          </cell>
          <cell r="F591">
            <v>584369</v>
          </cell>
          <cell r="G591">
            <v>7184</v>
          </cell>
          <cell r="H591">
            <v>598626</v>
          </cell>
          <cell r="I591">
            <v>14257</v>
          </cell>
          <cell r="J591">
            <v>606783</v>
          </cell>
          <cell r="K591">
            <v>8157</v>
          </cell>
          <cell r="L591">
            <v>612487</v>
          </cell>
          <cell r="M591">
            <v>5704</v>
          </cell>
          <cell r="N591">
            <v>616240</v>
          </cell>
          <cell r="O591">
            <v>3753</v>
          </cell>
          <cell r="P591">
            <v>622527</v>
          </cell>
          <cell r="Q591">
            <v>6287</v>
          </cell>
          <cell r="R591">
            <v>628171</v>
          </cell>
          <cell r="S591">
            <v>5644</v>
          </cell>
          <cell r="T591">
            <v>635357</v>
          </cell>
          <cell r="U591">
            <v>7186</v>
          </cell>
          <cell r="V591">
            <v>641449</v>
          </cell>
          <cell r="W591">
            <v>6092</v>
          </cell>
          <cell r="X591">
            <v>649985</v>
          </cell>
          <cell r="Y591">
            <v>8536</v>
          </cell>
          <cell r="Z591">
            <v>655747</v>
          </cell>
          <cell r="AA591">
            <v>5762</v>
          </cell>
          <cell r="AB591">
            <v>661251</v>
          </cell>
          <cell r="AC591">
            <v>5504</v>
          </cell>
          <cell r="AD591">
            <v>673320</v>
          </cell>
          <cell r="AE591">
            <v>12069</v>
          </cell>
          <cell r="AG591">
            <v>88951</v>
          </cell>
          <cell r="AH591">
            <v>88951</v>
          </cell>
        </row>
        <row r="592">
          <cell r="A592">
            <v>57468001</v>
          </cell>
          <cell r="B592" t="str">
            <v>בין עירוני</v>
          </cell>
          <cell r="C592" t="str">
            <v>גולדן</v>
          </cell>
          <cell r="D592">
            <v>2019</v>
          </cell>
          <cell r="E592" t="str">
            <v>טבריה</v>
          </cell>
          <cell r="F592">
            <v>490779</v>
          </cell>
          <cell r="G592">
            <v>4698</v>
          </cell>
          <cell r="H592">
            <v>490838</v>
          </cell>
          <cell r="I592">
            <v>59</v>
          </cell>
          <cell r="J592">
            <v>493753</v>
          </cell>
          <cell r="K592">
            <v>2915</v>
          </cell>
          <cell r="L592">
            <v>499334</v>
          </cell>
          <cell r="M592">
            <v>5581</v>
          </cell>
          <cell r="N592">
            <v>499943</v>
          </cell>
          <cell r="O592">
            <v>609</v>
          </cell>
          <cell r="P592">
            <v>502890</v>
          </cell>
          <cell r="Q592">
            <v>2947</v>
          </cell>
          <cell r="R592">
            <v>503618</v>
          </cell>
          <cell r="S592">
            <v>728</v>
          </cell>
          <cell r="T592">
            <v>507109</v>
          </cell>
          <cell r="U592">
            <v>3491</v>
          </cell>
          <cell r="V592">
            <v>515299</v>
          </cell>
          <cell r="W592">
            <v>8190</v>
          </cell>
          <cell r="X592">
            <v>522243</v>
          </cell>
          <cell r="Y592">
            <v>6944</v>
          </cell>
          <cell r="Z592">
            <v>528275</v>
          </cell>
          <cell r="AA592">
            <v>6032</v>
          </cell>
          <cell r="AB592">
            <v>539275</v>
          </cell>
          <cell r="AC592">
            <v>11000</v>
          </cell>
          <cell r="AD592">
            <v>546959</v>
          </cell>
          <cell r="AE592">
            <v>7684</v>
          </cell>
          <cell r="AG592">
            <v>56180</v>
          </cell>
          <cell r="AH592">
            <v>56180</v>
          </cell>
        </row>
        <row r="593">
          <cell r="A593">
            <v>57468101</v>
          </cell>
          <cell r="B593" t="str">
            <v>בין עירוני</v>
          </cell>
          <cell r="C593" t="str">
            <v>גולדן</v>
          </cell>
          <cell r="D593">
            <v>2018</v>
          </cell>
          <cell r="E593" t="str">
            <v>טבריה</v>
          </cell>
          <cell r="F593">
            <v>426542</v>
          </cell>
          <cell r="G593">
            <v>7627</v>
          </cell>
          <cell r="H593">
            <v>584000</v>
          </cell>
          <cell r="I593">
            <v>157458</v>
          </cell>
          <cell r="J593">
            <v>584593</v>
          </cell>
          <cell r="K593">
            <v>593</v>
          </cell>
          <cell r="L593">
            <v>588824</v>
          </cell>
          <cell r="M593">
            <v>4231</v>
          </cell>
          <cell r="N593">
            <v>591681</v>
          </cell>
          <cell r="O593">
            <v>2857</v>
          </cell>
          <cell r="P593">
            <v>594123</v>
          </cell>
          <cell r="Q593">
            <v>2442</v>
          </cell>
          <cell r="R593">
            <v>596098</v>
          </cell>
          <cell r="S593">
            <v>1975</v>
          </cell>
          <cell r="T593">
            <v>602558</v>
          </cell>
          <cell r="U593">
            <v>6460</v>
          </cell>
          <cell r="V593">
            <v>612886</v>
          </cell>
          <cell r="W593">
            <v>10328</v>
          </cell>
          <cell r="X593">
            <v>624518</v>
          </cell>
          <cell r="Y593">
            <v>11632</v>
          </cell>
          <cell r="Z593">
            <v>632068</v>
          </cell>
          <cell r="AA593">
            <v>7550</v>
          </cell>
          <cell r="AB593">
            <v>639717</v>
          </cell>
          <cell r="AC593">
            <v>7649</v>
          </cell>
          <cell r="AD593">
            <v>645225</v>
          </cell>
          <cell r="AE593">
            <v>5508</v>
          </cell>
          <cell r="AG593">
            <v>218683</v>
          </cell>
          <cell r="AH593">
            <v>218683</v>
          </cell>
        </row>
        <row r="594">
          <cell r="A594">
            <v>57468201</v>
          </cell>
          <cell r="B594" t="str">
            <v>בין עירוני</v>
          </cell>
          <cell r="C594" t="str">
            <v>גולדן דראגון</v>
          </cell>
          <cell r="D594">
            <v>2018</v>
          </cell>
          <cell r="E594" t="str">
            <v>עפולה</v>
          </cell>
          <cell r="F594">
            <v>476694</v>
          </cell>
          <cell r="G594">
            <v>2724</v>
          </cell>
          <cell r="H594">
            <v>476700</v>
          </cell>
          <cell r="I594">
            <v>6</v>
          </cell>
          <cell r="J594">
            <v>483862</v>
          </cell>
          <cell r="K594">
            <v>7162</v>
          </cell>
          <cell r="L594">
            <v>491680</v>
          </cell>
          <cell r="M594">
            <v>7818</v>
          </cell>
          <cell r="N594">
            <v>499193</v>
          </cell>
          <cell r="O594">
            <v>7513</v>
          </cell>
          <cell r="P594">
            <v>505417</v>
          </cell>
          <cell r="Q594">
            <v>6224</v>
          </cell>
          <cell r="R594">
            <v>505760</v>
          </cell>
          <cell r="S594">
            <v>343</v>
          </cell>
          <cell r="T594">
            <v>512750</v>
          </cell>
          <cell r="U594">
            <v>6990</v>
          </cell>
          <cell r="V594">
            <v>522056</v>
          </cell>
          <cell r="W594">
            <v>9306</v>
          </cell>
          <cell r="X594">
            <v>529420</v>
          </cell>
          <cell r="Y594">
            <v>7364</v>
          </cell>
          <cell r="Z594">
            <v>534163</v>
          </cell>
          <cell r="AA594">
            <v>4743</v>
          </cell>
          <cell r="AB594">
            <v>540826</v>
          </cell>
          <cell r="AC594">
            <v>6663</v>
          </cell>
          <cell r="AD594">
            <v>545807</v>
          </cell>
          <cell r="AE594">
            <v>4981</v>
          </cell>
          <cell r="AG594">
            <v>69113</v>
          </cell>
          <cell r="AH594">
            <v>69113</v>
          </cell>
        </row>
        <row r="595">
          <cell r="A595">
            <v>57468401</v>
          </cell>
          <cell r="B595" t="str">
            <v>עירוני</v>
          </cell>
          <cell r="C595" t="str">
            <v>גולדן דראגון</v>
          </cell>
          <cell r="D595">
            <v>2019</v>
          </cell>
          <cell r="E595" t="str">
            <v>טבריה</v>
          </cell>
          <cell r="M595">
            <v>0</v>
          </cell>
          <cell r="S595">
            <v>0</v>
          </cell>
          <cell r="T595">
            <v>376304</v>
          </cell>
          <cell r="V595">
            <v>381561</v>
          </cell>
          <cell r="W595">
            <v>5257</v>
          </cell>
          <cell r="X595">
            <v>387517</v>
          </cell>
          <cell r="Y595">
            <v>5956</v>
          </cell>
          <cell r="Z595">
            <v>391005</v>
          </cell>
          <cell r="AA595">
            <v>3488</v>
          </cell>
          <cell r="AB595">
            <v>392957</v>
          </cell>
          <cell r="AC595">
            <v>1952</v>
          </cell>
          <cell r="AD595">
            <v>398437</v>
          </cell>
          <cell r="AE595">
            <v>5480</v>
          </cell>
          <cell r="AG595">
            <v>398437</v>
          </cell>
          <cell r="AH595">
            <v>22133</v>
          </cell>
        </row>
        <row r="596">
          <cell r="A596">
            <v>57470701</v>
          </cell>
          <cell r="B596" t="str">
            <v>עירוני גז</v>
          </cell>
          <cell r="C596" t="str">
            <v>גולדן דראגון</v>
          </cell>
          <cell r="D596">
            <v>2019</v>
          </cell>
          <cell r="E596" t="str">
            <v>עפולה</v>
          </cell>
          <cell r="F596">
            <v>301089</v>
          </cell>
          <cell r="G596">
            <v>5183</v>
          </cell>
          <cell r="H596">
            <v>306927</v>
          </cell>
          <cell r="I596">
            <v>5838</v>
          </cell>
          <cell r="J596">
            <v>310802</v>
          </cell>
          <cell r="K596">
            <v>3875</v>
          </cell>
          <cell r="L596">
            <v>314000</v>
          </cell>
          <cell r="M596">
            <v>3198</v>
          </cell>
          <cell r="N596">
            <v>319803</v>
          </cell>
          <cell r="O596">
            <v>5803</v>
          </cell>
          <cell r="P596">
            <v>319803</v>
          </cell>
          <cell r="Q596">
            <v>0</v>
          </cell>
          <cell r="R596">
            <v>328897</v>
          </cell>
          <cell r="S596">
            <v>9094</v>
          </cell>
          <cell r="T596">
            <v>335300</v>
          </cell>
          <cell r="U596">
            <v>6403</v>
          </cell>
          <cell r="V596">
            <v>340695</v>
          </cell>
          <cell r="W596">
            <v>5395</v>
          </cell>
          <cell r="X596">
            <v>347725</v>
          </cell>
          <cell r="Y596">
            <v>7030</v>
          </cell>
          <cell r="Z596">
            <v>352236</v>
          </cell>
          <cell r="AA596">
            <v>4511</v>
          </cell>
          <cell r="AB596">
            <v>356816</v>
          </cell>
          <cell r="AC596">
            <v>4580</v>
          </cell>
          <cell r="AD596">
            <v>363673</v>
          </cell>
          <cell r="AE596">
            <v>6857</v>
          </cell>
          <cell r="AG596">
            <v>62584</v>
          </cell>
          <cell r="AH596">
            <v>62584</v>
          </cell>
        </row>
        <row r="597">
          <cell r="A597">
            <v>57470801</v>
          </cell>
          <cell r="B597" t="str">
            <v>עירוני גז</v>
          </cell>
          <cell r="C597" t="str">
            <v>גולדן דראגון</v>
          </cell>
          <cell r="D597">
            <v>2019</v>
          </cell>
          <cell r="E597" t="str">
            <v>עפולה</v>
          </cell>
          <cell r="F597">
            <v>306457</v>
          </cell>
          <cell r="G597">
            <v>5263</v>
          </cell>
          <cell r="H597">
            <v>313178</v>
          </cell>
          <cell r="I597">
            <v>6721</v>
          </cell>
          <cell r="J597">
            <v>318130</v>
          </cell>
          <cell r="K597">
            <v>4952</v>
          </cell>
          <cell r="L597">
            <v>324209</v>
          </cell>
          <cell r="M597">
            <v>6079</v>
          </cell>
          <cell r="N597">
            <v>326722</v>
          </cell>
          <cell r="O597">
            <v>2513</v>
          </cell>
          <cell r="P597">
            <v>331529</v>
          </cell>
          <cell r="Q597">
            <v>4807</v>
          </cell>
          <cell r="R597">
            <v>335914</v>
          </cell>
          <cell r="S597">
            <v>4385</v>
          </cell>
          <cell r="T597">
            <v>340840</v>
          </cell>
          <cell r="U597">
            <v>4926</v>
          </cell>
          <cell r="V597">
            <v>347489</v>
          </cell>
          <cell r="W597">
            <v>6649</v>
          </cell>
          <cell r="X597">
            <v>351190</v>
          </cell>
          <cell r="Y597">
            <v>3701</v>
          </cell>
          <cell r="Z597">
            <v>354542</v>
          </cell>
          <cell r="AA597">
            <v>3352</v>
          </cell>
          <cell r="AB597">
            <v>359284</v>
          </cell>
          <cell r="AC597">
            <v>4742</v>
          </cell>
          <cell r="AD597">
            <v>365000</v>
          </cell>
          <cell r="AE597">
            <v>5716</v>
          </cell>
          <cell r="AG597">
            <v>58543</v>
          </cell>
          <cell r="AH597">
            <v>58543</v>
          </cell>
        </row>
        <row r="598">
          <cell r="A598">
            <v>57470901</v>
          </cell>
          <cell r="B598" t="str">
            <v>עירוני גז</v>
          </cell>
          <cell r="C598" t="str">
            <v>גולדן דראגון</v>
          </cell>
          <cell r="D598">
            <v>2019</v>
          </cell>
          <cell r="E598" t="str">
            <v>עפולה</v>
          </cell>
          <cell r="F598">
            <v>335742</v>
          </cell>
          <cell r="G598">
            <v>6111</v>
          </cell>
          <cell r="H598">
            <v>341817</v>
          </cell>
          <cell r="I598">
            <v>6075</v>
          </cell>
          <cell r="J598">
            <v>345644</v>
          </cell>
          <cell r="K598">
            <v>3827</v>
          </cell>
          <cell r="L598">
            <v>352130</v>
          </cell>
          <cell r="M598">
            <v>6486</v>
          </cell>
          <cell r="N598">
            <v>357269</v>
          </cell>
          <cell r="O598">
            <v>5139</v>
          </cell>
          <cell r="P598">
            <v>364134</v>
          </cell>
          <cell r="Q598">
            <v>6865</v>
          </cell>
          <cell r="R598">
            <v>367964</v>
          </cell>
          <cell r="S598">
            <v>3830</v>
          </cell>
          <cell r="T598">
            <v>374007</v>
          </cell>
          <cell r="U598">
            <v>6043</v>
          </cell>
          <cell r="V598">
            <v>381465</v>
          </cell>
          <cell r="W598">
            <v>7458</v>
          </cell>
          <cell r="X598">
            <v>386709</v>
          </cell>
          <cell r="Y598">
            <v>5244</v>
          </cell>
          <cell r="Z598">
            <v>390603</v>
          </cell>
          <cell r="AA598">
            <v>3894</v>
          </cell>
          <cell r="AB598">
            <v>395945</v>
          </cell>
          <cell r="AC598">
            <v>5342</v>
          </cell>
          <cell r="AD598">
            <v>401980</v>
          </cell>
          <cell r="AE598">
            <v>6035</v>
          </cell>
          <cell r="AG598">
            <v>66238</v>
          </cell>
          <cell r="AH598">
            <v>66238</v>
          </cell>
        </row>
        <row r="599">
          <cell r="A599">
            <v>57471001</v>
          </cell>
          <cell r="B599" t="str">
            <v>עירוני גז</v>
          </cell>
          <cell r="C599" t="str">
            <v>גולדן דראגון</v>
          </cell>
          <cell r="D599">
            <v>2019</v>
          </cell>
          <cell r="E599" t="str">
            <v>עפולה</v>
          </cell>
          <cell r="F599">
            <v>296424</v>
          </cell>
          <cell r="G599">
            <v>5774</v>
          </cell>
          <cell r="H599">
            <v>303655</v>
          </cell>
          <cell r="I599">
            <v>7231</v>
          </cell>
          <cell r="J599">
            <v>308037</v>
          </cell>
          <cell r="K599">
            <v>4382</v>
          </cell>
          <cell r="L599">
            <v>314378</v>
          </cell>
          <cell r="M599">
            <v>6341</v>
          </cell>
          <cell r="N599">
            <v>319176</v>
          </cell>
          <cell r="O599">
            <v>4798</v>
          </cell>
          <cell r="P599">
            <v>325273</v>
          </cell>
          <cell r="Q599">
            <v>6097</v>
          </cell>
          <cell r="R599">
            <v>331968</v>
          </cell>
          <cell r="S599">
            <v>6695</v>
          </cell>
          <cell r="T599">
            <v>336375</v>
          </cell>
          <cell r="U599">
            <v>4407</v>
          </cell>
          <cell r="V599">
            <v>336375</v>
          </cell>
          <cell r="W599">
            <v>0</v>
          </cell>
          <cell r="X599">
            <v>348189</v>
          </cell>
          <cell r="Y599">
            <v>11814</v>
          </cell>
          <cell r="Z599">
            <v>353253</v>
          </cell>
          <cell r="AA599">
            <v>5064</v>
          </cell>
          <cell r="AB599">
            <v>357032</v>
          </cell>
          <cell r="AC599">
            <v>3779</v>
          </cell>
          <cell r="AD599">
            <v>360532</v>
          </cell>
          <cell r="AE599">
            <v>3500</v>
          </cell>
          <cell r="AG599">
            <v>64108</v>
          </cell>
          <cell r="AH599">
            <v>64108</v>
          </cell>
        </row>
        <row r="600">
          <cell r="A600">
            <v>57471101</v>
          </cell>
          <cell r="B600" t="str">
            <v>עירוני גז</v>
          </cell>
          <cell r="C600" t="str">
            <v>גולדן דראגון</v>
          </cell>
          <cell r="D600">
            <v>2019</v>
          </cell>
          <cell r="E600" t="str">
            <v>עפולה</v>
          </cell>
          <cell r="F600">
            <v>331654</v>
          </cell>
          <cell r="G600">
            <v>5496</v>
          </cell>
          <cell r="H600">
            <v>338902</v>
          </cell>
          <cell r="I600">
            <v>7248</v>
          </cell>
          <cell r="J600">
            <v>341625</v>
          </cell>
          <cell r="K600">
            <v>2723</v>
          </cell>
          <cell r="L600">
            <v>346346</v>
          </cell>
          <cell r="M600">
            <v>4721</v>
          </cell>
          <cell r="N600">
            <v>351000</v>
          </cell>
          <cell r="O600">
            <v>4654</v>
          </cell>
          <cell r="P600">
            <v>355078</v>
          </cell>
          <cell r="Q600">
            <v>4078</v>
          </cell>
          <cell r="R600">
            <v>361085</v>
          </cell>
          <cell r="S600">
            <v>6007</v>
          </cell>
          <cell r="T600">
            <v>366632</v>
          </cell>
          <cell r="U600">
            <v>5547</v>
          </cell>
          <cell r="V600">
            <v>370699</v>
          </cell>
          <cell r="W600">
            <v>4067</v>
          </cell>
          <cell r="X600">
            <v>370699</v>
          </cell>
          <cell r="Y600">
            <v>0</v>
          </cell>
          <cell r="Z600">
            <v>370699</v>
          </cell>
          <cell r="AA600">
            <v>0</v>
          </cell>
          <cell r="AB600">
            <v>370699</v>
          </cell>
          <cell r="AC600">
            <v>0</v>
          </cell>
          <cell r="AD600">
            <v>370699</v>
          </cell>
          <cell r="AE600">
            <v>0</v>
          </cell>
          <cell r="AG600">
            <v>39045</v>
          </cell>
          <cell r="AH600">
            <v>39045</v>
          </cell>
        </row>
        <row r="601">
          <cell r="A601">
            <v>57471201</v>
          </cell>
          <cell r="B601" t="str">
            <v>עירוני גז</v>
          </cell>
          <cell r="C601" t="str">
            <v>גולדן דראגון</v>
          </cell>
          <cell r="D601">
            <v>2019</v>
          </cell>
          <cell r="E601" t="str">
            <v>עפולה</v>
          </cell>
          <cell r="F601">
            <v>336623</v>
          </cell>
          <cell r="G601">
            <v>5987</v>
          </cell>
          <cell r="H601">
            <v>343023</v>
          </cell>
          <cell r="I601">
            <v>6400</v>
          </cell>
          <cell r="J601">
            <v>348581</v>
          </cell>
          <cell r="K601">
            <v>5558</v>
          </cell>
          <cell r="L601">
            <v>353603</v>
          </cell>
          <cell r="M601">
            <v>5022</v>
          </cell>
          <cell r="N601">
            <v>356968</v>
          </cell>
          <cell r="O601">
            <v>3365</v>
          </cell>
          <cell r="P601">
            <v>364251</v>
          </cell>
          <cell r="Q601">
            <v>7283</v>
          </cell>
          <cell r="R601">
            <v>368147</v>
          </cell>
          <cell r="S601">
            <v>3896</v>
          </cell>
          <cell r="T601">
            <v>373814</v>
          </cell>
          <cell r="U601">
            <v>5667</v>
          </cell>
          <cell r="V601">
            <v>378588</v>
          </cell>
          <cell r="W601">
            <v>4774</v>
          </cell>
          <cell r="X601">
            <v>378588</v>
          </cell>
          <cell r="Y601">
            <v>0</v>
          </cell>
          <cell r="Z601">
            <v>378588</v>
          </cell>
          <cell r="AA601">
            <v>0</v>
          </cell>
          <cell r="AB601">
            <v>378588</v>
          </cell>
          <cell r="AC601">
            <v>0</v>
          </cell>
          <cell r="AD601">
            <v>378588</v>
          </cell>
          <cell r="AE601">
            <v>0</v>
          </cell>
          <cell r="AG601">
            <v>41965</v>
          </cell>
          <cell r="AH601">
            <v>41965</v>
          </cell>
        </row>
        <row r="602">
          <cell r="A602">
            <v>57471301</v>
          </cell>
          <cell r="B602" t="str">
            <v>עירוני גז</v>
          </cell>
          <cell r="C602" t="str">
            <v>גולדן דראגון</v>
          </cell>
          <cell r="D602">
            <v>2019</v>
          </cell>
          <cell r="E602" t="str">
            <v>עפולה</v>
          </cell>
          <cell r="F602">
            <v>318149</v>
          </cell>
          <cell r="G602">
            <v>7081</v>
          </cell>
          <cell r="H602">
            <v>324937</v>
          </cell>
          <cell r="I602">
            <v>6788</v>
          </cell>
          <cell r="J602">
            <v>329208</v>
          </cell>
          <cell r="K602">
            <v>4271</v>
          </cell>
          <cell r="L602">
            <v>334586</v>
          </cell>
          <cell r="M602">
            <v>5378</v>
          </cell>
          <cell r="N602">
            <v>338600</v>
          </cell>
          <cell r="O602">
            <v>4014</v>
          </cell>
          <cell r="P602">
            <v>345445</v>
          </cell>
          <cell r="Q602">
            <v>6845</v>
          </cell>
          <cell r="R602">
            <v>350506</v>
          </cell>
          <cell r="S602">
            <v>5061</v>
          </cell>
          <cell r="T602">
            <v>353258</v>
          </cell>
          <cell r="U602">
            <v>2752</v>
          </cell>
          <cell r="V602">
            <v>353258</v>
          </cell>
          <cell r="W602">
            <v>0</v>
          </cell>
          <cell r="X602">
            <v>353258</v>
          </cell>
          <cell r="Y602">
            <v>0</v>
          </cell>
          <cell r="Z602">
            <v>353258</v>
          </cell>
          <cell r="AA602">
            <v>0</v>
          </cell>
          <cell r="AB602">
            <v>353258</v>
          </cell>
          <cell r="AC602">
            <v>0</v>
          </cell>
          <cell r="AD602">
            <v>355273</v>
          </cell>
          <cell r="AE602">
            <v>2015</v>
          </cell>
          <cell r="AG602">
            <v>37124</v>
          </cell>
          <cell r="AH602">
            <v>37124</v>
          </cell>
        </row>
        <row r="603">
          <cell r="A603">
            <v>57471401</v>
          </cell>
          <cell r="B603" t="str">
            <v>עירוני גז</v>
          </cell>
          <cell r="C603" t="str">
            <v>גולדן דראגון</v>
          </cell>
          <cell r="D603">
            <v>2019</v>
          </cell>
          <cell r="E603" t="str">
            <v>עפולה</v>
          </cell>
          <cell r="F603">
            <v>340273</v>
          </cell>
          <cell r="G603">
            <v>4543</v>
          </cell>
          <cell r="H603">
            <v>341500</v>
          </cell>
          <cell r="I603">
            <v>1227</v>
          </cell>
          <cell r="J603">
            <v>346009</v>
          </cell>
          <cell r="K603">
            <v>4509</v>
          </cell>
          <cell r="L603">
            <v>351017</v>
          </cell>
          <cell r="M603">
            <v>5008</v>
          </cell>
          <cell r="N603">
            <v>353890</v>
          </cell>
          <cell r="O603">
            <v>2873</v>
          </cell>
          <cell r="P603">
            <v>357760</v>
          </cell>
          <cell r="Q603">
            <v>3870</v>
          </cell>
          <cell r="R603">
            <v>364955</v>
          </cell>
          <cell r="S603">
            <v>7195</v>
          </cell>
          <cell r="T603">
            <v>364955</v>
          </cell>
          <cell r="U603">
            <v>0</v>
          </cell>
          <cell r="V603">
            <v>370183</v>
          </cell>
          <cell r="W603">
            <v>5228</v>
          </cell>
          <cell r="X603">
            <v>375400</v>
          </cell>
          <cell r="Y603">
            <v>5217</v>
          </cell>
          <cell r="Z603">
            <v>377625</v>
          </cell>
          <cell r="AA603">
            <v>2225</v>
          </cell>
          <cell r="AB603">
            <v>382917</v>
          </cell>
          <cell r="AC603">
            <v>5292</v>
          </cell>
          <cell r="AD603">
            <v>388050</v>
          </cell>
          <cell r="AE603">
            <v>5133</v>
          </cell>
          <cell r="AG603">
            <v>47777</v>
          </cell>
          <cell r="AH603">
            <v>47777</v>
          </cell>
        </row>
        <row r="604">
          <cell r="A604">
            <v>57471501</v>
          </cell>
          <cell r="B604" t="str">
            <v>עירוני גז</v>
          </cell>
          <cell r="C604" t="str">
            <v>גולדן דראגון</v>
          </cell>
          <cell r="D604">
            <v>2019</v>
          </cell>
          <cell r="E604" t="str">
            <v>עפולה</v>
          </cell>
          <cell r="F604">
            <v>304560</v>
          </cell>
          <cell r="G604">
            <v>5367</v>
          </cell>
          <cell r="H604">
            <v>310486</v>
          </cell>
          <cell r="I604">
            <v>5926</v>
          </cell>
          <cell r="J604">
            <v>315594</v>
          </cell>
          <cell r="K604">
            <v>5108</v>
          </cell>
          <cell r="L604">
            <v>319000</v>
          </cell>
          <cell r="M604">
            <v>3406</v>
          </cell>
          <cell r="N604">
            <v>319000</v>
          </cell>
          <cell r="O604">
            <v>0</v>
          </cell>
          <cell r="P604">
            <v>319000</v>
          </cell>
          <cell r="Q604">
            <v>0</v>
          </cell>
          <cell r="R604">
            <v>319000</v>
          </cell>
          <cell r="S604">
            <v>0</v>
          </cell>
          <cell r="T604">
            <v>319000</v>
          </cell>
          <cell r="U604">
            <v>0</v>
          </cell>
          <cell r="V604">
            <v>319000</v>
          </cell>
          <cell r="W604">
            <v>0</v>
          </cell>
          <cell r="X604">
            <v>319000</v>
          </cell>
          <cell r="Y604">
            <v>0</v>
          </cell>
          <cell r="Z604">
            <v>319496</v>
          </cell>
          <cell r="AA604">
            <v>496</v>
          </cell>
          <cell r="AB604">
            <v>319496</v>
          </cell>
          <cell r="AC604">
            <v>0</v>
          </cell>
          <cell r="AD604">
            <v>319496</v>
          </cell>
          <cell r="AE604">
            <v>0</v>
          </cell>
          <cell r="AG604">
            <v>14936</v>
          </cell>
          <cell r="AH604">
            <v>14936</v>
          </cell>
        </row>
        <row r="605">
          <cell r="A605">
            <v>61792102</v>
          </cell>
          <cell r="B605" t="str">
            <v>עירוני חשמלי</v>
          </cell>
          <cell r="C605" t="str">
            <v>גולדן דראגון</v>
          </cell>
          <cell r="D605">
            <v>2022</v>
          </cell>
          <cell r="E605" t="str">
            <v xml:space="preserve">ירושלים ארזים </v>
          </cell>
          <cell r="F605">
            <v>73112</v>
          </cell>
          <cell r="G605">
            <v>4063</v>
          </cell>
          <cell r="H605">
            <v>77564</v>
          </cell>
          <cell r="I605">
            <v>4452</v>
          </cell>
          <cell r="J605">
            <v>81399</v>
          </cell>
          <cell r="K605">
            <v>3835</v>
          </cell>
          <cell r="L605">
            <v>86578</v>
          </cell>
          <cell r="M605">
            <v>5179</v>
          </cell>
          <cell r="N605">
            <v>90399</v>
          </cell>
          <cell r="O605">
            <v>3821</v>
          </cell>
          <cell r="P605">
            <v>95305</v>
          </cell>
          <cell r="Q605">
            <v>4906</v>
          </cell>
          <cell r="R605">
            <v>104007</v>
          </cell>
          <cell r="S605">
            <v>8702</v>
          </cell>
          <cell r="T605">
            <v>108890</v>
          </cell>
          <cell r="U605">
            <v>4883</v>
          </cell>
          <cell r="V605">
            <v>109397</v>
          </cell>
          <cell r="W605">
            <v>507</v>
          </cell>
          <cell r="X605">
            <v>112115</v>
          </cell>
          <cell r="Y605">
            <v>2718</v>
          </cell>
          <cell r="Z605">
            <v>116153</v>
          </cell>
          <cell r="AA605">
            <v>4038</v>
          </cell>
          <cell r="AB605">
            <v>122861</v>
          </cell>
          <cell r="AC605">
            <v>6708</v>
          </cell>
          <cell r="AD605">
            <v>127447</v>
          </cell>
          <cell r="AE605">
            <v>4586</v>
          </cell>
          <cell r="AG605">
            <v>54335</v>
          </cell>
          <cell r="AH605">
            <v>54335</v>
          </cell>
        </row>
        <row r="606">
          <cell r="A606">
            <v>61792202</v>
          </cell>
          <cell r="B606" t="str">
            <v>עירוני חשמלי</v>
          </cell>
          <cell r="C606" t="str">
            <v>גולדן דראגון</v>
          </cell>
          <cell r="D606">
            <v>2022</v>
          </cell>
          <cell r="E606" t="str">
            <v xml:space="preserve">ירושלים ארזים </v>
          </cell>
          <cell r="F606">
            <v>69541</v>
          </cell>
          <cell r="G606">
            <v>4307</v>
          </cell>
          <cell r="H606">
            <v>70965</v>
          </cell>
          <cell r="I606">
            <v>1424</v>
          </cell>
          <cell r="J606">
            <v>75296</v>
          </cell>
          <cell r="K606">
            <v>4331</v>
          </cell>
          <cell r="L606">
            <v>79738</v>
          </cell>
          <cell r="M606">
            <v>4442</v>
          </cell>
          <cell r="N606">
            <v>84407</v>
          </cell>
          <cell r="O606">
            <v>4669</v>
          </cell>
          <cell r="P606">
            <v>89369</v>
          </cell>
          <cell r="Q606">
            <v>4962</v>
          </cell>
          <cell r="R606">
            <v>93349</v>
          </cell>
          <cell r="S606">
            <v>3980</v>
          </cell>
          <cell r="T606">
            <v>98476</v>
          </cell>
          <cell r="U606">
            <v>5127</v>
          </cell>
          <cell r="V606">
            <v>104063</v>
          </cell>
          <cell r="W606">
            <v>5587</v>
          </cell>
          <cell r="X606">
            <v>106974</v>
          </cell>
          <cell r="Y606">
            <v>2911</v>
          </cell>
          <cell r="Z606">
            <v>108330</v>
          </cell>
          <cell r="AA606">
            <v>1356</v>
          </cell>
          <cell r="AB606">
            <v>114888</v>
          </cell>
          <cell r="AC606">
            <v>6558</v>
          </cell>
          <cell r="AD606">
            <v>121600</v>
          </cell>
          <cell r="AE606">
            <v>6712</v>
          </cell>
          <cell r="AG606">
            <v>52059</v>
          </cell>
          <cell r="AH606">
            <v>52059</v>
          </cell>
        </row>
        <row r="607">
          <cell r="A607">
            <v>61792302</v>
          </cell>
          <cell r="B607" t="str">
            <v>עירוני חשמלי</v>
          </cell>
          <cell r="C607" t="str">
            <v>גולדן דראגון</v>
          </cell>
          <cell r="D607">
            <v>2022</v>
          </cell>
          <cell r="E607" t="str">
            <v xml:space="preserve">ירושלים ארזים </v>
          </cell>
          <cell r="F607">
            <v>76780</v>
          </cell>
          <cell r="G607">
            <v>4342</v>
          </cell>
          <cell r="H607">
            <v>82141</v>
          </cell>
          <cell r="I607">
            <v>5361</v>
          </cell>
          <cell r="J607">
            <v>89019</v>
          </cell>
          <cell r="K607">
            <v>6878</v>
          </cell>
          <cell r="L607">
            <v>93219</v>
          </cell>
          <cell r="M607">
            <v>4200</v>
          </cell>
          <cell r="N607">
            <v>96752</v>
          </cell>
          <cell r="O607">
            <v>3533</v>
          </cell>
          <cell r="P607">
            <v>102224</v>
          </cell>
          <cell r="Q607">
            <v>5472</v>
          </cell>
          <cell r="R607">
            <v>106212</v>
          </cell>
          <cell r="S607">
            <v>3988</v>
          </cell>
          <cell r="T607">
            <v>111883</v>
          </cell>
          <cell r="U607">
            <v>5671</v>
          </cell>
          <cell r="V607">
            <v>118315</v>
          </cell>
          <cell r="W607">
            <v>6432</v>
          </cell>
          <cell r="X607">
            <v>124089</v>
          </cell>
          <cell r="Y607">
            <v>5774</v>
          </cell>
          <cell r="Z607">
            <v>128306</v>
          </cell>
          <cell r="AA607">
            <v>4217</v>
          </cell>
          <cell r="AB607">
            <v>135446</v>
          </cell>
          <cell r="AC607">
            <v>7140</v>
          </cell>
          <cell r="AD607">
            <v>141309</v>
          </cell>
          <cell r="AE607">
            <v>5863</v>
          </cell>
          <cell r="AG607">
            <v>64529</v>
          </cell>
          <cell r="AH607">
            <v>64529</v>
          </cell>
        </row>
        <row r="608">
          <cell r="A608">
            <v>61792402</v>
          </cell>
          <cell r="B608" t="str">
            <v>עירוני חשמלי</v>
          </cell>
          <cell r="C608" t="str">
            <v>גולדן דראגון</v>
          </cell>
          <cell r="D608">
            <v>2022</v>
          </cell>
          <cell r="E608" t="str">
            <v xml:space="preserve">ירושלים ארזים </v>
          </cell>
          <cell r="F608">
            <v>77339</v>
          </cell>
          <cell r="G608">
            <v>3956</v>
          </cell>
          <cell r="H608">
            <v>81147</v>
          </cell>
          <cell r="I608">
            <v>3808</v>
          </cell>
          <cell r="J608">
            <v>86900</v>
          </cell>
          <cell r="K608">
            <v>5753</v>
          </cell>
          <cell r="L608">
            <v>90798</v>
          </cell>
          <cell r="M608">
            <v>3898</v>
          </cell>
          <cell r="N608">
            <v>96631</v>
          </cell>
          <cell r="O608">
            <v>5833</v>
          </cell>
          <cell r="P608">
            <v>102717</v>
          </cell>
          <cell r="Q608">
            <v>6086</v>
          </cell>
          <cell r="R608">
            <v>108443</v>
          </cell>
          <cell r="S608">
            <v>5726</v>
          </cell>
          <cell r="T608">
            <v>113540</v>
          </cell>
          <cell r="U608">
            <v>5097</v>
          </cell>
          <cell r="V608">
            <v>119851</v>
          </cell>
          <cell r="W608">
            <v>6311</v>
          </cell>
          <cell r="X608">
            <v>124985</v>
          </cell>
          <cell r="Y608">
            <v>5134</v>
          </cell>
          <cell r="Z608">
            <v>129570</v>
          </cell>
          <cell r="AA608">
            <v>4585</v>
          </cell>
          <cell r="AB608">
            <v>135442</v>
          </cell>
          <cell r="AC608">
            <v>5872</v>
          </cell>
          <cell r="AD608">
            <v>141759</v>
          </cell>
          <cell r="AE608">
            <v>6317</v>
          </cell>
          <cell r="AG608">
            <v>64420</v>
          </cell>
          <cell r="AH608">
            <v>64420</v>
          </cell>
        </row>
        <row r="609">
          <cell r="A609">
            <v>61792502</v>
          </cell>
          <cell r="B609" t="str">
            <v>עירוני חשמלי</v>
          </cell>
          <cell r="C609" t="str">
            <v>גולדן דראגון</v>
          </cell>
          <cell r="D609">
            <v>2022</v>
          </cell>
          <cell r="E609" t="str">
            <v xml:space="preserve">ירושלים ארזים </v>
          </cell>
          <cell r="F609">
            <v>72787</v>
          </cell>
          <cell r="G609">
            <v>4068</v>
          </cell>
          <cell r="H609">
            <v>78837</v>
          </cell>
          <cell r="I609">
            <v>6050</v>
          </cell>
          <cell r="J609">
            <v>80299</v>
          </cell>
          <cell r="K609">
            <v>1462</v>
          </cell>
          <cell r="L609">
            <v>84269</v>
          </cell>
          <cell r="M609">
            <v>3970</v>
          </cell>
          <cell r="N609">
            <v>88876</v>
          </cell>
          <cell r="O609">
            <v>4607</v>
          </cell>
          <cell r="P609">
            <v>94534</v>
          </cell>
          <cell r="Q609">
            <v>5658</v>
          </cell>
          <cell r="R609">
            <v>99844</v>
          </cell>
          <cell r="S609">
            <v>5310</v>
          </cell>
          <cell r="T609">
            <v>103704</v>
          </cell>
          <cell r="U609">
            <v>3860</v>
          </cell>
          <cell r="V609">
            <v>106171</v>
          </cell>
          <cell r="W609">
            <v>2467</v>
          </cell>
          <cell r="X609">
            <v>109591</v>
          </cell>
          <cell r="Y609">
            <v>3420</v>
          </cell>
          <cell r="Z609">
            <v>113099</v>
          </cell>
          <cell r="AA609">
            <v>3508</v>
          </cell>
          <cell r="AB609">
            <v>119185</v>
          </cell>
          <cell r="AC609">
            <v>6086</v>
          </cell>
          <cell r="AD609">
            <v>125012</v>
          </cell>
          <cell r="AE609">
            <v>5827</v>
          </cell>
          <cell r="AG609">
            <v>52225</v>
          </cell>
          <cell r="AH609">
            <v>52225</v>
          </cell>
        </row>
        <row r="610">
          <cell r="A610">
            <v>61792602</v>
          </cell>
          <cell r="B610" t="str">
            <v>עירוני חשמלי</v>
          </cell>
          <cell r="C610" t="str">
            <v>גולדן דראגון</v>
          </cell>
          <cell r="D610">
            <v>2022</v>
          </cell>
          <cell r="E610" t="str">
            <v xml:space="preserve">ירושלים ארזים </v>
          </cell>
          <cell r="F610">
            <v>48717</v>
          </cell>
          <cell r="G610">
            <v>4068</v>
          </cell>
          <cell r="H610">
            <v>53612</v>
          </cell>
          <cell r="I610">
            <v>4895</v>
          </cell>
          <cell r="J610">
            <v>58953</v>
          </cell>
          <cell r="K610">
            <v>5341</v>
          </cell>
          <cell r="L610">
            <v>63038</v>
          </cell>
          <cell r="M610">
            <v>4085</v>
          </cell>
          <cell r="N610">
            <v>67382</v>
          </cell>
          <cell r="O610">
            <v>4344</v>
          </cell>
          <cell r="P610">
            <v>71138</v>
          </cell>
          <cell r="Q610">
            <v>3756</v>
          </cell>
          <cell r="R610">
            <v>75381</v>
          </cell>
          <cell r="S610">
            <v>4243</v>
          </cell>
          <cell r="T610">
            <v>76954</v>
          </cell>
          <cell r="U610">
            <v>1573</v>
          </cell>
          <cell r="V610">
            <v>82231</v>
          </cell>
          <cell r="W610">
            <v>5277</v>
          </cell>
          <cell r="X610">
            <v>87797</v>
          </cell>
          <cell r="Y610">
            <v>5566</v>
          </cell>
          <cell r="Z610">
            <v>91030</v>
          </cell>
          <cell r="AA610">
            <v>3233</v>
          </cell>
          <cell r="AB610">
            <v>96655</v>
          </cell>
          <cell r="AC610">
            <v>5625</v>
          </cell>
          <cell r="AD610">
            <v>103241</v>
          </cell>
          <cell r="AE610">
            <v>6586</v>
          </cell>
          <cell r="AG610">
            <v>54524</v>
          </cell>
          <cell r="AH610">
            <v>54524</v>
          </cell>
        </row>
        <row r="611">
          <cell r="A611">
            <v>61792702</v>
          </cell>
          <cell r="B611" t="str">
            <v>עירוני חשמלי</v>
          </cell>
          <cell r="C611" t="str">
            <v>גולדן דראגון</v>
          </cell>
          <cell r="D611">
            <v>2022</v>
          </cell>
          <cell r="E611" t="str">
            <v xml:space="preserve">ירושלים ארזים </v>
          </cell>
          <cell r="F611">
            <v>78997</v>
          </cell>
          <cell r="G611">
            <v>4799</v>
          </cell>
          <cell r="H611">
            <v>85480</v>
          </cell>
          <cell r="I611">
            <v>6483</v>
          </cell>
          <cell r="J611">
            <v>85480</v>
          </cell>
          <cell r="K611">
            <v>0</v>
          </cell>
          <cell r="L611">
            <v>93750</v>
          </cell>
          <cell r="M611">
            <v>8270</v>
          </cell>
          <cell r="N611">
            <v>97976</v>
          </cell>
          <cell r="O611">
            <v>4226</v>
          </cell>
          <cell r="P611">
            <v>101582</v>
          </cell>
          <cell r="Q611">
            <v>3606</v>
          </cell>
          <cell r="R611">
            <v>106305</v>
          </cell>
          <cell r="S611">
            <v>4723</v>
          </cell>
          <cell r="T611">
            <v>111188</v>
          </cell>
          <cell r="U611">
            <v>4883</v>
          </cell>
          <cell r="V611">
            <v>117343</v>
          </cell>
          <cell r="W611">
            <v>6155</v>
          </cell>
          <cell r="X611">
            <v>120743</v>
          </cell>
          <cell r="Y611">
            <v>3400</v>
          </cell>
          <cell r="Z611">
            <v>125395</v>
          </cell>
          <cell r="AA611">
            <v>4652</v>
          </cell>
          <cell r="AB611">
            <v>131273</v>
          </cell>
          <cell r="AC611">
            <v>5878</v>
          </cell>
          <cell r="AD611">
            <v>136656</v>
          </cell>
          <cell r="AE611">
            <v>5383</v>
          </cell>
          <cell r="AG611">
            <v>57659</v>
          </cell>
          <cell r="AH611">
            <v>57659</v>
          </cell>
        </row>
        <row r="612">
          <cell r="A612">
            <v>61792802</v>
          </cell>
          <cell r="B612" t="str">
            <v>עירוני חשמלי</v>
          </cell>
          <cell r="C612" t="str">
            <v>גולדן דראגון</v>
          </cell>
          <cell r="D612">
            <v>2022</v>
          </cell>
          <cell r="E612" t="str">
            <v xml:space="preserve">ירושלים ארזים </v>
          </cell>
          <cell r="F612">
            <v>80857</v>
          </cell>
          <cell r="G612">
            <v>4322</v>
          </cell>
          <cell r="H612">
            <v>87315</v>
          </cell>
          <cell r="I612">
            <v>6458</v>
          </cell>
          <cell r="J612">
            <v>91179</v>
          </cell>
          <cell r="K612">
            <v>3864</v>
          </cell>
          <cell r="L612">
            <v>95740</v>
          </cell>
          <cell r="M612">
            <v>4561</v>
          </cell>
          <cell r="N612">
            <v>99690</v>
          </cell>
          <cell r="O612">
            <v>3950</v>
          </cell>
          <cell r="P612">
            <v>105758</v>
          </cell>
          <cell r="Q612">
            <v>6068</v>
          </cell>
          <cell r="R612">
            <v>109551</v>
          </cell>
          <cell r="S612">
            <v>3793</v>
          </cell>
          <cell r="T612">
            <v>114681</v>
          </cell>
          <cell r="U612">
            <v>5130</v>
          </cell>
          <cell r="V612">
            <v>122220</v>
          </cell>
          <cell r="W612">
            <v>7539</v>
          </cell>
          <cell r="X612">
            <v>126091</v>
          </cell>
          <cell r="Y612">
            <v>3871</v>
          </cell>
          <cell r="Z612">
            <v>130221</v>
          </cell>
          <cell r="AA612">
            <v>4130</v>
          </cell>
          <cell r="AB612">
            <v>135952</v>
          </cell>
          <cell r="AC612">
            <v>5731</v>
          </cell>
          <cell r="AD612">
            <v>142328</v>
          </cell>
          <cell r="AE612">
            <v>6376</v>
          </cell>
          <cell r="AG612">
            <v>61471</v>
          </cell>
          <cell r="AH612">
            <v>61471</v>
          </cell>
        </row>
        <row r="613">
          <cell r="A613">
            <v>61794002</v>
          </cell>
          <cell r="B613" t="str">
            <v>מפרקי חשמלי</v>
          </cell>
          <cell r="C613" t="str">
            <v>גולדן דראגון</v>
          </cell>
          <cell r="D613">
            <v>2022</v>
          </cell>
          <cell r="E613" t="str">
            <v>מטרונית</v>
          </cell>
          <cell r="F613">
            <v>71719</v>
          </cell>
          <cell r="G613">
            <v>5256</v>
          </cell>
          <cell r="H613">
            <v>79022</v>
          </cell>
          <cell r="I613">
            <v>7303</v>
          </cell>
          <cell r="J613">
            <v>85997</v>
          </cell>
          <cell r="K613">
            <v>6975</v>
          </cell>
          <cell r="L613">
            <v>91687</v>
          </cell>
          <cell r="M613">
            <v>5690</v>
          </cell>
          <cell r="N613">
            <v>97052</v>
          </cell>
          <cell r="O613">
            <v>5365</v>
          </cell>
          <cell r="P613">
            <v>104858</v>
          </cell>
          <cell r="Q613">
            <v>7806</v>
          </cell>
          <cell r="R613">
            <v>108319</v>
          </cell>
          <cell r="S613">
            <v>3461</v>
          </cell>
          <cell r="T613">
            <v>114313</v>
          </cell>
          <cell r="U613">
            <v>5994</v>
          </cell>
          <cell r="V613">
            <v>120333</v>
          </cell>
          <cell r="W613">
            <v>6020</v>
          </cell>
          <cell r="X613">
            <v>126244</v>
          </cell>
          <cell r="Y613">
            <v>5911</v>
          </cell>
          <cell r="Z613">
            <v>126379</v>
          </cell>
          <cell r="AA613">
            <v>135</v>
          </cell>
          <cell r="AB613">
            <v>131547</v>
          </cell>
          <cell r="AC613">
            <v>5168</v>
          </cell>
          <cell r="AD613">
            <v>135206</v>
          </cell>
          <cell r="AE613">
            <v>3659</v>
          </cell>
          <cell r="AG613">
            <v>63487</v>
          </cell>
          <cell r="AH613">
            <v>63487</v>
          </cell>
        </row>
        <row r="614">
          <cell r="A614">
            <v>61794102</v>
          </cell>
          <cell r="B614" t="str">
            <v>מפרקי חשמלי</v>
          </cell>
          <cell r="C614" t="str">
            <v>גולדן דראגון</v>
          </cell>
          <cell r="D614">
            <v>2022</v>
          </cell>
          <cell r="E614" t="str">
            <v>מטרונית</v>
          </cell>
          <cell r="F614">
            <v>96661</v>
          </cell>
          <cell r="G614">
            <v>5776</v>
          </cell>
          <cell r="H614">
            <v>105177</v>
          </cell>
          <cell r="I614">
            <v>8516</v>
          </cell>
          <cell r="J614">
            <v>110155</v>
          </cell>
          <cell r="K614">
            <v>4978</v>
          </cell>
          <cell r="L614">
            <v>116730</v>
          </cell>
          <cell r="M614">
            <v>6575</v>
          </cell>
          <cell r="N614">
            <v>123379</v>
          </cell>
          <cell r="O614">
            <v>6649</v>
          </cell>
          <cell r="P614">
            <v>131075</v>
          </cell>
          <cell r="Q614">
            <v>7696</v>
          </cell>
          <cell r="R614">
            <v>137534</v>
          </cell>
          <cell r="S614">
            <v>6459</v>
          </cell>
          <cell r="T614">
            <v>143780</v>
          </cell>
          <cell r="U614">
            <v>6246</v>
          </cell>
          <cell r="V614">
            <v>150465</v>
          </cell>
          <cell r="W614">
            <v>6685</v>
          </cell>
          <cell r="X614">
            <v>157196</v>
          </cell>
          <cell r="Y614">
            <v>6731</v>
          </cell>
          <cell r="Z614">
            <v>164089</v>
          </cell>
          <cell r="AA614">
            <v>6893</v>
          </cell>
          <cell r="AB614">
            <v>170558</v>
          </cell>
          <cell r="AC614">
            <v>6469</v>
          </cell>
          <cell r="AD614">
            <v>174806</v>
          </cell>
          <cell r="AE614">
            <v>4248</v>
          </cell>
          <cell r="AG614">
            <v>78145</v>
          </cell>
          <cell r="AH614">
            <v>78145</v>
          </cell>
        </row>
        <row r="615">
          <cell r="A615">
            <v>61794202</v>
          </cell>
          <cell r="B615" t="str">
            <v>מפרקי חשמלי</v>
          </cell>
          <cell r="C615" t="str">
            <v>גולדן דראגון</v>
          </cell>
          <cell r="D615">
            <v>2022</v>
          </cell>
          <cell r="E615" t="str">
            <v>מטרונית</v>
          </cell>
          <cell r="F615">
            <v>113317</v>
          </cell>
          <cell r="G615">
            <v>5789</v>
          </cell>
          <cell r="H615">
            <v>122819</v>
          </cell>
          <cell r="I615">
            <v>9502</v>
          </cell>
          <cell r="J615">
            <v>129013</v>
          </cell>
          <cell r="K615">
            <v>6194</v>
          </cell>
          <cell r="L615">
            <v>135049</v>
          </cell>
          <cell r="M615">
            <v>6036</v>
          </cell>
          <cell r="N615">
            <v>141426</v>
          </cell>
          <cell r="O615">
            <v>6377</v>
          </cell>
          <cell r="P615">
            <v>149097</v>
          </cell>
          <cell r="Q615">
            <v>7671</v>
          </cell>
          <cell r="R615">
            <v>155143</v>
          </cell>
          <cell r="S615">
            <v>6046</v>
          </cell>
          <cell r="T615">
            <v>162960</v>
          </cell>
          <cell r="U615">
            <v>7817</v>
          </cell>
          <cell r="V615">
            <v>168389</v>
          </cell>
          <cell r="W615">
            <v>5429</v>
          </cell>
          <cell r="X615">
            <v>175327</v>
          </cell>
          <cell r="Y615">
            <v>6938</v>
          </cell>
          <cell r="Z615">
            <v>181830</v>
          </cell>
          <cell r="AA615">
            <v>6503</v>
          </cell>
          <cell r="AB615">
            <v>188436</v>
          </cell>
          <cell r="AC615">
            <v>6606</v>
          </cell>
          <cell r="AD615">
            <v>192674</v>
          </cell>
          <cell r="AE615">
            <v>4238</v>
          </cell>
          <cell r="AG615">
            <v>79357</v>
          </cell>
          <cell r="AH615">
            <v>79357</v>
          </cell>
        </row>
        <row r="616">
          <cell r="A616">
            <v>61794302</v>
          </cell>
          <cell r="B616" t="str">
            <v>מפרקי חשמלי</v>
          </cell>
          <cell r="C616" t="str">
            <v>גולדן דראגון</v>
          </cell>
          <cell r="D616">
            <v>2022</v>
          </cell>
          <cell r="E616" t="str">
            <v>מטרונית</v>
          </cell>
          <cell r="F616">
            <v>105729</v>
          </cell>
          <cell r="G616">
            <v>6825</v>
          </cell>
          <cell r="H616">
            <v>114232</v>
          </cell>
          <cell r="I616">
            <v>8503</v>
          </cell>
          <cell r="J616">
            <v>121475</v>
          </cell>
          <cell r="K616">
            <v>7243</v>
          </cell>
          <cell r="L616">
            <v>128144</v>
          </cell>
          <cell r="M616">
            <v>6669</v>
          </cell>
          <cell r="N616">
            <v>134847</v>
          </cell>
          <cell r="O616">
            <v>6703</v>
          </cell>
          <cell r="P616">
            <v>143278</v>
          </cell>
          <cell r="Q616">
            <v>8431</v>
          </cell>
          <cell r="R616">
            <v>148616</v>
          </cell>
          <cell r="S616">
            <v>5338</v>
          </cell>
          <cell r="T616">
            <v>154350</v>
          </cell>
          <cell r="U616">
            <v>5734</v>
          </cell>
          <cell r="V616">
            <v>160924</v>
          </cell>
          <cell r="W616">
            <v>6574</v>
          </cell>
          <cell r="X616">
            <v>166700</v>
          </cell>
          <cell r="Y616">
            <v>5776</v>
          </cell>
          <cell r="Z616">
            <v>174167</v>
          </cell>
          <cell r="AA616">
            <v>7467</v>
          </cell>
          <cell r="AB616">
            <v>180835</v>
          </cell>
          <cell r="AC616">
            <v>6668</v>
          </cell>
          <cell r="AD616">
            <v>186360</v>
          </cell>
          <cell r="AE616">
            <v>5525</v>
          </cell>
          <cell r="AG616">
            <v>80631</v>
          </cell>
          <cell r="AH616">
            <v>80631</v>
          </cell>
        </row>
        <row r="617">
          <cell r="A617">
            <v>61794402</v>
          </cell>
          <cell r="B617" t="str">
            <v>מפרקי חשמלי</v>
          </cell>
          <cell r="C617" t="str">
            <v>גולדן דראגון</v>
          </cell>
          <cell r="D617">
            <v>2022</v>
          </cell>
          <cell r="E617" t="str">
            <v>מטרונית</v>
          </cell>
          <cell r="F617">
            <v>89323</v>
          </cell>
          <cell r="G617">
            <v>6401</v>
          </cell>
          <cell r="H617">
            <v>96074</v>
          </cell>
          <cell r="I617">
            <v>6751</v>
          </cell>
          <cell r="J617">
            <v>99168</v>
          </cell>
          <cell r="K617">
            <v>3094</v>
          </cell>
          <cell r="L617">
            <v>105903</v>
          </cell>
          <cell r="M617">
            <v>6735</v>
          </cell>
          <cell r="N617">
            <v>110257</v>
          </cell>
          <cell r="O617">
            <v>4354</v>
          </cell>
          <cell r="P617">
            <v>117838</v>
          </cell>
          <cell r="Q617">
            <v>7581</v>
          </cell>
          <cell r="R617">
            <v>124307</v>
          </cell>
          <cell r="S617">
            <v>6469</v>
          </cell>
          <cell r="T617">
            <v>129987</v>
          </cell>
          <cell r="U617">
            <v>5680</v>
          </cell>
          <cell r="V617">
            <v>136630</v>
          </cell>
          <cell r="W617">
            <v>6643</v>
          </cell>
          <cell r="X617">
            <v>143219</v>
          </cell>
          <cell r="Y617">
            <v>6589</v>
          </cell>
          <cell r="Z617">
            <v>147664</v>
          </cell>
          <cell r="AA617">
            <v>4445</v>
          </cell>
          <cell r="AB617">
            <v>153602</v>
          </cell>
          <cell r="AC617">
            <v>5938</v>
          </cell>
          <cell r="AD617">
            <v>158852</v>
          </cell>
          <cell r="AE617">
            <v>5250</v>
          </cell>
          <cell r="AG617">
            <v>69529</v>
          </cell>
          <cell r="AH617">
            <v>69529</v>
          </cell>
        </row>
        <row r="618">
          <cell r="A618">
            <v>61794502</v>
          </cell>
          <cell r="B618" t="str">
            <v>מפרקי חשמלי</v>
          </cell>
          <cell r="C618" t="str">
            <v>גולדן דראגון</v>
          </cell>
          <cell r="D618">
            <v>2022</v>
          </cell>
          <cell r="E618" t="str">
            <v>מטרונית</v>
          </cell>
          <cell r="F618">
            <v>86278</v>
          </cell>
          <cell r="G618">
            <v>7071</v>
          </cell>
          <cell r="H618">
            <v>93056</v>
          </cell>
          <cell r="I618">
            <v>6778</v>
          </cell>
          <cell r="J618">
            <v>99137</v>
          </cell>
          <cell r="K618">
            <v>6081</v>
          </cell>
          <cell r="L618">
            <v>105669</v>
          </cell>
          <cell r="M618">
            <v>6532</v>
          </cell>
          <cell r="N618">
            <v>112267</v>
          </cell>
          <cell r="O618">
            <v>6598</v>
          </cell>
          <cell r="P618">
            <v>120344</v>
          </cell>
          <cell r="Q618">
            <v>8077</v>
          </cell>
          <cell r="R618">
            <v>127071</v>
          </cell>
          <cell r="S618">
            <v>6727</v>
          </cell>
          <cell r="T618">
            <v>133798</v>
          </cell>
          <cell r="U618">
            <v>6727</v>
          </cell>
          <cell r="V618">
            <v>140252</v>
          </cell>
          <cell r="W618">
            <v>6454</v>
          </cell>
          <cell r="X618">
            <v>146561</v>
          </cell>
          <cell r="Y618">
            <v>6309</v>
          </cell>
          <cell r="Z618">
            <v>152927</v>
          </cell>
          <cell r="AA618">
            <v>6366</v>
          </cell>
          <cell r="AB618">
            <v>159570</v>
          </cell>
          <cell r="AC618">
            <v>6643</v>
          </cell>
          <cell r="AD618">
            <v>164124</v>
          </cell>
          <cell r="AE618">
            <v>4554</v>
          </cell>
          <cell r="AG618">
            <v>77846</v>
          </cell>
          <cell r="AH618">
            <v>77846</v>
          </cell>
        </row>
        <row r="619">
          <cell r="A619">
            <v>61794602</v>
          </cell>
          <cell r="B619" t="str">
            <v>מפרקי חשמלי</v>
          </cell>
          <cell r="C619" t="str">
            <v>גולדן דראגון</v>
          </cell>
          <cell r="D619">
            <v>2022</v>
          </cell>
          <cell r="E619" t="str">
            <v>מטרונית</v>
          </cell>
          <cell r="F619">
            <v>102239</v>
          </cell>
          <cell r="G619">
            <v>7104</v>
          </cell>
          <cell r="H619">
            <v>111181</v>
          </cell>
          <cell r="I619">
            <v>8942</v>
          </cell>
          <cell r="J619">
            <v>118021</v>
          </cell>
          <cell r="K619">
            <v>6840</v>
          </cell>
          <cell r="L619">
            <v>124906</v>
          </cell>
          <cell r="M619">
            <v>6885</v>
          </cell>
          <cell r="N619">
            <v>129884</v>
          </cell>
          <cell r="O619">
            <v>4978</v>
          </cell>
          <cell r="P619">
            <v>135888</v>
          </cell>
          <cell r="Q619">
            <v>6004</v>
          </cell>
          <cell r="R619">
            <v>139044</v>
          </cell>
          <cell r="S619">
            <v>3156</v>
          </cell>
          <cell r="T619">
            <v>144579</v>
          </cell>
          <cell r="U619">
            <v>5535</v>
          </cell>
          <cell r="V619">
            <v>154016</v>
          </cell>
          <cell r="W619">
            <v>9437</v>
          </cell>
          <cell r="X619">
            <v>159999</v>
          </cell>
          <cell r="Y619">
            <v>5983</v>
          </cell>
          <cell r="Z619">
            <v>163800</v>
          </cell>
          <cell r="AA619">
            <v>3801</v>
          </cell>
          <cell r="AB619">
            <v>163800</v>
          </cell>
          <cell r="AC619">
            <v>0</v>
          </cell>
          <cell r="AD619">
            <v>163808</v>
          </cell>
          <cell r="AE619">
            <v>8</v>
          </cell>
          <cell r="AG619">
            <v>61569</v>
          </cell>
          <cell r="AH619">
            <v>61569</v>
          </cell>
        </row>
        <row r="620">
          <cell r="A620">
            <v>61794702</v>
          </cell>
          <cell r="B620" t="str">
            <v>מפרקי חשמלי</v>
          </cell>
          <cell r="C620" t="str">
            <v>גולדן דראגון</v>
          </cell>
          <cell r="D620">
            <v>2022</v>
          </cell>
          <cell r="E620" t="str">
            <v>מטרונית</v>
          </cell>
          <cell r="F620">
            <v>78807</v>
          </cell>
          <cell r="G620">
            <v>6297</v>
          </cell>
          <cell r="H620">
            <v>87457</v>
          </cell>
          <cell r="I620">
            <v>8650</v>
          </cell>
          <cell r="J620">
            <v>93066</v>
          </cell>
          <cell r="K620">
            <v>5609</v>
          </cell>
          <cell r="L620">
            <v>97842</v>
          </cell>
          <cell r="M620">
            <v>4776</v>
          </cell>
          <cell r="N620">
            <v>101088</v>
          </cell>
          <cell r="O620">
            <v>3246</v>
          </cell>
          <cell r="P620">
            <v>105323</v>
          </cell>
          <cell r="Q620">
            <v>4235</v>
          </cell>
          <cell r="R620">
            <v>111146</v>
          </cell>
          <cell r="S620">
            <v>5823</v>
          </cell>
          <cell r="T620">
            <v>118144</v>
          </cell>
          <cell r="U620">
            <v>6998</v>
          </cell>
          <cell r="V620">
            <v>123105</v>
          </cell>
          <cell r="W620">
            <v>4961</v>
          </cell>
          <cell r="X620">
            <v>125585</v>
          </cell>
          <cell r="Y620">
            <v>2480</v>
          </cell>
          <cell r="Z620">
            <v>129795</v>
          </cell>
          <cell r="AA620">
            <v>4210</v>
          </cell>
          <cell r="AB620">
            <v>136417</v>
          </cell>
          <cell r="AC620">
            <v>6622</v>
          </cell>
          <cell r="AD620">
            <v>139605</v>
          </cell>
          <cell r="AE620">
            <v>3188</v>
          </cell>
          <cell r="AG620">
            <v>60798</v>
          </cell>
          <cell r="AH620">
            <v>60798</v>
          </cell>
        </row>
        <row r="621">
          <cell r="A621">
            <v>61794802</v>
          </cell>
          <cell r="B621" t="str">
            <v>מפרקי חשמלי</v>
          </cell>
          <cell r="C621" t="str">
            <v>גולדן דראגון</v>
          </cell>
          <cell r="D621">
            <v>2022</v>
          </cell>
          <cell r="E621" t="str">
            <v>מטרונית</v>
          </cell>
          <cell r="F621">
            <v>92150</v>
          </cell>
          <cell r="G621">
            <v>5843</v>
          </cell>
          <cell r="H621">
            <v>101389</v>
          </cell>
          <cell r="I621">
            <v>9239</v>
          </cell>
          <cell r="J621">
            <v>108326</v>
          </cell>
          <cell r="K621">
            <v>6937</v>
          </cell>
          <cell r="L621">
            <v>114777</v>
          </cell>
          <cell r="M621">
            <v>6451</v>
          </cell>
          <cell r="N621">
            <v>121721</v>
          </cell>
          <cell r="O621">
            <v>6944</v>
          </cell>
          <cell r="P621">
            <v>130747</v>
          </cell>
          <cell r="Q621">
            <v>9026</v>
          </cell>
          <cell r="R621">
            <v>137362</v>
          </cell>
          <cell r="S621">
            <v>6615</v>
          </cell>
          <cell r="T621">
            <v>145512</v>
          </cell>
          <cell r="U621">
            <v>8150</v>
          </cell>
          <cell r="V621">
            <v>151499</v>
          </cell>
          <cell r="W621">
            <v>5987</v>
          </cell>
          <cell r="X621">
            <v>158999</v>
          </cell>
          <cell r="Y621">
            <v>7500</v>
          </cell>
          <cell r="Z621">
            <v>165492</v>
          </cell>
          <cell r="AA621">
            <v>6493</v>
          </cell>
          <cell r="AB621">
            <v>172933</v>
          </cell>
          <cell r="AC621">
            <v>7441</v>
          </cell>
          <cell r="AD621">
            <v>179063</v>
          </cell>
          <cell r="AE621">
            <v>6130</v>
          </cell>
          <cell r="AG621">
            <v>86913</v>
          </cell>
          <cell r="AH621">
            <v>86913</v>
          </cell>
        </row>
        <row r="622">
          <cell r="A622">
            <v>61794902</v>
          </cell>
          <cell r="B622" t="str">
            <v>מפרקי חשמלי</v>
          </cell>
          <cell r="C622" t="str">
            <v>גולדן דראגון</v>
          </cell>
          <cell r="D622">
            <v>2022</v>
          </cell>
          <cell r="E622" t="str">
            <v>מטרונית</v>
          </cell>
          <cell r="F622">
            <v>69747</v>
          </cell>
          <cell r="G622">
            <v>6603</v>
          </cell>
          <cell r="H622">
            <v>78955</v>
          </cell>
          <cell r="I622">
            <v>9208</v>
          </cell>
          <cell r="J622">
            <v>84348</v>
          </cell>
          <cell r="K622">
            <v>5393</v>
          </cell>
          <cell r="L622">
            <v>90450</v>
          </cell>
          <cell r="M622">
            <v>6102</v>
          </cell>
          <cell r="N622">
            <v>94644</v>
          </cell>
          <cell r="O622">
            <v>4194</v>
          </cell>
          <cell r="P622">
            <v>101887</v>
          </cell>
          <cell r="Q622">
            <v>7243</v>
          </cell>
          <cell r="R622">
            <v>107903</v>
          </cell>
          <cell r="S622">
            <v>6016</v>
          </cell>
          <cell r="T622">
            <v>116178</v>
          </cell>
          <cell r="U622">
            <v>8275</v>
          </cell>
          <cell r="V622">
            <v>121444</v>
          </cell>
          <cell r="W622">
            <v>5266</v>
          </cell>
          <cell r="X622">
            <v>127732</v>
          </cell>
          <cell r="Y622">
            <v>6288</v>
          </cell>
          <cell r="Z622">
            <v>127732</v>
          </cell>
          <cell r="AA622">
            <v>0</v>
          </cell>
          <cell r="AB622">
            <v>134027</v>
          </cell>
          <cell r="AC622">
            <v>6295</v>
          </cell>
          <cell r="AD622">
            <v>138218</v>
          </cell>
          <cell r="AE622">
            <v>4191</v>
          </cell>
          <cell r="AG622">
            <v>68471</v>
          </cell>
          <cell r="AH622">
            <v>68471</v>
          </cell>
        </row>
        <row r="623">
          <cell r="A623">
            <v>61795002</v>
          </cell>
          <cell r="B623" t="str">
            <v>מפרקי חשמלי</v>
          </cell>
          <cell r="C623" t="str">
            <v>גולדן דראגון</v>
          </cell>
          <cell r="D623">
            <v>2022</v>
          </cell>
          <cell r="E623" t="str">
            <v>מטרונית</v>
          </cell>
          <cell r="F623">
            <v>51077</v>
          </cell>
          <cell r="G623">
            <v>5005</v>
          </cell>
          <cell r="H623">
            <v>60190</v>
          </cell>
          <cell r="I623">
            <v>9113</v>
          </cell>
          <cell r="J623">
            <v>67025</v>
          </cell>
          <cell r="K623">
            <v>6835</v>
          </cell>
          <cell r="L623">
            <v>74416</v>
          </cell>
          <cell r="M623">
            <v>7391</v>
          </cell>
          <cell r="N623">
            <v>82198</v>
          </cell>
          <cell r="O623">
            <v>7782</v>
          </cell>
          <cell r="P623">
            <v>89239</v>
          </cell>
          <cell r="Q623">
            <v>7041</v>
          </cell>
          <cell r="R623">
            <v>95718</v>
          </cell>
          <cell r="S623">
            <v>6479</v>
          </cell>
          <cell r="T623">
            <v>101862</v>
          </cell>
          <cell r="U623">
            <v>6144</v>
          </cell>
          <cell r="V623">
            <v>106777</v>
          </cell>
          <cell r="W623">
            <v>4915</v>
          </cell>
          <cell r="X623">
            <v>109980</v>
          </cell>
          <cell r="Y623">
            <v>3203</v>
          </cell>
          <cell r="Z623">
            <v>117642</v>
          </cell>
          <cell r="AA623">
            <v>7662</v>
          </cell>
          <cell r="AB623">
            <v>124437</v>
          </cell>
          <cell r="AC623">
            <v>6795</v>
          </cell>
          <cell r="AD623">
            <v>129903</v>
          </cell>
          <cell r="AE623">
            <v>5466</v>
          </cell>
          <cell r="AG623">
            <v>78826</v>
          </cell>
          <cell r="AH623">
            <v>78826</v>
          </cell>
        </row>
        <row r="624">
          <cell r="A624">
            <v>61795102</v>
          </cell>
          <cell r="B624" t="str">
            <v>מפרקי חשמלי</v>
          </cell>
          <cell r="C624" t="str">
            <v>גולדן דראגון</v>
          </cell>
          <cell r="D624">
            <v>2022</v>
          </cell>
          <cell r="E624" t="str">
            <v>מטרונית</v>
          </cell>
          <cell r="F624">
            <v>111752</v>
          </cell>
          <cell r="G624">
            <v>6057</v>
          </cell>
          <cell r="H624">
            <v>120656</v>
          </cell>
          <cell r="I624">
            <v>8904</v>
          </cell>
          <cell r="J624">
            <v>127370</v>
          </cell>
          <cell r="K624">
            <v>6714</v>
          </cell>
          <cell r="L624">
            <v>134276</v>
          </cell>
          <cell r="M624">
            <v>6906</v>
          </cell>
          <cell r="N624">
            <v>139200</v>
          </cell>
          <cell r="O624">
            <v>4924</v>
          </cell>
          <cell r="P624">
            <v>146015</v>
          </cell>
          <cell r="Q624">
            <v>6815</v>
          </cell>
          <cell r="R624">
            <v>152650</v>
          </cell>
          <cell r="S624">
            <v>6635</v>
          </cell>
          <cell r="T624">
            <v>152650</v>
          </cell>
          <cell r="U624">
            <v>0</v>
          </cell>
          <cell r="V624">
            <v>157916</v>
          </cell>
          <cell r="W624">
            <v>5266</v>
          </cell>
          <cell r="X624">
            <v>165454</v>
          </cell>
          <cell r="Y624">
            <v>7538</v>
          </cell>
          <cell r="Z624">
            <v>172664</v>
          </cell>
          <cell r="AA624">
            <v>7210</v>
          </cell>
          <cell r="AB624">
            <v>179152</v>
          </cell>
          <cell r="AC624">
            <v>6488</v>
          </cell>
          <cell r="AD624">
            <v>184960</v>
          </cell>
          <cell r="AE624">
            <v>5808</v>
          </cell>
          <cell r="AG624">
            <v>73208</v>
          </cell>
          <cell r="AH624">
            <v>73208</v>
          </cell>
        </row>
        <row r="625">
          <cell r="A625">
            <v>61795202</v>
          </cell>
          <cell r="B625" t="str">
            <v>מפרקי חשמלי</v>
          </cell>
          <cell r="C625" t="str">
            <v>גולדן דראגון</v>
          </cell>
          <cell r="D625">
            <v>2022</v>
          </cell>
          <cell r="E625" t="str">
            <v>מטרונית</v>
          </cell>
          <cell r="F625">
            <v>86834</v>
          </cell>
          <cell r="G625">
            <v>7832</v>
          </cell>
          <cell r="H625">
            <v>94017</v>
          </cell>
          <cell r="I625">
            <v>7183</v>
          </cell>
          <cell r="J625">
            <v>101580</v>
          </cell>
          <cell r="K625">
            <v>7563</v>
          </cell>
          <cell r="L625">
            <v>107056</v>
          </cell>
          <cell r="M625">
            <v>5476</v>
          </cell>
          <cell r="N625">
            <v>111395</v>
          </cell>
          <cell r="O625">
            <v>4339</v>
          </cell>
          <cell r="P625">
            <v>118235</v>
          </cell>
          <cell r="Q625">
            <v>6840</v>
          </cell>
          <cell r="R625">
            <v>122965</v>
          </cell>
          <cell r="S625">
            <v>4730</v>
          </cell>
          <cell r="T625">
            <v>130273</v>
          </cell>
          <cell r="U625">
            <v>7308</v>
          </cell>
          <cell r="V625">
            <v>136656</v>
          </cell>
          <cell r="W625">
            <v>6383</v>
          </cell>
          <cell r="X625">
            <v>142562</v>
          </cell>
          <cell r="Y625">
            <v>5906</v>
          </cell>
          <cell r="Z625">
            <v>146094</v>
          </cell>
          <cell r="AA625">
            <v>3532</v>
          </cell>
          <cell r="AB625">
            <v>152239</v>
          </cell>
          <cell r="AC625">
            <v>6145</v>
          </cell>
          <cell r="AD625">
            <v>156870</v>
          </cell>
          <cell r="AE625">
            <v>4631</v>
          </cell>
          <cell r="AG625">
            <v>70036</v>
          </cell>
          <cell r="AH625">
            <v>70036</v>
          </cell>
        </row>
        <row r="626">
          <cell r="A626">
            <v>61795302</v>
          </cell>
          <cell r="B626" t="str">
            <v>מפרקי חשמלי</v>
          </cell>
          <cell r="C626" t="str">
            <v>גולדן דראגון</v>
          </cell>
          <cell r="D626">
            <v>2022</v>
          </cell>
          <cell r="E626" t="str">
            <v>מטרונית</v>
          </cell>
          <cell r="F626">
            <v>89691</v>
          </cell>
          <cell r="G626">
            <v>6658</v>
          </cell>
          <cell r="H626">
            <v>98879</v>
          </cell>
          <cell r="I626">
            <v>9188</v>
          </cell>
          <cell r="J626">
            <v>105207</v>
          </cell>
          <cell r="K626">
            <v>6328</v>
          </cell>
          <cell r="L626">
            <v>109922</v>
          </cell>
          <cell r="M626">
            <v>4715</v>
          </cell>
          <cell r="N626">
            <v>115718</v>
          </cell>
          <cell r="O626">
            <v>5796</v>
          </cell>
          <cell r="P626">
            <v>122264</v>
          </cell>
          <cell r="Q626">
            <v>6546</v>
          </cell>
          <cell r="R626">
            <v>128058</v>
          </cell>
          <cell r="S626">
            <v>5794</v>
          </cell>
          <cell r="T626">
            <v>134637</v>
          </cell>
          <cell r="U626">
            <v>6579</v>
          </cell>
          <cell r="V626">
            <v>140603</v>
          </cell>
          <cell r="W626">
            <v>5966</v>
          </cell>
          <cell r="X626">
            <v>146712</v>
          </cell>
          <cell r="Y626">
            <v>6109</v>
          </cell>
          <cell r="Z626">
            <v>152659</v>
          </cell>
          <cell r="AA626">
            <v>5947</v>
          </cell>
          <cell r="AB626">
            <v>157825</v>
          </cell>
          <cell r="AC626">
            <v>5166</v>
          </cell>
          <cell r="AD626">
            <v>162506</v>
          </cell>
          <cell r="AE626">
            <v>4681</v>
          </cell>
          <cell r="AG626">
            <v>72815</v>
          </cell>
          <cell r="AH626">
            <v>72815</v>
          </cell>
        </row>
        <row r="627">
          <cell r="A627">
            <v>61795402</v>
          </cell>
          <cell r="B627" t="str">
            <v>מפרקי חשמלי</v>
          </cell>
          <cell r="C627" t="str">
            <v>גולדן דראגון</v>
          </cell>
          <cell r="D627">
            <v>2022</v>
          </cell>
          <cell r="E627" t="str">
            <v>מטרונית</v>
          </cell>
          <cell r="F627">
            <v>75449</v>
          </cell>
          <cell r="G627">
            <v>7143</v>
          </cell>
          <cell r="H627">
            <v>85114</v>
          </cell>
          <cell r="I627">
            <v>9665</v>
          </cell>
          <cell r="J627">
            <v>91735</v>
          </cell>
          <cell r="K627">
            <v>6621</v>
          </cell>
          <cell r="L627">
            <v>98554</v>
          </cell>
          <cell r="M627">
            <v>6819</v>
          </cell>
          <cell r="N627">
            <v>105188</v>
          </cell>
          <cell r="O627">
            <v>6634</v>
          </cell>
          <cell r="P627">
            <v>111828</v>
          </cell>
          <cell r="Q627">
            <v>6640</v>
          </cell>
          <cell r="R627">
            <v>113951</v>
          </cell>
          <cell r="S627">
            <v>2123</v>
          </cell>
          <cell r="T627">
            <v>121399</v>
          </cell>
          <cell r="U627">
            <v>7448</v>
          </cell>
          <cell r="V627">
            <v>127300</v>
          </cell>
          <cell r="W627">
            <v>5901</v>
          </cell>
          <cell r="X627">
            <v>134299</v>
          </cell>
          <cell r="Y627">
            <v>6999</v>
          </cell>
          <cell r="Z627">
            <v>141359</v>
          </cell>
          <cell r="AA627">
            <v>7060</v>
          </cell>
          <cell r="AB627">
            <v>147954</v>
          </cell>
          <cell r="AC627">
            <v>6595</v>
          </cell>
          <cell r="AD627">
            <v>153061</v>
          </cell>
          <cell r="AE627">
            <v>5107</v>
          </cell>
          <cell r="AG627">
            <v>77612</v>
          </cell>
          <cell r="AH627">
            <v>77612</v>
          </cell>
        </row>
        <row r="628">
          <cell r="A628">
            <v>61795502</v>
          </cell>
          <cell r="B628" t="str">
            <v>מפרקי חשמלי</v>
          </cell>
          <cell r="C628" t="str">
            <v>גולדן דראגון</v>
          </cell>
          <cell r="D628">
            <v>2022</v>
          </cell>
          <cell r="E628" t="str">
            <v>מטרונית</v>
          </cell>
          <cell r="F628">
            <v>109319</v>
          </cell>
          <cell r="G628">
            <v>6467</v>
          </cell>
          <cell r="H628">
            <v>109319</v>
          </cell>
          <cell r="I628">
            <v>0</v>
          </cell>
          <cell r="J628">
            <v>111816</v>
          </cell>
          <cell r="K628">
            <v>2497</v>
          </cell>
          <cell r="L628">
            <v>117872</v>
          </cell>
          <cell r="M628">
            <v>6056</v>
          </cell>
          <cell r="N628">
            <v>124482</v>
          </cell>
          <cell r="O628">
            <v>6610</v>
          </cell>
          <cell r="P628">
            <v>131327</v>
          </cell>
          <cell r="Q628">
            <v>6845</v>
          </cell>
          <cell r="R628">
            <v>136613</v>
          </cell>
          <cell r="S628">
            <v>5286</v>
          </cell>
          <cell r="T628">
            <v>144501</v>
          </cell>
          <cell r="U628">
            <v>7888</v>
          </cell>
          <cell r="V628">
            <v>150607</v>
          </cell>
          <cell r="W628">
            <v>6106</v>
          </cell>
          <cell r="X628">
            <v>153895</v>
          </cell>
          <cell r="Y628">
            <v>3288</v>
          </cell>
          <cell r="Z628">
            <v>156550</v>
          </cell>
          <cell r="AA628">
            <v>2655</v>
          </cell>
          <cell r="AB628">
            <v>163023</v>
          </cell>
          <cell r="AC628">
            <v>6473</v>
          </cell>
          <cell r="AD628">
            <v>167345</v>
          </cell>
          <cell r="AE628">
            <v>4322</v>
          </cell>
          <cell r="AG628">
            <v>58026</v>
          </cell>
          <cell r="AH628">
            <v>58026</v>
          </cell>
        </row>
        <row r="629">
          <cell r="A629">
            <v>61795602</v>
          </cell>
          <cell r="B629" t="str">
            <v>מפרקי חשמלי</v>
          </cell>
          <cell r="C629" t="str">
            <v>גולדן דראגון</v>
          </cell>
          <cell r="D629">
            <v>2022</v>
          </cell>
          <cell r="E629" t="str">
            <v>מטרונית</v>
          </cell>
          <cell r="F629">
            <v>114910</v>
          </cell>
          <cell r="G629">
            <v>5798</v>
          </cell>
          <cell r="H629">
            <v>123637</v>
          </cell>
          <cell r="I629">
            <v>8727</v>
          </cell>
          <cell r="J629">
            <v>129836</v>
          </cell>
          <cell r="K629">
            <v>6199</v>
          </cell>
          <cell r="L629">
            <v>136801</v>
          </cell>
          <cell r="M629">
            <v>6965</v>
          </cell>
          <cell r="N629">
            <v>143519</v>
          </cell>
          <cell r="O629">
            <v>6718</v>
          </cell>
          <cell r="P629">
            <v>150262</v>
          </cell>
          <cell r="Q629">
            <v>6743</v>
          </cell>
          <cell r="R629">
            <v>154315</v>
          </cell>
          <cell r="S629">
            <v>4053</v>
          </cell>
          <cell r="T629">
            <v>154315</v>
          </cell>
          <cell r="U629">
            <v>0</v>
          </cell>
          <cell r="V629">
            <v>163101</v>
          </cell>
          <cell r="W629">
            <v>8786</v>
          </cell>
          <cell r="X629">
            <v>170415</v>
          </cell>
          <cell r="Y629">
            <v>7314</v>
          </cell>
          <cell r="Z629">
            <v>176618</v>
          </cell>
          <cell r="AA629">
            <v>6203</v>
          </cell>
          <cell r="AB629">
            <v>183008</v>
          </cell>
          <cell r="AC629">
            <v>6390</v>
          </cell>
          <cell r="AD629">
            <v>188187</v>
          </cell>
          <cell r="AE629">
            <v>5179</v>
          </cell>
          <cell r="AG629">
            <v>73277</v>
          </cell>
          <cell r="AH629">
            <v>73277</v>
          </cell>
        </row>
        <row r="630">
          <cell r="A630">
            <v>61797702</v>
          </cell>
          <cell r="B630" t="str">
            <v>מפרקי חשמלי</v>
          </cell>
          <cell r="C630" t="str">
            <v>גולדן דראגון</v>
          </cell>
          <cell r="D630">
            <v>2022</v>
          </cell>
          <cell r="E630" t="str">
            <v>מטרונית</v>
          </cell>
          <cell r="F630">
            <v>83695</v>
          </cell>
          <cell r="G630">
            <v>7443</v>
          </cell>
          <cell r="H630">
            <v>93129</v>
          </cell>
          <cell r="I630">
            <v>9434</v>
          </cell>
          <cell r="J630">
            <v>98422</v>
          </cell>
          <cell r="K630">
            <v>5293</v>
          </cell>
          <cell r="L630">
            <v>105126</v>
          </cell>
          <cell r="M630">
            <v>6704</v>
          </cell>
          <cell r="N630">
            <v>112087</v>
          </cell>
          <cell r="O630">
            <v>6961</v>
          </cell>
          <cell r="P630">
            <v>119255</v>
          </cell>
          <cell r="Q630">
            <v>7168</v>
          </cell>
          <cell r="R630">
            <v>119255</v>
          </cell>
          <cell r="S630">
            <v>0</v>
          </cell>
          <cell r="T630">
            <v>128675</v>
          </cell>
          <cell r="U630">
            <v>9420</v>
          </cell>
          <cell r="V630">
            <v>134569</v>
          </cell>
          <cell r="W630">
            <v>5894</v>
          </cell>
          <cell r="X630">
            <v>140298</v>
          </cell>
          <cell r="Y630">
            <v>5729</v>
          </cell>
          <cell r="Z630">
            <v>146651</v>
          </cell>
          <cell r="AA630">
            <v>6353</v>
          </cell>
          <cell r="AB630">
            <v>152357</v>
          </cell>
          <cell r="AC630">
            <v>5706</v>
          </cell>
          <cell r="AD630">
            <v>157493</v>
          </cell>
          <cell r="AE630">
            <v>5136</v>
          </cell>
          <cell r="AG630">
            <v>73798</v>
          </cell>
          <cell r="AH630">
            <v>73798</v>
          </cell>
        </row>
        <row r="631">
          <cell r="A631">
            <v>61797802</v>
          </cell>
          <cell r="B631" t="str">
            <v>מפרקי חשמלי</v>
          </cell>
          <cell r="C631" t="str">
            <v>גולדן דראגון</v>
          </cell>
          <cell r="D631">
            <v>2022</v>
          </cell>
          <cell r="E631" t="str">
            <v>מטרונית</v>
          </cell>
          <cell r="F631">
            <v>95932</v>
          </cell>
          <cell r="G631">
            <v>6876</v>
          </cell>
          <cell r="H631">
            <v>104314</v>
          </cell>
          <cell r="I631">
            <v>8382</v>
          </cell>
          <cell r="J631">
            <v>108996</v>
          </cell>
          <cell r="K631">
            <v>4682</v>
          </cell>
          <cell r="L631">
            <v>113942</v>
          </cell>
          <cell r="M631">
            <v>4946</v>
          </cell>
          <cell r="N631">
            <v>118723</v>
          </cell>
          <cell r="O631">
            <v>4781</v>
          </cell>
          <cell r="P631">
            <v>118723</v>
          </cell>
          <cell r="Q631">
            <v>0</v>
          </cell>
          <cell r="R631">
            <v>126900</v>
          </cell>
          <cell r="S631">
            <v>8177</v>
          </cell>
          <cell r="T631">
            <v>133492</v>
          </cell>
          <cell r="U631">
            <v>6592</v>
          </cell>
          <cell r="V631">
            <v>137920</v>
          </cell>
          <cell r="W631">
            <v>4428</v>
          </cell>
          <cell r="X631">
            <v>140352</v>
          </cell>
          <cell r="Y631">
            <v>2432</v>
          </cell>
          <cell r="Z631">
            <v>146252</v>
          </cell>
          <cell r="AA631">
            <v>5900</v>
          </cell>
          <cell r="AB631">
            <v>149399</v>
          </cell>
          <cell r="AC631">
            <v>3147</v>
          </cell>
          <cell r="AD631">
            <v>152245</v>
          </cell>
          <cell r="AE631">
            <v>2846</v>
          </cell>
          <cell r="AG631">
            <v>56313</v>
          </cell>
          <cell r="AH631">
            <v>56313</v>
          </cell>
        </row>
        <row r="632">
          <cell r="A632">
            <v>61797902</v>
          </cell>
          <cell r="B632" t="str">
            <v>מפרקי חשמלי</v>
          </cell>
          <cell r="C632" t="str">
            <v>גולדן דראגון</v>
          </cell>
          <cell r="D632">
            <v>2022</v>
          </cell>
          <cell r="E632" t="str">
            <v>מטרונית</v>
          </cell>
          <cell r="F632">
            <v>102309</v>
          </cell>
          <cell r="G632">
            <v>6158</v>
          </cell>
          <cell r="H632">
            <v>109261</v>
          </cell>
          <cell r="I632">
            <v>6952</v>
          </cell>
          <cell r="J632">
            <v>114471</v>
          </cell>
          <cell r="K632">
            <v>5210</v>
          </cell>
          <cell r="L632">
            <v>120728</v>
          </cell>
          <cell r="M632">
            <v>6257</v>
          </cell>
          <cell r="N632">
            <v>126359</v>
          </cell>
          <cell r="O632">
            <v>5631</v>
          </cell>
          <cell r="P632">
            <v>126359</v>
          </cell>
          <cell r="Q632">
            <v>0</v>
          </cell>
          <cell r="R632">
            <v>135737</v>
          </cell>
          <cell r="S632">
            <v>9378</v>
          </cell>
          <cell r="T632">
            <v>142637</v>
          </cell>
          <cell r="U632">
            <v>6900</v>
          </cell>
          <cell r="V632">
            <v>149108</v>
          </cell>
          <cell r="W632">
            <v>6471</v>
          </cell>
          <cell r="X632">
            <v>154785</v>
          </cell>
          <cell r="Y632">
            <v>5677</v>
          </cell>
          <cell r="Z632">
            <v>161807</v>
          </cell>
          <cell r="AA632">
            <v>7022</v>
          </cell>
          <cell r="AB632">
            <v>163105</v>
          </cell>
          <cell r="AC632">
            <v>1298</v>
          </cell>
          <cell r="AD632">
            <v>169083</v>
          </cell>
          <cell r="AE632">
            <v>5978</v>
          </cell>
          <cell r="AG632">
            <v>66774</v>
          </cell>
          <cell r="AH632">
            <v>66774</v>
          </cell>
        </row>
        <row r="633">
          <cell r="A633">
            <v>61798002</v>
          </cell>
          <cell r="B633" t="str">
            <v>מפרקי חשמלי</v>
          </cell>
          <cell r="C633" t="str">
            <v>גולדן דראגון</v>
          </cell>
          <cell r="D633">
            <v>2022</v>
          </cell>
          <cell r="E633" t="str">
            <v>מטרונית</v>
          </cell>
          <cell r="F633">
            <v>81360</v>
          </cell>
          <cell r="G633">
            <v>6898</v>
          </cell>
          <cell r="H633">
            <v>91389</v>
          </cell>
          <cell r="I633">
            <v>10029</v>
          </cell>
          <cell r="J633">
            <v>98550</v>
          </cell>
          <cell r="K633">
            <v>7161</v>
          </cell>
          <cell r="L633">
            <v>104829</v>
          </cell>
          <cell r="M633">
            <v>6279</v>
          </cell>
          <cell r="N633">
            <v>111706</v>
          </cell>
          <cell r="O633">
            <v>6877</v>
          </cell>
          <cell r="P633">
            <v>119440</v>
          </cell>
          <cell r="Q633">
            <v>7734</v>
          </cell>
          <cell r="R633">
            <v>119440</v>
          </cell>
          <cell r="S633">
            <v>0</v>
          </cell>
          <cell r="T633">
            <v>126238</v>
          </cell>
          <cell r="U633">
            <v>6798</v>
          </cell>
          <cell r="V633">
            <v>132538</v>
          </cell>
          <cell r="W633">
            <v>6300</v>
          </cell>
          <cell r="X633">
            <v>139452</v>
          </cell>
          <cell r="Y633">
            <v>6914</v>
          </cell>
          <cell r="Z633">
            <v>147451</v>
          </cell>
          <cell r="AA633">
            <v>7999</v>
          </cell>
          <cell r="AB633">
            <v>150884</v>
          </cell>
          <cell r="AC633">
            <v>3433</v>
          </cell>
          <cell r="AD633">
            <v>156176</v>
          </cell>
          <cell r="AE633">
            <v>5292</v>
          </cell>
          <cell r="AG633">
            <v>74816</v>
          </cell>
          <cell r="AH633">
            <v>74816</v>
          </cell>
        </row>
        <row r="634">
          <cell r="A634">
            <v>61798102</v>
          </cell>
          <cell r="B634" t="str">
            <v>מפרקי חשמלי</v>
          </cell>
          <cell r="C634" t="str">
            <v>גולדן דראגון</v>
          </cell>
          <cell r="D634">
            <v>2022</v>
          </cell>
          <cell r="E634" t="str">
            <v>מטרונית</v>
          </cell>
          <cell r="F634">
            <v>80662</v>
          </cell>
          <cell r="G634">
            <v>6216</v>
          </cell>
          <cell r="H634">
            <v>90838</v>
          </cell>
          <cell r="I634">
            <v>10176</v>
          </cell>
          <cell r="J634">
            <v>98056</v>
          </cell>
          <cell r="K634">
            <v>7218</v>
          </cell>
          <cell r="L634">
            <v>104536</v>
          </cell>
          <cell r="M634">
            <v>6480</v>
          </cell>
          <cell r="N634">
            <v>111184</v>
          </cell>
          <cell r="O634">
            <v>6648</v>
          </cell>
          <cell r="P634">
            <v>118701</v>
          </cell>
          <cell r="Q634">
            <v>7517</v>
          </cell>
          <cell r="R634">
            <v>118701</v>
          </cell>
          <cell r="S634">
            <v>0</v>
          </cell>
          <cell r="T634">
            <v>124883</v>
          </cell>
          <cell r="U634">
            <v>6182</v>
          </cell>
          <cell r="V634">
            <v>130580</v>
          </cell>
          <cell r="W634">
            <v>5697</v>
          </cell>
          <cell r="X634">
            <v>137499</v>
          </cell>
          <cell r="Y634">
            <v>6919</v>
          </cell>
          <cell r="Z634">
            <v>140378</v>
          </cell>
          <cell r="AA634">
            <v>2879</v>
          </cell>
          <cell r="AB634">
            <v>145183</v>
          </cell>
          <cell r="AC634">
            <v>4805</v>
          </cell>
          <cell r="AD634">
            <v>150345</v>
          </cell>
          <cell r="AE634">
            <v>5162</v>
          </cell>
          <cell r="AG634">
            <v>69683</v>
          </cell>
          <cell r="AH634">
            <v>69683</v>
          </cell>
        </row>
        <row r="635">
          <cell r="A635">
            <v>61798202</v>
          </cell>
          <cell r="B635" t="str">
            <v>מפרקי חשמלי</v>
          </cell>
          <cell r="C635" t="str">
            <v>גולדן דראגון</v>
          </cell>
          <cell r="D635">
            <v>2022</v>
          </cell>
          <cell r="E635" t="str">
            <v>מטרונית</v>
          </cell>
          <cell r="F635">
            <v>113092</v>
          </cell>
          <cell r="G635">
            <v>6796</v>
          </cell>
          <cell r="H635">
            <v>122803</v>
          </cell>
          <cell r="I635">
            <v>9711</v>
          </cell>
          <cell r="J635">
            <v>129359</v>
          </cell>
          <cell r="K635">
            <v>6556</v>
          </cell>
          <cell r="L635">
            <v>136626</v>
          </cell>
          <cell r="M635">
            <v>7267</v>
          </cell>
          <cell r="N635">
            <v>143229</v>
          </cell>
          <cell r="O635">
            <v>6603</v>
          </cell>
          <cell r="P635">
            <v>150657</v>
          </cell>
          <cell r="Q635">
            <v>7428</v>
          </cell>
          <cell r="R635">
            <v>156675</v>
          </cell>
          <cell r="S635">
            <v>6018</v>
          </cell>
          <cell r="T635">
            <v>164671</v>
          </cell>
          <cell r="U635">
            <v>7996</v>
          </cell>
          <cell r="V635">
            <v>171603</v>
          </cell>
          <cell r="W635">
            <v>6932</v>
          </cell>
          <cell r="X635">
            <v>178899</v>
          </cell>
          <cell r="Y635">
            <v>7296</v>
          </cell>
          <cell r="Z635">
            <v>186604</v>
          </cell>
          <cell r="AA635">
            <v>7705</v>
          </cell>
          <cell r="AB635">
            <v>190938</v>
          </cell>
          <cell r="AC635">
            <v>4334</v>
          </cell>
          <cell r="AD635">
            <v>195272</v>
          </cell>
          <cell r="AE635">
            <v>4334</v>
          </cell>
          <cell r="AG635">
            <v>82180</v>
          </cell>
          <cell r="AH635">
            <v>82180</v>
          </cell>
        </row>
        <row r="636">
          <cell r="A636">
            <v>61798302</v>
          </cell>
          <cell r="B636" t="str">
            <v>מפרקי חשמלי</v>
          </cell>
          <cell r="C636" t="str">
            <v>גולדן דראגון</v>
          </cell>
          <cell r="D636">
            <v>2022</v>
          </cell>
          <cell r="E636" t="str">
            <v>מטרונית</v>
          </cell>
          <cell r="F636">
            <v>83787</v>
          </cell>
          <cell r="G636">
            <v>5914</v>
          </cell>
          <cell r="H636">
            <v>92523</v>
          </cell>
          <cell r="I636">
            <v>8736</v>
          </cell>
          <cell r="J636">
            <v>92523</v>
          </cell>
          <cell r="K636">
            <v>0</v>
          </cell>
          <cell r="L636">
            <v>98061</v>
          </cell>
          <cell r="M636">
            <v>5538</v>
          </cell>
          <cell r="N636">
            <v>104078</v>
          </cell>
          <cell r="O636">
            <v>6017</v>
          </cell>
          <cell r="P636">
            <v>110665</v>
          </cell>
          <cell r="Q636">
            <v>6587</v>
          </cell>
          <cell r="R636">
            <v>115540</v>
          </cell>
          <cell r="S636">
            <v>4875</v>
          </cell>
          <cell r="T636">
            <v>123071</v>
          </cell>
          <cell r="U636">
            <v>7531</v>
          </cell>
          <cell r="V636">
            <v>128983</v>
          </cell>
          <cell r="W636">
            <v>5912</v>
          </cell>
          <cell r="X636">
            <v>134415</v>
          </cell>
          <cell r="Y636">
            <v>5432</v>
          </cell>
          <cell r="Z636">
            <v>141837</v>
          </cell>
          <cell r="AA636">
            <v>7422</v>
          </cell>
          <cell r="AB636">
            <v>147356</v>
          </cell>
          <cell r="AC636">
            <v>5519</v>
          </cell>
          <cell r="AD636">
            <v>149578</v>
          </cell>
          <cell r="AE636">
            <v>2222</v>
          </cell>
          <cell r="AG636">
            <v>65791</v>
          </cell>
          <cell r="AH636">
            <v>65791</v>
          </cell>
        </row>
        <row r="637">
          <cell r="A637">
            <v>61798402</v>
          </cell>
          <cell r="B637" t="str">
            <v>מפרקי חשמלי</v>
          </cell>
          <cell r="C637" t="str">
            <v>גולדן דראגון</v>
          </cell>
          <cell r="D637">
            <v>2022</v>
          </cell>
          <cell r="E637" t="str">
            <v>מטרונית</v>
          </cell>
          <cell r="F637">
            <v>102261</v>
          </cell>
          <cell r="G637">
            <v>6656</v>
          </cell>
          <cell r="H637">
            <v>111076</v>
          </cell>
          <cell r="I637">
            <v>8815</v>
          </cell>
          <cell r="J637">
            <v>111076</v>
          </cell>
          <cell r="K637">
            <v>0</v>
          </cell>
          <cell r="L637">
            <v>119997</v>
          </cell>
          <cell r="M637">
            <v>8921</v>
          </cell>
          <cell r="N637">
            <v>125727</v>
          </cell>
          <cell r="O637">
            <v>5730</v>
          </cell>
          <cell r="P637">
            <v>132441</v>
          </cell>
          <cell r="Q637">
            <v>6714</v>
          </cell>
          <cell r="R637">
            <v>137681</v>
          </cell>
          <cell r="S637">
            <v>5240</v>
          </cell>
          <cell r="T637">
            <v>146334</v>
          </cell>
          <cell r="U637">
            <v>8653</v>
          </cell>
          <cell r="V637">
            <v>152117</v>
          </cell>
          <cell r="W637">
            <v>5783</v>
          </cell>
          <cell r="X637">
            <v>158885</v>
          </cell>
          <cell r="Y637">
            <v>6768</v>
          </cell>
          <cell r="Z637">
            <v>165835</v>
          </cell>
          <cell r="AA637">
            <v>6950</v>
          </cell>
          <cell r="AB637">
            <v>172328</v>
          </cell>
          <cell r="AC637">
            <v>6493</v>
          </cell>
          <cell r="AD637">
            <v>177871</v>
          </cell>
          <cell r="AE637">
            <v>5543</v>
          </cell>
          <cell r="AG637">
            <v>75610</v>
          </cell>
          <cell r="AH637">
            <v>75610</v>
          </cell>
        </row>
        <row r="638">
          <cell r="A638">
            <v>61798502</v>
          </cell>
          <cell r="B638" t="str">
            <v>מפרקי חשמלי</v>
          </cell>
          <cell r="C638" t="str">
            <v>גולדן דראגון</v>
          </cell>
          <cell r="D638">
            <v>2022</v>
          </cell>
          <cell r="E638" t="str">
            <v>מטרונית</v>
          </cell>
          <cell r="F638">
            <v>70852</v>
          </cell>
          <cell r="G638">
            <v>6681</v>
          </cell>
          <cell r="H638">
            <v>79160</v>
          </cell>
          <cell r="I638">
            <v>8308</v>
          </cell>
          <cell r="J638">
            <v>84994</v>
          </cell>
          <cell r="K638">
            <v>5834</v>
          </cell>
          <cell r="L638">
            <v>90516</v>
          </cell>
          <cell r="M638">
            <v>5522</v>
          </cell>
          <cell r="N638">
            <v>95865</v>
          </cell>
          <cell r="O638">
            <v>5349</v>
          </cell>
          <cell r="P638">
            <v>103317</v>
          </cell>
          <cell r="Q638">
            <v>7452</v>
          </cell>
          <cell r="R638">
            <v>108407</v>
          </cell>
          <cell r="S638">
            <v>5090</v>
          </cell>
          <cell r="T638">
            <v>115493</v>
          </cell>
          <cell r="U638">
            <v>7086</v>
          </cell>
          <cell r="V638">
            <v>121957</v>
          </cell>
          <cell r="W638">
            <v>6464</v>
          </cell>
          <cell r="X638">
            <v>128225</v>
          </cell>
          <cell r="Y638">
            <v>6268</v>
          </cell>
          <cell r="Z638">
            <v>134831</v>
          </cell>
          <cell r="AA638">
            <v>6606</v>
          </cell>
          <cell r="AB638">
            <v>141274</v>
          </cell>
          <cell r="AC638">
            <v>6443</v>
          </cell>
          <cell r="AD638">
            <v>144605</v>
          </cell>
          <cell r="AE638">
            <v>3331</v>
          </cell>
          <cell r="AG638">
            <v>73753</v>
          </cell>
          <cell r="AH638">
            <v>73753</v>
          </cell>
        </row>
        <row r="639">
          <cell r="A639">
            <v>61798602</v>
          </cell>
          <cell r="B639" t="str">
            <v>מפרקי חשמלי</v>
          </cell>
          <cell r="C639" t="str">
            <v>גולדן דראגון</v>
          </cell>
          <cell r="D639">
            <v>2023</v>
          </cell>
          <cell r="E639" t="str">
            <v>מטרונית</v>
          </cell>
          <cell r="F639">
            <v>64864</v>
          </cell>
          <cell r="G639">
            <v>5032</v>
          </cell>
          <cell r="H639">
            <v>74513</v>
          </cell>
          <cell r="I639">
            <v>9649</v>
          </cell>
          <cell r="J639">
            <v>80465</v>
          </cell>
          <cell r="K639">
            <v>5952</v>
          </cell>
          <cell r="L639">
            <v>85930</v>
          </cell>
          <cell r="M639">
            <v>5465</v>
          </cell>
          <cell r="N639">
            <v>92838</v>
          </cell>
          <cell r="O639">
            <v>6908</v>
          </cell>
          <cell r="P639">
            <v>101017</v>
          </cell>
          <cell r="Q639">
            <v>8179</v>
          </cell>
          <cell r="R639">
            <v>107720</v>
          </cell>
          <cell r="S639">
            <v>6703</v>
          </cell>
          <cell r="T639">
            <v>116052</v>
          </cell>
          <cell r="U639">
            <v>8332</v>
          </cell>
          <cell r="V639">
            <v>122881</v>
          </cell>
          <cell r="W639">
            <v>6829</v>
          </cell>
          <cell r="X639">
            <v>129499</v>
          </cell>
          <cell r="Y639">
            <v>6618</v>
          </cell>
          <cell r="Z639">
            <v>137765</v>
          </cell>
          <cell r="AA639">
            <v>8266</v>
          </cell>
          <cell r="AB639">
            <v>144487</v>
          </cell>
          <cell r="AC639">
            <v>6722</v>
          </cell>
          <cell r="AD639">
            <v>147780</v>
          </cell>
          <cell r="AE639">
            <v>3293</v>
          </cell>
          <cell r="AG639">
            <v>82916</v>
          </cell>
          <cell r="AH639">
            <v>82916</v>
          </cell>
        </row>
        <row r="640">
          <cell r="A640">
            <v>61798702</v>
          </cell>
          <cell r="B640" t="str">
            <v>מפרקי חשמלי</v>
          </cell>
          <cell r="C640" t="str">
            <v>גולדן דראגון</v>
          </cell>
          <cell r="D640">
            <v>2022</v>
          </cell>
          <cell r="E640" t="str">
            <v>מטרונית</v>
          </cell>
          <cell r="F640">
            <v>73793</v>
          </cell>
          <cell r="G640">
            <v>1107</v>
          </cell>
          <cell r="H640">
            <v>88075</v>
          </cell>
          <cell r="I640">
            <v>14282</v>
          </cell>
          <cell r="J640">
            <v>93756</v>
          </cell>
          <cell r="K640">
            <v>5681</v>
          </cell>
          <cell r="L640">
            <v>99456</v>
          </cell>
          <cell r="M640">
            <v>5700</v>
          </cell>
          <cell r="N640">
            <v>106139</v>
          </cell>
          <cell r="O640">
            <v>6683</v>
          </cell>
          <cell r="P640">
            <v>112071</v>
          </cell>
          <cell r="Q640">
            <v>5932</v>
          </cell>
          <cell r="R640">
            <v>117228</v>
          </cell>
          <cell r="S640">
            <v>5157</v>
          </cell>
          <cell r="T640">
            <v>124085</v>
          </cell>
          <cell r="U640">
            <v>6857</v>
          </cell>
          <cell r="V640">
            <v>130719</v>
          </cell>
          <cell r="W640">
            <v>6634</v>
          </cell>
          <cell r="X640">
            <v>136786</v>
          </cell>
          <cell r="Y640">
            <v>6067</v>
          </cell>
          <cell r="Z640">
            <v>142578</v>
          </cell>
          <cell r="AA640">
            <v>5792</v>
          </cell>
          <cell r="AB640">
            <v>148975</v>
          </cell>
          <cell r="AC640">
            <v>6397</v>
          </cell>
          <cell r="AD640">
            <v>154315</v>
          </cell>
          <cell r="AE640">
            <v>5340</v>
          </cell>
          <cell r="AG640">
            <v>80522</v>
          </cell>
          <cell r="AH640">
            <v>80522</v>
          </cell>
        </row>
        <row r="641">
          <cell r="A641">
            <v>61798802</v>
          </cell>
          <cell r="B641" t="str">
            <v>מפרקי חשמלי</v>
          </cell>
          <cell r="C641" t="str">
            <v>גולדן דראגון</v>
          </cell>
          <cell r="D641">
            <v>2022</v>
          </cell>
          <cell r="E641" t="str">
            <v>מטרונית</v>
          </cell>
          <cell r="F641">
            <v>73703</v>
          </cell>
          <cell r="G641">
            <v>5919</v>
          </cell>
          <cell r="H641">
            <v>83315</v>
          </cell>
          <cell r="I641">
            <v>9612</v>
          </cell>
          <cell r="J641">
            <v>89277</v>
          </cell>
          <cell r="K641">
            <v>5962</v>
          </cell>
          <cell r="L641">
            <v>95805</v>
          </cell>
          <cell r="M641">
            <v>6528</v>
          </cell>
          <cell r="N641">
            <v>100741</v>
          </cell>
          <cell r="O641">
            <v>4936</v>
          </cell>
          <cell r="P641">
            <v>108136</v>
          </cell>
          <cell r="Q641">
            <v>7395</v>
          </cell>
          <cell r="R641">
            <v>113390</v>
          </cell>
          <cell r="S641">
            <v>5254</v>
          </cell>
          <cell r="T641">
            <v>121795</v>
          </cell>
          <cell r="U641">
            <v>8405</v>
          </cell>
          <cell r="V641">
            <v>128355</v>
          </cell>
          <cell r="W641">
            <v>6560</v>
          </cell>
          <cell r="X641">
            <v>133598</v>
          </cell>
          <cell r="Y641">
            <v>5243</v>
          </cell>
          <cell r="Z641">
            <v>140053</v>
          </cell>
          <cell r="AA641">
            <v>6455</v>
          </cell>
          <cell r="AB641">
            <v>146416</v>
          </cell>
          <cell r="AC641">
            <v>6363</v>
          </cell>
          <cell r="AD641">
            <v>151870</v>
          </cell>
          <cell r="AE641">
            <v>5454</v>
          </cell>
          <cell r="AG641">
            <v>78167</v>
          </cell>
          <cell r="AH641">
            <v>78167</v>
          </cell>
        </row>
        <row r="642">
          <cell r="A642">
            <v>61798902</v>
          </cell>
          <cell r="B642" t="str">
            <v>מפרקי חשמלי</v>
          </cell>
          <cell r="C642" t="str">
            <v>גולדן דראגון</v>
          </cell>
          <cell r="D642">
            <v>2022</v>
          </cell>
          <cell r="E642" t="str">
            <v>מטרונית</v>
          </cell>
          <cell r="F642">
            <v>100909</v>
          </cell>
          <cell r="G642">
            <v>6482</v>
          </cell>
          <cell r="H642">
            <v>109992</v>
          </cell>
          <cell r="I642">
            <v>9083</v>
          </cell>
          <cell r="J642">
            <v>116073</v>
          </cell>
          <cell r="K642">
            <v>6081</v>
          </cell>
          <cell r="L642">
            <v>122727</v>
          </cell>
          <cell r="M642">
            <v>6654</v>
          </cell>
          <cell r="N642">
            <v>128458</v>
          </cell>
          <cell r="O642">
            <v>5731</v>
          </cell>
          <cell r="P642">
            <v>135224</v>
          </cell>
          <cell r="Q642">
            <v>6766</v>
          </cell>
          <cell r="R642">
            <v>140739</v>
          </cell>
          <cell r="S642">
            <v>5515</v>
          </cell>
          <cell r="T642">
            <v>148761</v>
          </cell>
          <cell r="U642">
            <v>8022</v>
          </cell>
          <cell r="V642">
            <v>155450</v>
          </cell>
          <cell r="W642">
            <v>6689</v>
          </cell>
          <cell r="X642">
            <v>161995</v>
          </cell>
          <cell r="Y642">
            <v>6545</v>
          </cell>
          <cell r="Z642">
            <v>169463</v>
          </cell>
          <cell r="AA642">
            <v>7468</v>
          </cell>
          <cell r="AB642">
            <v>175576</v>
          </cell>
          <cell r="AC642">
            <v>6113</v>
          </cell>
          <cell r="AD642">
            <v>180895</v>
          </cell>
          <cell r="AE642">
            <v>5319</v>
          </cell>
          <cell r="AG642">
            <v>79986</v>
          </cell>
          <cell r="AH642">
            <v>79986</v>
          </cell>
        </row>
        <row r="643">
          <cell r="A643">
            <v>61799002</v>
          </cell>
          <cell r="B643" t="str">
            <v>מפרקי חשמלי</v>
          </cell>
          <cell r="C643" t="str">
            <v>גולדן דראגון</v>
          </cell>
          <cell r="D643">
            <v>2022</v>
          </cell>
          <cell r="E643" t="str">
            <v>מטרונית</v>
          </cell>
          <cell r="F643">
            <v>91590</v>
          </cell>
          <cell r="G643">
            <v>6350</v>
          </cell>
          <cell r="H643">
            <v>100138</v>
          </cell>
          <cell r="I643">
            <v>8548</v>
          </cell>
          <cell r="J643">
            <v>105649</v>
          </cell>
          <cell r="K643">
            <v>5511</v>
          </cell>
          <cell r="L643">
            <v>111471</v>
          </cell>
          <cell r="M643">
            <v>5822</v>
          </cell>
          <cell r="N643">
            <v>117276</v>
          </cell>
          <cell r="O643">
            <v>5805</v>
          </cell>
          <cell r="P643">
            <v>124076</v>
          </cell>
          <cell r="Q643">
            <v>6800</v>
          </cell>
          <cell r="R643">
            <v>129761</v>
          </cell>
          <cell r="S643">
            <v>5685</v>
          </cell>
          <cell r="T643">
            <v>129761</v>
          </cell>
          <cell r="U643">
            <v>0</v>
          </cell>
          <cell r="V643">
            <v>136176</v>
          </cell>
          <cell r="W643">
            <v>6415</v>
          </cell>
          <cell r="X643">
            <v>142850</v>
          </cell>
          <cell r="Y643">
            <v>6674</v>
          </cell>
          <cell r="Z643">
            <v>149633</v>
          </cell>
          <cell r="AA643">
            <v>6783</v>
          </cell>
          <cell r="AB643">
            <v>156386</v>
          </cell>
          <cell r="AC643">
            <v>6753</v>
          </cell>
          <cell r="AD643">
            <v>161486</v>
          </cell>
          <cell r="AE643">
            <v>5100</v>
          </cell>
          <cell r="AG643">
            <v>69896</v>
          </cell>
          <cell r="AH643">
            <v>69896</v>
          </cell>
        </row>
        <row r="644">
          <cell r="A644">
            <v>61799102</v>
          </cell>
          <cell r="B644" t="str">
            <v>מפרקי חשמלי</v>
          </cell>
          <cell r="C644" t="str">
            <v>גולדן דראגון</v>
          </cell>
          <cell r="D644">
            <v>2022</v>
          </cell>
          <cell r="E644" t="str">
            <v>מטרונית</v>
          </cell>
          <cell r="F644">
            <v>121327</v>
          </cell>
          <cell r="G644">
            <v>6918</v>
          </cell>
          <cell r="H644">
            <v>130046</v>
          </cell>
          <cell r="I644">
            <v>8719</v>
          </cell>
          <cell r="J644">
            <v>135937</v>
          </cell>
          <cell r="K644">
            <v>5891</v>
          </cell>
          <cell r="L644">
            <v>142360</v>
          </cell>
          <cell r="M644">
            <v>6423</v>
          </cell>
          <cell r="N644">
            <v>148584</v>
          </cell>
          <cell r="O644">
            <v>6224</v>
          </cell>
          <cell r="P644">
            <v>151095</v>
          </cell>
          <cell r="Q644">
            <v>2511</v>
          </cell>
          <cell r="R644">
            <v>156667</v>
          </cell>
          <cell r="S644">
            <v>5572</v>
          </cell>
          <cell r="T644">
            <v>164415</v>
          </cell>
          <cell r="U644">
            <v>7748</v>
          </cell>
          <cell r="V644">
            <v>170741</v>
          </cell>
          <cell r="W644">
            <v>6326</v>
          </cell>
          <cell r="X644">
            <v>176795</v>
          </cell>
          <cell r="Y644">
            <v>6054</v>
          </cell>
          <cell r="Z644">
            <v>183852</v>
          </cell>
          <cell r="AA644">
            <v>7057</v>
          </cell>
          <cell r="AB644">
            <v>189686</v>
          </cell>
          <cell r="AC644">
            <v>5834</v>
          </cell>
          <cell r="AD644">
            <v>194269</v>
          </cell>
          <cell r="AE644">
            <v>4583</v>
          </cell>
          <cell r="AG644">
            <v>72942</v>
          </cell>
          <cell r="AH644">
            <v>72942</v>
          </cell>
        </row>
        <row r="645">
          <cell r="A645">
            <v>61799202</v>
          </cell>
          <cell r="B645" t="str">
            <v>מפרקי חשמלי</v>
          </cell>
          <cell r="C645" t="str">
            <v>גולדן דראגון</v>
          </cell>
          <cell r="D645">
            <v>2022</v>
          </cell>
          <cell r="E645" t="str">
            <v>מטרונית</v>
          </cell>
          <cell r="F645">
            <v>96516</v>
          </cell>
          <cell r="G645">
            <v>3550</v>
          </cell>
          <cell r="H645">
            <v>105303</v>
          </cell>
          <cell r="I645">
            <v>8787</v>
          </cell>
          <cell r="J645">
            <v>105303</v>
          </cell>
          <cell r="K645">
            <v>0</v>
          </cell>
          <cell r="L645">
            <v>115435</v>
          </cell>
          <cell r="M645">
            <v>10132</v>
          </cell>
          <cell r="N645">
            <v>122268</v>
          </cell>
          <cell r="O645">
            <v>6833</v>
          </cell>
          <cell r="P645">
            <v>128801</v>
          </cell>
          <cell r="Q645">
            <v>6533</v>
          </cell>
          <cell r="R645">
            <v>134503</v>
          </cell>
          <cell r="S645">
            <v>5702</v>
          </cell>
          <cell r="T645">
            <v>143513</v>
          </cell>
          <cell r="U645">
            <v>9010</v>
          </cell>
          <cell r="V645">
            <v>150541</v>
          </cell>
          <cell r="W645">
            <v>7028</v>
          </cell>
          <cell r="X645">
            <v>157488</v>
          </cell>
          <cell r="Y645">
            <v>6947</v>
          </cell>
          <cell r="Z645">
            <v>164423</v>
          </cell>
          <cell r="AA645">
            <v>6935</v>
          </cell>
          <cell r="AB645">
            <v>167254</v>
          </cell>
          <cell r="AC645">
            <v>2831</v>
          </cell>
          <cell r="AD645">
            <v>169717</v>
          </cell>
          <cell r="AE645">
            <v>2463</v>
          </cell>
          <cell r="AG645">
            <v>73201</v>
          </cell>
          <cell r="AH645">
            <v>73201</v>
          </cell>
        </row>
        <row r="646">
          <cell r="A646">
            <v>61799302</v>
          </cell>
          <cell r="B646" t="str">
            <v>מפרקי חשמלי</v>
          </cell>
          <cell r="C646" t="str">
            <v>גולדן דראגון</v>
          </cell>
          <cell r="D646">
            <v>2022</v>
          </cell>
          <cell r="E646" t="str">
            <v>מטרונית</v>
          </cell>
          <cell r="F646">
            <v>100200</v>
          </cell>
          <cell r="G646">
            <v>6464</v>
          </cell>
          <cell r="H646">
            <v>106143</v>
          </cell>
          <cell r="I646">
            <v>5943</v>
          </cell>
          <cell r="J646">
            <v>109529</v>
          </cell>
          <cell r="K646">
            <v>3386</v>
          </cell>
          <cell r="L646">
            <v>115453</v>
          </cell>
          <cell r="M646">
            <v>5924</v>
          </cell>
          <cell r="N646">
            <v>115453</v>
          </cell>
          <cell r="O646">
            <v>0</v>
          </cell>
          <cell r="P646">
            <v>127253</v>
          </cell>
          <cell r="Q646">
            <v>11800</v>
          </cell>
          <cell r="R646">
            <v>132901</v>
          </cell>
          <cell r="S646">
            <v>5648</v>
          </cell>
          <cell r="T646">
            <v>140910</v>
          </cell>
          <cell r="U646">
            <v>8009</v>
          </cell>
          <cell r="V646">
            <v>147673</v>
          </cell>
          <cell r="W646">
            <v>6763</v>
          </cell>
          <cell r="X646">
            <v>154027</v>
          </cell>
          <cell r="Y646">
            <v>6354</v>
          </cell>
          <cell r="Z646">
            <v>155116</v>
          </cell>
          <cell r="AA646">
            <v>1089</v>
          </cell>
          <cell r="AB646">
            <v>162474</v>
          </cell>
          <cell r="AC646">
            <v>7358</v>
          </cell>
          <cell r="AD646">
            <v>168183</v>
          </cell>
          <cell r="AE646">
            <v>5709</v>
          </cell>
          <cell r="AG646">
            <v>67983</v>
          </cell>
          <cell r="AH646">
            <v>67983</v>
          </cell>
        </row>
        <row r="647">
          <cell r="A647">
            <v>61799402</v>
          </cell>
          <cell r="B647" t="str">
            <v>מפרקי חשמלי</v>
          </cell>
          <cell r="C647" t="str">
            <v>גולדן דראגון</v>
          </cell>
          <cell r="D647">
            <v>2022</v>
          </cell>
          <cell r="E647" t="str">
            <v>מטרונית</v>
          </cell>
          <cell r="F647">
            <v>66576</v>
          </cell>
          <cell r="G647">
            <v>0</v>
          </cell>
          <cell r="H647">
            <v>66576</v>
          </cell>
          <cell r="I647">
            <v>0</v>
          </cell>
          <cell r="J647">
            <v>69059</v>
          </cell>
          <cell r="K647">
            <v>2483</v>
          </cell>
          <cell r="L647">
            <v>69949</v>
          </cell>
          <cell r="M647">
            <v>890</v>
          </cell>
          <cell r="N647">
            <v>75738</v>
          </cell>
          <cell r="O647">
            <v>5789</v>
          </cell>
          <cell r="P647">
            <v>82949</v>
          </cell>
          <cell r="Q647">
            <v>7211</v>
          </cell>
          <cell r="R647">
            <v>87512</v>
          </cell>
          <cell r="S647">
            <v>4563</v>
          </cell>
          <cell r="T647">
            <v>93299</v>
          </cell>
          <cell r="U647">
            <v>5787</v>
          </cell>
          <cell r="V647">
            <v>100305</v>
          </cell>
          <cell r="W647">
            <v>7006</v>
          </cell>
          <cell r="X647">
            <v>106754</v>
          </cell>
          <cell r="Y647">
            <v>6449</v>
          </cell>
          <cell r="Z647">
            <v>113114</v>
          </cell>
          <cell r="AA647">
            <v>6360</v>
          </cell>
          <cell r="AB647">
            <v>118625</v>
          </cell>
          <cell r="AC647">
            <v>5511</v>
          </cell>
          <cell r="AD647">
            <v>123257</v>
          </cell>
          <cell r="AE647">
            <v>4632</v>
          </cell>
          <cell r="AG647">
            <v>56681</v>
          </cell>
          <cell r="AH647">
            <v>56681</v>
          </cell>
        </row>
        <row r="648">
          <cell r="A648">
            <v>61799502</v>
          </cell>
          <cell r="B648" t="str">
            <v>מפרקי חשמלי</v>
          </cell>
          <cell r="C648" t="str">
            <v>גולדן דראגון</v>
          </cell>
          <cell r="D648">
            <v>2022</v>
          </cell>
          <cell r="E648" t="str">
            <v>מטרונית</v>
          </cell>
          <cell r="F648">
            <v>78866</v>
          </cell>
          <cell r="G648">
            <v>7139</v>
          </cell>
          <cell r="H648">
            <v>87871</v>
          </cell>
          <cell r="I648">
            <v>9005</v>
          </cell>
          <cell r="J648">
            <v>87871</v>
          </cell>
          <cell r="K648">
            <v>0</v>
          </cell>
          <cell r="L648">
            <v>98876</v>
          </cell>
          <cell r="M648">
            <v>11005</v>
          </cell>
          <cell r="N648">
            <v>104323</v>
          </cell>
          <cell r="O648">
            <v>5447</v>
          </cell>
          <cell r="P648">
            <v>111111</v>
          </cell>
          <cell r="Q648">
            <v>6788</v>
          </cell>
          <cell r="R648">
            <v>111111</v>
          </cell>
          <cell r="S648">
            <v>0</v>
          </cell>
          <cell r="T648">
            <v>121742</v>
          </cell>
          <cell r="U648">
            <v>10631</v>
          </cell>
          <cell r="V648">
            <v>123540</v>
          </cell>
          <cell r="W648">
            <v>1798</v>
          </cell>
          <cell r="X648">
            <v>129256</v>
          </cell>
          <cell r="Y648">
            <v>5716</v>
          </cell>
          <cell r="Z648">
            <v>136171</v>
          </cell>
          <cell r="AA648">
            <v>6915</v>
          </cell>
          <cell r="AB648">
            <v>142616</v>
          </cell>
          <cell r="AC648">
            <v>6445</v>
          </cell>
          <cell r="AD648">
            <v>147357</v>
          </cell>
          <cell r="AE648">
            <v>4741</v>
          </cell>
          <cell r="AG648">
            <v>68491</v>
          </cell>
          <cell r="AH648">
            <v>68491</v>
          </cell>
        </row>
        <row r="649">
          <cell r="A649">
            <v>61799602</v>
          </cell>
          <cell r="B649" t="str">
            <v>בין עירוני חשמלי</v>
          </cell>
          <cell r="C649" t="str">
            <v>גולדן דראגון</v>
          </cell>
          <cell r="D649">
            <v>2022</v>
          </cell>
          <cell r="E649" t="str">
            <v>יקנעם</v>
          </cell>
          <cell r="F649">
            <v>40537</v>
          </cell>
          <cell r="G649">
            <v>3794</v>
          </cell>
          <cell r="H649">
            <v>44964</v>
          </cell>
          <cell r="I649">
            <v>4427</v>
          </cell>
          <cell r="J649">
            <v>48595</v>
          </cell>
          <cell r="K649">
            <v>3631</v>
          </cell>
          <cell r="L649">
            <v>52869</v>
          </cell>
          <cell r="M649">
            <v>4274</v>
          </cell>
          <cell r="N649">
            <v>57011</v>
          </cell>
          <cell r="O649">
            <v>4142</v>
          </cell>
          <cell r="P649">
            <v>57378</v>
          </cell>
          <cell r="Q649">
            <v>367</v>
          </cell>
          <cell r="R649">
            <v>57378</v>
          </cell>
          <cell r="S649">
            <v>0</v>
          </cell>
          <cell r="T649">
            <v>58903</v>
          </cell>
          <cell r="U649">
            <v>1525</v>
          </cell>
          <cell r="V649">
            <v>65428</v>
          </cell>
          <cell r="W649">
            <v>6525</v>
          </cell>
          <cell r="X649">
            <v>70957</v>
          </cell>
          <cell r="Y649">
            <v>5529</v>
          </cell>
          <cell r="Z649">
            <v>76066</v>
          </cell>
          <cell r="AA649">
            <v>5109</v>
          </cell>
          <cell r="AB649">
            <v>82439</v>
          </cell>
          <cell r="AC649">
            <v>6373</v>
          </cell>
          <cell r="AD649">
            <v>84237</v>
          </cell>
          <cell r="AE649">
            <v>1798</v>
          </cell>
          <cell r="AG649">
            <v>43700</v>
          </cell>
          <cell r="AH649">
            <v>43700</v>
          </cell>
        </row>
        <row r="650">
          <cell r="A650">
            <v>61799702</v>
          </cell>
          <cell r="B650" t="str">
            <v>מפרקי</v>
          </cell>
          <cell r="C650" t="str">
            <v>גולדן דראגון</v>
          </cell>
          <cell r="D650">
            <v>2021</v>
          </cell>
          <cell r="E650" t="str">
            <v>מטרונית</v>
          </cell>
          <cell r="F650">
            <v>153365</v>
          </cell>
          <cell r="G650">
            <v>5446</v>
          </cell>
          <cell r="H650">
            <v>160388</v>
          </cell>
          <cell r="I650">
            <v>7023</v>
          </cell>
          <cell r="J650">
            <v>166338</v>
          </cell>
          <cell r="K650">
            <v>5950</v>
          </cell>
          <cell r="L650">
            <v>171985</v>
          </cell>
          <cell r="M650">
            <v>5647</v>
          </cell>
          <cell r="N650">
            <v>179230</v>
          </cell>
          <cell r="O650">
            <v>7245</v>
          </cell>
          <cell r="P650">
            <v>185821</v>
          </cell>
          <cell r="Q650">
            <v>6591</v>
          </cell>
          <cell r="R650">
            <v>193119</v>
          </cell>
          <cell r="S650">
            <v>7298</v>
          </cell>
          <cell r="T650">
            <v>200659</v>
          </cell>
          <cell r="U650">
            <v>7540</v>
          </cell>
          <cell r="V650">
            <v>206445</v>
          </cell>
          <cell r="W650">
            <v>5786</v>
          </cell>
          <cell r="X650">
            <v>208388</v>
          </cell>
          <cell r="Y650">
            <v>1943</v>
          </cell>
          <cell r="Z650">
            <v>213771</v>
          </cell>
          <cell r="AA650">
            <v>5383</v>
          </cell>
          <cell r="AB650">
            <v>219712</v>
          </cell>
          <cell r="AC650">
            <v>5941</v>
          </cell>
          <cell r="AD650">
            <v>224532</v>
          </cell>
          <cell r="AE650">
            <v>4820</v>
          </cell>
          <cell r="AG650">
            <v>71167</v>
          </cell>
          <cell r="AH650">
            <v>71167</v>
          </cell>
        </row>
        <row r="651">
          <cell r="A651">
            <v>61799802</v>
          </cell>
          <cell r="B651" t="str">
            <v>מפרקי</v>
          </cell>
          <cell r="C651" t="str">
            <v>גולדן דראגון</v>
          </cell>
          <cell r="D651">
            <v>2021</v>
          </cell>
          <cell r="E651" t="str">
            <v>מטרונית</v>
          </cell>
          <cell r="F651">
            <v>166462</v>
          </cell>
          <cell r="G651">
            <v>5514</v>
          </cell>
          <cell r="H651">
            <v>174488</v>
          </cell>
          <cell r="I651">
            <v>8026</v>
          </cell>
          <cell r="J651">
            <v>181362</v>
          </cell>
          <cell r="K651">
            <v>6874</v>
          </cell>
          <cell r="L651">
            <v>185787</v>
          </cell>
          <cell r="M651">
            <v>4425</v>
          </cell>
          <cell r="N651">
            <v>190461</v>
          </cell>
          <cell r="O651">
            <v>4674</v>
          </cell>
          <cell r="P651">
            <v>197164</v>
          </cell>
          <cell r="Q651">
            <v>6703</v>
          </cell>
          <cell r="R651">
            <v>202753</v>
          </cell>
          <cell r="S651">
            <v>5589</v>
          </cell>
          <cell r="T651">
            <v>209769</v>
          </cell>
          <cell r="U651">
            <v>7016</v>
          </cell>
          <cell r="V651">
            <v>216102</v>
          </cell>
          <cell r="W651">
            <v>6333</v>
          </cell>
          <cell r="X651">
            <v>221698</v>
          </cell>
          <cell r="Y651">
            <v>5596</v>
          </cell>
          <cell r="Z651">
            <v>228360</v>
          </cell>
          <cell r="AA651">
            <v>6662</v>
          </cell>
          <cell r="AB651">
            <v>234292</v>
          </cell>
          <cell r="AC651">
            <v>5932</v>
          </cell>
          <cell r="AD651">
            <v>239268</v>
          </cell>
          <cell r="AE651">
            <v>4976</v>
          </cell>
          <cell r="AG651">
            <v>72806</v>
          </cell>
          <cell r="AH651">
            <v>72806</v>
          </cell>
        </row>
        <row r="652">
          <cell r="A652">
            <v>61799902</v>
          </cell>
          <cell r="B652" t="str">
            <v>מפרקי</v>
          </cell>
          <cell r="C652" t="str">
            <v>גולדן דראגון</v>
          </cell>
          <cell r="D652">
            <v>2021</v>
          </cell>
          <cell r="E652" t="str">
            <v>מטרונית</v>
          </cell>
          <cell r="F652">
            <v>145605</v>
          </cell>
          <cell r="G652">
            <v>5581</v>
          </cell>
          <cell r="H652">
            <v>150627</v>
          </cell>
          <cell r="I652">
            <v>5022</v>
          </cell>
          <cell r="J652">
            <v>157527</v>
          </cell>
          <cell r="K652">
            <v>6900</v>
          </cell>
          <cell r="L652">
            <v>163515</v>
          </cell>
          <cell r="M652">
            <v>5988</v>
          </cell>
          <cell r="N652">
            <v>169960</v>
          </cell>
          <cell r="O652">
            <v>6445</v>
          </cell>
          <cell r="P652">
            <v>177392</v>
          </cell>
          <cell r="Q652">
            <v>7432</v>
          </cell>
          <cell r="R652">
            <v>183154</v>
          </cell>
          <cell r="S652">
            <v>5762</v>
          </cell>
          <cell r="T652">
            <v>190237</v>
          </cell>
          <cell r="U652">
            <v>7083</v>
          </cell>
          <cell r="V652">
            <v>198697</v>
          </cell>
          <cell r="W652">
            <v>8460</v>
          </cell>
          <cell r="X652">
            <v>205320</v>
          </cell>
          <cell r="Y652">
            <v>6623</v>
          </cell>
          <cell r="Z652">
            <v>212451</v>
          </cell>
          <cell r="AA652">
            <v>7131</v>
          </cell>
          <cell r="AB652">
            <v>217798</v>
          </cell>
          <cell r="AC652">
            <v>5347</v>
          </cell>
          <cell r="AD652">
            <v>224002</v>
          </cell>
          <cell r="AE652">
            <v>6204</v>
          </cell>
          <cell r="AG652">
            <v>78397</v>
          </cell>
          <cell r="AH652">
            <v>78397</v>
          </cell>
        </row>
        <row r="653">
          <cell r="A653">
            <v>61800002</v>
          </cell>
          <cell r="B653" t="str">
            <v>מפרקי</v>
          </cell>
          <cell r="C653" t="str">
            <v>גולדן דראגון</v>
          </cell>
          <cell r="D653">
            <v>2021</v>
          </cell>
          <cell r="E653" t="str">
            <v>מטרונית</v>
          </cell>
          <cell r="F653">
            <v>163171</v>
          </cell>
          <cell r="G653">
            <v>5071</v>
          </cell>
          <cell r="H653">
            <v>170269</v>
          </cell>
          <cell r="I653">
            <v>7098</v>
          </cell>
          <cell r="J653">
            <v>177049</v>
          </cell>
          <cell r="K653">
            <v>6780</v>
          </cell>
          <cell r="L653">
            <v>183807</v>
          </cell>
          <cell r="M653">
            <v>6758</v>
          </cell>
          <cell r="N653">
            <v>190331</v>
          </cell>
          <cell r="O653">
            <v>6524</v>
          </cell>
          <cell r="P653">
            <v>198496</v>
          </cell>
          <cell r="Q653">
            <v>8165</v>
          </cell>
          <cell r="R653">
            <v>205080</v>
          </cell>
          <cell r="S653">
            <v>6584</v>
          </cell>
          <cell r="T653">
            <v>213373</v>
          </cell>
          <cell r="U653">
            <v>8293</v>
          </cell>
          <cell r="V653">
            <v>222517</v>
          </cell>
          <cell r="W653">
            <v>9144</v>
          </cell>
          <cell r="X653">
            <v>228812</v>
          </cell>
          <cell r="Y653">
            <v>6295</v>
          </cell>
          <cell r="Z653">
            <v>234198</v>
          </cell>
          <cell r="AA653">
            <v>5386</v>
          </cell>
          <cell r="AB653">
            <v>239823</v>
          </cell>
          <cell r="AC653">
            <v>5625</v>
          </cell>
          <cell r="AD653">
            <v>244874</v>
          </cell>
          <cell r="AE653">
            <v>5051</v>
          </cell>
          <cell r="AG653">
            <v>81703</v>
          </cell>
          <cell r="AH653">
            <v>81703</v>
          </cell>
        </row>
        <row r="654">
          <cell r="A654">
            <v>61800102</v>
          </cell>
          <cell r="B654" t="str">
            <v>מפרקי</v>
          </cell>
          <cell r="C654" t="str">
            <v>גולדן דראגון</v>
          </cell>
          <cell r="D654">
            <v>2021</v>
          </cell>
          <cell r="E654" t="str">
            <v>מטרונית</v>
          </cell>
          <cell r="F654">
            <v>172073</v>
          </cell>
          <cell r="G654">
            <v>6639</v>
          </cell>
          <cell r="H654">
            <v>178793</v>
          </cell>
          <cell r="I654">
            <v>6720</v>
          </cell>
          <cell r="J654">
            <v>185599</v>
          </cell>
          <cell r="K654">
            <v>6806</v>
          </cell>
          <cell r="L654">
            <v>192050</v>
          </cell>
          <cell r="M654">
            <v>6451</v>
          </cell>
          <cell r="N654">
            <v>192050</v>
          </cell>
          <cell r="O654">
            <v>0</v>
          </cell>
          <cell r="P654">
            <v>203369</v>
          </cell>
          <cell r="Q654">
            <v>11319</v>
          </cell>
          <cell r="R654">
            <v>209377</v>
          </cell>
          <cell r="S654">
            <v>6008</v>
          </cell>
          <cell r="T654">
            <v>216291</v>
          </cell>
          <cell r="U654">
            <v>6914</v>
          </cell>
          <cell r="V654">
            <v>223749</v>
          </cell>
          <cell r="W654">
            <v>7458</v>
          </cell>
          <cell r="X654">
            <v>230415</v>
          </cell>
          <cell r="Y654">
            <v>6666</v>
          </cell>
          <cell r="Z654">
            <v>236186</v>
          </cell>
          <cell r="AA654">
            <v>5771</v>
          </cell>
          <cell r="AB654">
            <v>242969</v>
          </cell>
          <cell r="AC654">
            <v>6783</v>
          </cell>
          <cell r="AD654">
            <v>248439</v>
          </cell>
          <cell r="AE654">
            <v>5470</v>
          </cell>
          <cell r="AG654">
            <v>76366</v>
          </cell>
          <cell r="AH654">
            <v>76366</v>
          </cell>
        </row>
        <row r="655">
          <cell r="A655">
            <v>65106701</v>
          </cell>
          <cell r="B655" t="str">
            <v>בין עירוני</v>
          </cell>
          <cell r="C655" t="str">
            <v>גולדן</v>
          </cell>
          <cell r="D655">
            <v>2019</v>
          </cell>
          <cell r="E655" t="str">
            <v>טבריה</v>
          </cell>
          <cell r="F655">
            <v>439632</v>
          </cell>
          <cell r="G655">
            <v>5924</v>
          </cell>
          <cell r="H655">
            <v>444400</v>
          </cell>
          <cell r="I655">
            <v>4768</v>
          </cell>
          <cell r="J655">
            <v>446140</v>
          </cell>
          <cell r="K655">
            <v>1740</v>
          </cell>
          <cell r="L655">
            <v>448320</v>
          </cell>
          <cell r="M655">
            <v>2180</v>
          </cell>
          <cell r="N655">
            <v>452332</v>
          </cell>
          <cell r="O655">
            <v>4012</v>
          </cell>
          <cell r="P655">
            <v>454325</v>
          </cell>
          <cell r="Q655">
            <v>1993</v>
          </cell>
          <cell r="R655">
            <v>464492</v>
          </cell>
          <cell r="S655">
            <v>10167</v>
          </cell>
          <cell r="T655">
            <v>470232</v>
          </cell>
          <cell r="U655">
            <v>5740</v>
          </cell>
          <cell r="V655">
            <v>474983</v>
          </cell>
          <cell r="W655">
            <v>4751</v>
          </cell>
          <cell r="X655">
            <v>481357</v>
          </cell>
          <cell r="Y655">
            <v>6374</v>
          </cell>
          <cell r="Z655">
            <v>486051</v>
          </cell>
          <cell r="AA655">
            <v>4694</v>
          </cell>
          <cell r="AB655">
            <v>494581</v>
          </cell>
          <cell r="AC655">
            <v>8530</v>
          </cell>
          <cell r="AD655">
            <v>499452</v>
          </cell>
          <cell r="AE655">
            <v>4871</v>
          </cell>
          <cell r="AG655">
            <v>59820</v>
          </cell>
          <cell r="AH655">
            <v>59820</v>
          </cell>
        </row>
        <row r="656">
          <cell r="A656">
            <v>65106801</v>
          </cell>
          <cell r="B656" t="str">
            <v>בין עירוני</v>
          </cell>
          <cell r="C656" t="str">
            <v>גולדן דראגון</v>
          </cell>
          <cell r="D656">
            <v>2019</v>
          </cell>
          <cell r="E656" t="str">
            <v>עפולה</v>
          </cell>
          <cell r="F656">
            <v>541386</v>
          </cell>
          <cell r="G656">
            <v>10616</v>
          </cell>
          <cell r="H656">
            <v>552390</v>
          </cell>
          <cell r="I656">
            <v>11004</v>
          </cell>
          <cell r="J656">
            <v>552390</v>
          </cell>
          <cell r="K656">
            <v>0</v>
          </cell>
          <cell r="L656">
            <v>562713</v>
          </cell>
          <cell r="M656">
            <v>10323</v>
          </cell>
          <cell r="N656">
            <v>580436</v>
          </cell>
          <cell r="O656">
            <v>17723</v>
          </cell>
          <cell r="P656">
            <v>585436</v>
          </cell>
          <cell r="R656">
            <v>599296</v>
          </cell>
          <cell r="S656">
            <v>13860</v>
          </cell>
          <cell r="T656">
            <v>608792</v>
          </cell>
          <cell r="U656">
            <v>9496</v>
          </cell>
          <cell r="V656">
            <v>622518</v>
          </cell>
          <cell r="W656">
            <v>13726</v>
          </cell>
          <cell r="X656">
            <v>626620</v>
          </cell>
          <cell r="Y656">
            <v>4102</v>
          </cell>
          <cell r="Z656">
            <v>632000</v>
          </cell>
          <cell r="AA656">
            <v>5380</v>
          </cell>
          <cell r="AB656">
            <v>638388</v>
          </cell>
          <cell r="AC656">
            <v>6388</v>
          </cell>
          <cell r="AD656">
            <v>647284</v>
          </cell>
          <cell r="AE656">
            <v>8896</v>
          </cell>
          <cell r="AG656">
            <v>105898</v>
          </cell>
          <cell r="AH656">
            <v>100898</v>
          </cell>
        </row>
        <row r="657">
          <cell r="A657">
            <v>65106901</v>
          </cell>
          <cell r="B657" t="str">
            <v>בין עירוני</v>
          </cell>
          <cell r="C657" t="str">
            <v>גולדן דראגון</v>
          </cell>
          <cell r="D657">
            <v>2019</v>
          </cell>
          <cell r="E657" t="str">
            <v>עפולה</v>
          </cell>
          <cell r="F657">
            <v>524810</v>
          </cell>
          <cell r="G657">
            <v>9994</v>
          </cell>
          <cell r="H657">
            <v>538217</v>
          </cell>
          <cell r="I657">
            <v>13407</v>
          </cell>
          <cell r="J657">
            <v>545960</v>
          </cell>
          <cell r="K657">
            <v>7743</v>
          </cell>
          <cell r="L657">
            <v>556961</v>
          </cell>
          <cell r="M657">
            <v>11001</v>
          </cell>
          <cell r="N657">
            <v>567210</v>
          </cell>
          <cell r="O657">
            <v>10249</v>
          </cell>
          <cell r="P657">
            <v>576549</v>
          </cell>
          <cell r="R657">
            <v>582750</v>
          </cell>
          <cell r="S657">
            <v>6201</v>
          </cell>
          <cell r="T657">
            <v>591864</v>
          </cell>
          <cell r="U657">
            <v>9114</v>
          </cell>
          <cell r="V657">
            <v>604155</v>
          </cell>
          <cell r="W657">
            <v>12291</v>
          </cell>
          <cell r="X657">
            <v>611150</v>
          </cell>
          <cell r="Y657">
            <v>6995</v>
          </cell>
          <cell r="Z657">
            <v>612917</v>
          </cell>
          <cell r="AA657">
            <v>1767</v>
          </cell>
          <cell r="AB657">
            <v>617580</v>
          </cell>
          <cell r="AC657">
            <v>4663</v>
          </cell>
          <cell r="AD657">
            <v>628497</v>
          </cell>
          <cell r="AE657">
            <v>10917</v>
          </cell>
          <cell r="AG657">
            <v>103687</v>
          </cell>
          <cell r="AH657">
            <v>94348</v>
          </cell>
        </row>
        <row r="658">
          <cell r="A658">
            <v>65107001</v>
          </cell>
          <cell r="B658" t="str">
            <v>בין עירוני</v>
          </cell>
          <cell r="C658" t="str">
            <v>גולדן דראגון</v>
          </cell>
          <cell r="D658">
            <v>2019</v>
          </cell>
          <cell r="E658" t="str">
            <v>עפולה</v>
          </cell>
          <cell r="F658">
            <v>542380</v>
          </cell>
          <cell r="G658">
            <v>9827</v>
          </cell>
          <cell r="H658">
            <v>554827</v>
          </cell>
          <cell r="I658">
            <v>12447</v>
          </cell>
          <cell r="J658">
            <v>563803</v>
          </cell>
          <cell r="K658">
            <v>8976</v>
          </cell>
          <cell r="L658">
            <v>574592</v>
          </cell>
          <cell r="M658">
            <v>10789</v>
          </cell>
          <cell r="N658">
            <v>584620</v>
          </cell>
          <cell r="O658">
            <v>10028</v>
          </cell>
          <cell r="P658">
            <v>596302</v>
          </cell>
          <cell r="R658">
            <v>605049</v>
          </cell>
          <cell r="S658">
            <v>8747</v>
          </cell>
          <cell r="T658">
            <v>617705</v>
          </cell>
          <cell r="U658">
            <v>12656</v>
          </cell>
          <cell r="V658">
            <v>630522</v>
          </cell>
          <cell r="W658">
            <v>12817</v>
          </cell>
          <cell r="X658">
            <v>640525</v>
          </cell>
          <cell r="Y658">
            <v>10003</v>
          </cell>
          <cell r="Z658">
            <v>649689</v>
          </cell>
          <cell r="AA658">
            <v>9164</v>
          </cell>
          <cell r="AB658">
            <v>658605</v>
          </cell>
          <cell r="AC658">
            <v>8916</v>
          </cell>
          <cell r="AD658">
            <v>662060</v>
          </cell>
          <cell r="AE658">
            <v>3455</v>
          </cell>
          <cell r="AG658">
            <v>119680</v>
          </cell>
          <cell r="AH658">
            <v>107998</v>
          </cell>
        </row>
        <row r="659">
          <cell r="A659">
            <v>65107101</v>
          </cell>
          <cell r="B659" t="str">
            <v>בין עירוני</v>
          </cell>
          <cell r="C659" t="str">
            <v>גולדן</v>
          </cell>
          <cell r="D659">
            <v>2019</v>
          </cell>
          <cell r="E659" t="str">
            <v>טבריה</v>
          </cell>
          <cell r="F659">
            <v>488040</v>
          </cell>
          <cell r="G659">
            <v>285</v>
          </cell>
          <cell r="H659">
            <v>493058</v>
          </cell>
          <cell r="I659">
            <v>5018</v>
          </cell>
          <cell r="J659">
            <v>499854</v>
          </cell>
          <cell r="K659">
            <v>6796</v>
          </cell>
          <cell r="L659">
            <v>506890</v>
          </cell>
          <cell r="M659">
            <v>7036</v>
          </cell>
          <cell r="N659">
            <v>513153</v>
          </cell>
          <cell r="O659">
            <v>6263</v>
          </cell>
          <cell r="P659">
            <v>520076</v>
          </cell>
          <cell r="Q659">
            <v>6923</v>
          </cell>
          <cell r="R659">
            <v>524272</v>
          </cell>
          <cell r="S659">
            <v>4196</v>
          </cell>
          <cell r="T659">
            <v>531658</v>
          </cell>
          <cell r="U659">
            <v>7386</v>
          </cell>
          <cell r="V659">
            <v>538971</v>
          </cell>
          <cell r="W659">
            <v>7313</v>
          </cell>
          <cell r="X659">
            <v>547157</v>
          </cell>
          <cell r="Y659">
            <v>8186</v>
          </cell>
          <cell r="Z659">
            <v>555582</v>
          </cell>
          <cell r="AA659">
            <v>8425</v>
          </cell>
          <cell r="AB659">
            <v>560234</v>
          </cell>
          <cell r="AC659">
            <v>4652</v>
          </cell>
          <cell r="AD659">
            <v>567886</v>
          </cell>
          <cell r="AE659">
            <v>7652</v>
          </cell>
          <cell r="AG659">
            <v>79846</v>
          </cell>
          <cell r="AH659">
            <v>79846</v>
          </cell>
        </row>
        <row r="660">
          <cell r="A660">
            <v>65107201</v>
          </cell>
          <cell r="B660" t="str">
            <v>בין עירוני</v>
          </cell>
          <cell r="C660" t="str">
            <v>גולדן דראגון</v>
          </cell>
          <cell r="D660">
            <v>2019</v>
          </cell>
          <cell r="E660" t="str">
            <v>מגדל העמק</v>
          </cell>
          <cell r="F660">
            <v>519415</v>
          </cell>
          <cell r="G660">
            <v>10409</v>
          </cell>
          <cell r="H660">
            <v>521500</v>
          </cell>
          <cell r="I660">
            <v>2085</v>
          </cell>
          <cell r="J660">
            <v>522532</v>
          </cell>
          <cell r="K660">
            <v>1032</v>
          </cell>
          <cell r="L660">
            <v>524074</v>
          </cell>
          <cell r="M660">
            <v>1542</v>
          </cell>
          <cell r="N660">
            <v>529330</v>
          </cell>
          <cell r="O660">
            <v>5256</v>
          </cell>
          <cell r="P660">
            <v>532899</v>
          </cell>
          <cell r="R660">
            <v>533706</v>
          </cell>
          <cell r="S660">
            <v>807</v>
          </cell>
          <cell r="T660">
            <v>533706</v>
          </cell>
          <cell r="U660">
            <v>0</v>
          </cell>
          <cell r="V660">
            <v>534080</v>
          </cell>
          <cell r="W660">
            <v>374</v>
          </cell>
          <cell r="X660">
            <v>542697</v>
          </cell>
          <cell r="Y660">
            <v>8617</v>
          </cell>
          <cell r="Z660">
            <v>548305</v>
          </cell>
          <cell r="AA660">
            <v>5608</v>
          </cell>
          <cell r="AB660">
            <v>550258</v>
          </cell>
          <cell r="AC660">
            <v>1953</v>
          </cell>
          <cell r="AD660">
            <v>560789</v>
          </cell>
          <cell r="AE660">
            <v>10531</v>
          </cell>
          <cell r="AG660">
            <v>41374</v>
          </cell>
          <cell r="AH660">
            <v>37805</v>
          </cell>
        </row>
        <row r="661">
          <cell r="A661">
            <v>65107301</v>
          </cell>
          <cell r="B661" t="str">
            <v>בין עירוני</v>
          </cell>
          <cell r="C661" t="str">
            <v>גולדן</v>
          </cell>
          <cell r="D661">
            <v>2019</v>
          </cell>
          <cell r="E661" t="str">
            <v>טבריה</v>
          </cell>
          <cell r="F661">
            <v>618162</v>
          </cell>
          <cell r="G661">
            <v>1803</v>
          </cell>
          <cell r="H661">
            <v>641789</v>
          </cell>
          <cell r="I661">
            <v>23627</v>
          </cell>
          <cell r="J661">
            <v>641789</v>
          </cell>
          <cell r="K661">
            <v>0</v>
          </cell>
          <cell r="L661">
            <v>641823</v>
          </cell>
          <cell r="M661">
            <v>34</v>
          </cell>
          <cell r="N661">
            <v>645882</v>
          </cell>
          <cell r="O661">
            <v>4059</v>
          </cell>
          <cell r="P661">
            <v>649591</v>
          </cell>
          <cell r="Q661">
            <v>3709</v>
          </cell>
          <cell r="R661">
            <v>652591</v>
          </cell>
          <cell r="S661">
            <v>3000</v>
          </cell>
          <cell r="T661">
            <v>660452</v>
          </cell>
          <cell r="U661">
            <v>7861</v>
          </cell>
          <cell r="V661">
            <v>672559</v>
          </cell>
          <cell r="W661">
            <v>12107</v>
          </cell>
          <cell r="X661">
            <v>679822</v>
          </cell>
          <cell r="Y661">
            <v>7263</v>
          </cell>
          <cell r="Z661">
            <v>687537</v>
          </cell>
          <cell r="AA661">
            <v>7715</v>
          </cell>
          <cell r="AB661">
            <v>688330</v>
          </cell>
          <cell r="AC661">
            <v>793</v>
          </cell>
          <cell r="AD661">
            <v>695992</v>
          </cell>
          <cell r="AE661">
            <v>7662</v>
          </cell>
          <cell r="AG661">
            <v>77830</v>
          </cell>
          <cell r="AH661">
            <v>77830</v>
          </cell>
        </row>
        <row r="662">
          <cell r="A662">
            <v>65107401</v>
          </cell>
          <cell r="B662" t="str">
            <v>בין עירוני</v>
          </cell>
          <cell r="C662" t="str">
            <v>גולדן</v>
          </cell>
          <cell r="D662">
            <v>2019</v>
          </cell>
          <cell r="E662" t="str">
            <v>טבריה</v>
          </cell>
          <cell r="F662">
            <v>443142</v>
          </cell>
          <cell r="G662">
            <v>8194</v>
          </cell>
          <cell r="H662">
            <v>504016</v>
          </cell>
          <cell r="I662">
            <v>60874</v>
          </cell>
          <cell r="J662">
            <v>504016</v>
          </cell>
          <cell r="K662">
            <v>0</v>
          </cell>
          <cell r="L662">
            <v>507504</v>
          </cell>
          <cell r="M662">
            <v>3488</v>
          </cell>
          <cell r="N662">
            <v>512139</v>
          </cell>
          <cell r="O662">
            <v>4635</v>
          </cell>
          <cell r="P662">
            <v>519715</v>
          </cell>
          <cell r="Q662">
            <v>7576</v>
          </cell>
          <cell r="R662">
            <v>520076</v>
          </cell>
          <cell r="S662">
            <v>361</v>
          </cell>
          <cell r="T662">
            <v>521723</v>
          </cell>
          <cell r="U662">
            <v>1647</v>
          </cell>
          <cell r="V662">
            <v>527470</v>
          </cell>
          <cell r="W662">
            <v>5747</v>
          </cell>
          <cell r="X662">
            <v>528438</v>
          </cell>
          <cell r="Y662">
            <v>968</v>
          </cell>
          <cell r="Z662">
            <v>530692</v>
          </cell>
          <cell r="AA662">
            <v>2254</v>
          </cell>
          <cell r="AB662">
            <v>533653</v>
          </cell>
          <cell r="AC662">
            <v>2961</v>
          </cell>
          <cell r="AD662">
            <v>537954</v>
          </cell>
          <cell r="AE662">
            <v>4301</v>
          </cell>
          <cell r="AG662">
            <v>94812</v>
          </cell>
          <cell r="AH662">
            <v>94812</v>
          </cell>
        </row>
        <row r="663">
          <cell r="A663">
            <v>65107501</v>
          </cell>
          <cell r="B663" t="str">
            <v>בין עירוני</v>
          </cell>
          <cell r="C663" t="str">
            <v>גולדן</v>
          </cell>
          <cell r="D663">
            <v>2019</v>
          </cell>
          <cell r="E663" t="str">
            <v>טבריה</v>
          </cell>
          <cell r="F663">
            <v>442229</v>
          </cell>
          <cell r="G663">
            <v>6805</v>
          </cell>
          <cell r="H663">
            <v>443339</v>
          </cell>
          <cell r="I663">
            <v>1110</v>
          </cell>
          <cell r="J663">
            <v>443399</v>
          </cell>
          <cell r="K663">
            <v>60</v>
          </cell>
          <cell r="L663">
            <v>444455</v>
          </cell>
          <cell r="M663">
            <v>1056</v>
          </cell>
          <cell r="N663">
            <v>447973</v>
          </cell>
          <cell r="O663">
            <v>3518</v>
          </cell>
          <cell r="P663">
            <v>452237</v>
          </cell>
          <cell r="Q663">
            <v>4264</v>
          </cell>
          <cell r="R663">
            <v>454795</v>
          </cell>
          <cell r="S663">
            <v>2558</v>
          </cell>
          <cell r="T663">
            <v>457037</v>
          </cell>
          <cell r="U663">
            <v>2242</v>
          </cell>
          <cell r="V663">
            <v>463421</v>
          </cell>
          <cell r="W663">
            <v>6384</v>
          </cell>
          <cell r="X663">
            <v>468580</v>
          </cell>
          <cell r="Y663">
            <v>5159</v>
          </cell>
          <cell r="Z663">
            <v>474141</v>
          </cell>
          <cell r="AA663">
            <v>5561</v>
          </cell>
          <cell r="AB663">
            <v>479298</v>
          </cell>
          <cell r="AC663">
            <v>5157</v>
          </cell>
          <cell r="AD663">
            <v>488024</v>
          </cell>
          <cell r="AE663">
            <v>8726</v>
          </cell>
          <cell r="AG663">
            <v>45795</v>
          </cell>
          <cell r="AH663">
            <v>45795</v>
          </cell>
        </row>
        <row r="664">
          <cell r="A664">
            <v>65107601</v>
          </cell>
          <cell r="B664" t="str">
            <v>בין עירוני</v>
          </cell>
          <cell r="C664" t="str">
            <v>גולדן</v>
          </cell>
          <cell r="D664">
            <v>2019</v>
          </cell>
          <cell r="E664" t="str">
            <v>טבריה</v>
          </cell>
          <cell r="F664">
            <v>551613</v>
          </cell>
          <cell r="G664">
            <v>573</v>
          </cell>
          <cell r="H664">
            <v>558245</v>
          </cell>
          <cell r="I664">
            <v>6632</v>
          </cell>
          <cell r="J664">
            <v>559000</v>
          </cell>
          <cell r="K664">
            <v>755</v>
          </cell>
          <cell r="L664">
            <v>559196</v>
          </cell>
          <cell r="M664">
            <v>196</v>
          </cell>
          <cell r="N664">
            <v>559425</v>
          </cell>
          <cell r="O664">
            <v>229</v>
          </cell>
          <cell r="P664">
            <v>559425</v>
          </cell>
          <cell r="Q664">
            <v>0</v>
          </cell>
          <cell r="R664">
            <v>562506</v>
          </cell>
          <cell r="S664">
            <v>3081</v>
          </cell>
          <cell r="T664">
            <v>564798</v>
          </cell>
          <cell r="U664">
            <v>2292</v>
          </cell>
          <cell r="V664">
            <v>568916</v>
          </cell>
          <cell r="W664">
            <v>4118</v>
          </cell>
          <cell r="X664">
            <v>575470</v>
          </cell>
          <cell r="Y664">
            <v>6554</v>
          </cell>
          <cell r="Z664">
            <v>582864</v>
          </cell>
          <cell r="AA664">
            <v>7394</v>
          </cell>
          <cell r="AB664">
            <v>592048</v>
          </cell>
          <cell r="AC664">
            <v>9184</v>
          </cell>
          <cell r="AD664">
            <v>598103</v>
          </cell>
          <cell r="AE664">
            <v>6055</v>
          </cell>
          <cell r="AG664">
            <v>46490</v>
          </cell>
          <cell r="AH664">
            <v>46490</v>
          </cell>
        </row>
        <row r="665">
          <cell r="A665">
            <v>65107701</v>
          </cell>
          <cell r="B665" t="str">
            <v>בין עירוני</v>
          </cell>
          <cell r="C665" t="str">
            <v>גולדן</v>
          </cell>
          <cell r="D665">
            <v>2019</v>
          </cell>
          <cell r="E665" t="str">
            <v>טבריה</v>
          </cell>
          <cell r="F665">
            <v>503636</v>
          </cell>
          <cell r="G665">
            <v>8114</v>
          </cell>
          <cell r="H665">
            <v>509945</v>
          </cell>
          <cell r="I665">
            <v>6309</v>
          </cell>
          <cell r="J665">
            <v>519795</v>
          </cell>
          <cell r="K665">
            <v>9850</v>
          </cell>
          <cell r="L665">
            <v>528887</v>
          </cell>
          <cell r="M665">
            <v>9092</v>
          </cell>
          <cell r="N665">
            <v>537151</v>
          </cell>
          <cell r="O665">
            <v>8264</v>
          </cell>
          <cell r="P665">
            <v>538953</v>
          </cell>
          <cell r="Q665">
            <v>1802</v>
          </cell>
          <cell r="R665">
            <v>548658</v>
          </cell>
          <cell r="S665">
            <v>9705</v>
          </cell>
          <cell r="T665">
            <v>561926</v>
          </cell>
          <cell r="U665">
            <v>13268</v>
          </cell>
          <cell r="V665">
            <v>571951</v>
          </cell>
          <cell r="W665">
            <v>10025</v>
          </cell>
          <cell r="X665">
            <v>574284</v>
          </cell>
          <cell r="Y665">
            <v>2333</v>
          </cell>
          <cell r="Z665">
            <v>574643</v>
          </cell>
          <cell r="AA665">
            <v>359</v>
          </cell>
          <cell r="AB665">
            <v>574643</v>
          </cell>
          <cell r="AC665">
            <v>0</v>
          </cell>
          <cell r="AD665">
            <v>578902</v>
          </cell>
          <cell r="AE665">
            <v>4259</v>
          </cell>
          <cell r="AG665">
            <v>75266</v>
          </cell>
          <cell r="AH665">
            <v>75266</v>
          </cell>
        </row>
        <row r="666">
          <cell r="A666">
            <v>65107801</v>
          </cell>
          <cell r="B666" t="str">
            <v>בין עירוני</v>
          </cell>
          <cell r="C666" t="str">
            <v>גולדן</v>
          </cell>
          <cell r="D666">
            <v>2019</v>
          </cell>
          <cell r="E666" t="str">
            <v>טבריה</v>
          </cell>
          <cell r="H666">
            <v>537763</v>
          </cell>
          <cell r="I666">
            <v>537763</v>
          </cell>
          <cell r="J666">
            <v>537763</v>
          </cell>
          <cell r="K666">
            <v>0</v>
          </cell>
          <cell r="L666">
            <v>538329</v>
          </cell>
          <cell r="M666">
            <v>566</v>
          </cell>
          <cell r="N666">
            <v>540955</v>
          </cell>
          <cell r="O666">
            <v>2626</v>
          </cell>
          <cell r="P666">
            <v>546190</v>
          </cell>
          <cell r="Q666">
            <v>5235</v>
          </cell>
          <cell r="R666">
            <v>553492</v>
          </cell>
          <cell r="S666">
            <v>7302</v>
          </cell>
          <cell r="T666">
            <v>562583</v>
          </cell>
          <cell r="U666">
            <v>9091</v>
          </cell>
          <cell r="V666">
            <v>570237</v>
          </cell>
          <cell r="W666">
            <v>7654</v>
          </cell>
          <cell r="X666">
            <v>583196</v>
          </cell>
          <cell r="Y666">
            <v>12959</v>
          </cell>
          <cell r="Z666">
            <v>592613</v>
          </cell>
          <cell r="AA666">
            <v>9417</v>
          </cell>
          <cell r="AB666">
            <v>599190</v>
          </cell>
          <cell r="AC666">
            <v>6577</v>
          </cell>
          <cell r="AD666">
            <v>604652</v>
          </cell>
          <cell r="AE666">
            <v>5462</v>
          </cell>
          <cell r="AG666">
            <v>604652</v>
          </cell>
          <cell r="AH666">
            <v>604652</v>
          </cell>
        </row>
        <row r="667">
          <cell r="A667">
            <v>65107901</v>
          </cell>
          <cell r="B667" t="str">
            <v>בין עירוני</v>
          </cell>
          <cell r="C667" t="str">
            <v>גולדן</v>
          </cell>
          <cell r="D667">
            <v>2019</v>
          </cell>
          <cell r="E667" t="str">
            <v>טבריה</v>
          </cell>
          <cell r="F667">
            <v>550827</v>
          </cell>
          <cell r="G667">
            <v>12626</v>
          </cell>
          <cell r="H667">
            <v>616035</v>
          </cell>
          <cell r="I667">
            <v>65208</v>
          </cell>
          <cell r="J667">
            <v>619270</v>
          </cell>
          <cell r="K667">
            <v>3235</v>
          </cell>
          <cell r="L667">
            <v>623407</v>
          </cell>
          <cell r="M667">
            <v>4137</v>
          </cell>
          <cell r="N667">
            <v>630009</v>
          </cell>
          <cell r="O667">
            <v>6602</v>
          </cell>
          <cell r="P667">
            <v>637967</v>
          </cell>
          <cell r="Q667">
            <v>7958</v>
          </cell>
          <cell r="R667">
            <v>637967</v>
          </cell>
          <cell r="S667">
            <v>0</v>
          </cell>
          <cell r="T667">
            <v>646276</v>
          </cell>
          <cell r="U667">
            <v>8309</v>
          </cell>
          <cell r="V667">
            <v>653915</v>
          </cell>
          <cell r="W667">
            <v>7639</v>
          </cell>
          <cell r="X667">
            <v>660020</v>
          </cell>
          <cell r="Y667">
            <v>6105</v>
          </cell>
          <cell r="Z667">
            <v>665402</v>
          </cell>
          <cell r="AA667">
            <v>5382</v>
          </cell>
          <cell r="AB667">
            <v>669807</v>
          </cell>
          <cell r="AC667">
            <v>4405</v>
          </cell>
          <cell r="AD667">
            <v>675809</v>
          </cell>
          <cell r="AE667">
            <v>6002</v>
          </cell>
          <cell r="AG667">
            <v>124982</v>
          </cell>
          <cell r="AH667">
            <v>124982</v>
          </cell>
        </row>
        <row r="668">
          <cell r="A668">
            <v>65108001</v>
          </cell>
          <cell r="B668" t="str">
            <v>בין עירוני</v>
          </cell>
          <cell r="C668" t="str">
            <v>גולדן דראגון</v>
          </cell>
          <cell r="D668">
            <v>2019</v>
          </cell>
          <cell r="E668" t="str">
            <v>יקנעם</v>
          </cell>
          <cell r="F668">
            <v>538669</v>
          </cell>
          <cell r="G668">
            <v>8384</v>
          </cell>
          <cell r="H668">
            <v>547147</v>
          </cell>
          <cell r="I668">
            <v>8478</v>
          </cell>
          <cell r="J668">
            <v>556387</v>
          </cell>
          <cell r="K668">
            <v>9240</v>
          </cell>
          <cell r="L668">
            <v>561925</v>
          </cell>
          <cell r="M668">
            <v>5538</v>
          </cell>
          <cell r="N668">
            <v>566858</v>
          </cell>
          <cell r="O668">
            <v>4933</v>
          </cell>
          <cell r="P668">
            <v>573417</v>
          </cell>
          <cell r="Q668">
            <v>6559</v>
          </cell>
          <cell r="R668">
            <v>579278</v>
          </cell>
          <cell r="S668">
            <v>5861</v>
          </cell>
          <cell r="T668">
            <v>588142</v>
          </cell>
          <cell r="U668">
            <v>8864</v>
          </cell>
          <cell r="V668">
            <v>599125</v>
          </cell>
          <cell r="W668">
            <v>10983</v>
          </cell>
          <cell r="X668">
            <v>604712</v>
          </cell>
          <cell r="Y668">
            <v>5587</v>
          </cell>
          <cell r="Z668">
            <v>615561</v>
          </cell>
          <cell r="AA668">
            <v>10849</v>
          </cell>
          <cell r="AB668">
            <v>626103</v>
          </cell>
          <cell r="AC668">
            <v>10542</v>
          </cell>
          <cell r="AD668">
            <v>634197</v>
          </cell>
          <cell r="AE668">
            <v>8094</v>
          </cell>
          <cell r="AG668">
            <v>95528</v>
          </cell>
          <cell r="AH668">
            <v>95528</v>
          </cell>
        </row>
        <row r="669">
          <cell r="A669">
            <v>65108101</v>
          </cell>
          <cell r="B669" t="str">
            <v>בין עירוני</v>
          </cell>
          <cell r="C669" t="str">
            <v>גולדן דראגון</v>
          </cell>
          <cell r="D669">
            <v>2019</v>
          </cell>
          <cell r="E669" t="str">
            <v>עפולה</v>
          </cell>
          <cell r="F669">
            <v>526503</v>
          </cell>
          <cell r="G669">
            <v>9003</v>
          </cell>
          <cell r="H669">
            <v>535925</v>
          </cell>
          <cell r="I669">
            <v>9422</v>
          </cell>
          <cell r="J669">
            <v>545807</v>
          </cell>
          <cell r="K669">
            <v>9882</v>
          </cell>
          <cell r="L669">
            <v>557728</v>
          </cell>
          <cell r="M669">
            <v>11921</v>
          </cell>
          <cell r="N669">
            <v>569061</v>
          </cell>
          <cell r="O669">
            <v>11333</v>
          </cell>
          <cell r="P669">
            <v>575565</v>
          </cell>
          <cell r="R669">
            <v>585053</v>
          </cell>
          <cell r="S669">
            <v>9488</v>
          </cell>
          <cell r="T669">
            <v>594528</v>
          </cell>
          <cell r="U669">
            <v>9475</v>
          </cell>
          <cell r="V669">
            <v>605699</v>
          </cell>
          <cell r="W669">
            <v>11171</v>
          </cell>
          <cell r="X669">
            <v>616410</v>
          </cell>
          <cell r="Y669">
            <v>10711</v>
          </cell>
          <cell r="Z669">
            <v>616410</v>
          </cell>
          <cell r="AA669">
            <v>0</v>
          </cell>
          <cell r="AB669">
            <v>625078</v>
          </cell>
          <cell r="AC669">
            <v>8668</v>
          </cell>
          <cell r="AD669">
            <v>636520</v>
          </cell>
          <cell r="AE669">
            <v>11442</v>
          </cell>
          <cell r="AG669">
            <v>110017</v>
          </cell>
          <cell r="AH669">
            <v>103513</v>
          </cell>
        </row>
        <row r="670">
          <cell r="A670">
            <v>65108201</v>
          </cell>
          <cell r="B670" t="str">
            <v>בין עירוני</v>
          </cell>
          <cell r="C670" t="str">
            <v>גולדן דראגון</v>
          </cell>
          <cell r="D670">
            <v>2019</v>
          </cell>
          <cell r="E670" t="str">
            <v>יקנעם</v>
          </cell>
          <cell r="F670">
            <v>478606</v>
          </cell>
          <cell r="G670">
            <v>0</v>
          </cell>
          <cell r="H670">
            <v>480858</v>
          </cell>
          <cell r="I670">
            <v>2252</v>
          </cell>
          <cell r="J670">
            <v>485642</v>
          </cell>
          <cell r="K670">
            <v>4784</v>
          </cell>
          <cell r="L670">
            <v>495359</v>
          </cell>
          <cell r="M670">
            <v>9717</v>
          </cell>
          <cell r="N670">
            <v>502515</v>
          </cell>
          <cell r="O670">
            <v>7156</v>
          </cell>
          <cell r="P670">
            <v>510119</v>
          </cell>
          <cell r="Q670">
            <v>7604</v>
          </cell>
          <cell r="R670">
            <v>517622</v>
          </cell>
          <cell r="S670">
            <v>7503</v>
          </cell>
          <cell r="T670">
            <v>524877</v>
          </cell>
          <cell r="U670">
            <v>7255</v>
          </cell>
          <cell r="V670">
            <v>524930</v>
          </cell>
          <cell r="W670">
            <v>53</v>
          </cell>
          <cell r="X670">
            <v>524984</v>
          </cell>
          <cell r="Y670">
            <v>54</v>
          </cell>
          <cell r="Z670">
            <v>524984</v>
          </cell>
          <cell r="AA670">
            <v>0</v>
          </cell>
          <cell r="AB670">
            <v>534149</v>
          </cell>
          <cell r="AC670">
            <v>9165</v>
          </cell>
          <cell r="AD670">
            <v>543503</v>
          </cell>
          <cell r="AE670">
            <v>9354</v>
          </cell>
          <cell r="AG670">
            <v>64897</v>
          </cell>
          <cell r="AH670">
            <v>64897</v>
          </cell>
        </row>
        <row r="671">
          <cell r="A671">
            <v>65108301</v>
          </cell>
          <cell r="B671" t="str">
            <v>בין עירוני</v>
          </cell>
          <cell r="C671" t="str">
            <v>גולדן</v>
          </cell>
          <cell r="D671">
            <v>2019</v>
          </cell>
          <cell r="E671" t="str">
            <v>טבריה</v>
          </cell>
          <cell r="F671">
            <v>503642</v>
          </cell>
          <cell r="G671">
            <v>602</v>
          </cell>
          <cell r="H671">
            <v>550481</v>
          </cell>
          <cell r="I671">
            <v>46839</v>
          </cell>
          <cell r="J671">
            <v>556996</v>
          </cell>
          <cell r="K671">
            <v>6515</v>
          </cell>
          <cell r="L671">
            <v>558931</v>
          </cell>
          <cell r="M671">
            <v>1935</v>
          </cell>
          <cell r="N671">
            <v>565684</v>
          </cell>
          <cell r="O671">
            <v>6753</v>
          </cell>
          <cell r="P671">
            <v>574265</v>
          </cell>
          <cell r="Q671">
            <v>8581</v>
          </cell>
          <cell r="R671">
            <v>581644</v>
          </cell>
          <cell r="S671">
            <v>7379</v>
          </cell>
          <cell r="T671">
            <v>588150</v>
          </cell>
          <cell r="U671">
            <v>6506</v>
          </cell>
          <cell r="V671">
            <v>597509</v>
          </cell>
          <cell r="W671">
            <v>9359</v>
          </cell>
          <cell r="X671">
            <v>602341</v>
          </cell>
          <cell r="Y671">
            <v>4832</v>
          </cell>
          <cell r="Z671">
            <v>609785</v>
          </cell>
          <cell r="AA671">
            <v>7444</v>
          </cell>
          <cell r="AB671">
            <v>618700</v>
          </cell>
          <cell r="AC671">
            <v>8915</v>
          </cell>
          <cell r="AD671">
            <v>621925</v>
          </cell>
          <cell r="AE671">
            <v>3225</v>
          </cell>
          <cell r="AG671">
            <v>118283</v>
          </cell>
          <cell r="AH671">
            <v>118283</v>
          </cell>
        </row>
        <row r="672">
          <cell r="A672">
            <v>65108401</v>
          </cell>
          <cell r="B672" t="str">
            <v>בין עירוני</v>
          </cell>
          <cell r="C672" t="str">
            <v>גולדן דראגון</v>
          </cell>
          <cell r="D672">
            <v>2019</v>
          </cell>
          <cell r="E672" t="str">
            <v>יקנעם</v>
          </cell>
          <cell r="F672">
            <v>492327</v>
          </cell>
          <cell r="G672">
            <v>2742</v>
          </cell>
          <cell r="H672">
            <v>496602</v>
          </cell>
          <cell r="I672">
            <v>4275</v>
          </cell>
          <cell r="J672">
            <v>502318</v>
          </cell>
          <cell r="K672">
            <v>5716</v>
          </cell>
          <cell r="L672">
            <v>513477</v>
          </cell>
          <cell r="M672">
            <v>11159</v>
          </cell>
          <cell r="N672">
            <v>523026</v>
          </cell>
          <cell r="O672">
            <v>9549</v>
          </cell>
          <cell r="P672">
            <v>531526</v>
          </cell>
          <cell r="Q672">
            <v>8500</v>
          </cell>
          <cell r="R672">
            <v>539891</v>
          </cell>
          <cell r="S672">
            <v>8365</v>
          </cell>
          <cell r="T672">
            <v>545542</v>
          </cell>
          <cell r="U672">
            <v>5651</v>
          </cell>
          <cell r="V672">
            <v>552731</v>
          </cell>
          <cell r="W672">
            <v>7189</v>
          </cell>
          <cell r="X672">
            <v>560174</v>
          </cell>
          <cell r="Y672">
            <v>7443</v>
          </cell>
          <cell r="Z672">
            <v>566197</v>
          </cell>
          <cell r="AA672">
            <v>6023</v>
          </cell>
          <cell r="AB672">
            <v>576077</v>
          </cell>
          <cell r="AC672">
            <v>9880</v>
          </cell>
          <cell r="AD672">
            <v>581644</v>
          </cell>
          <cell r="AE672">
            <v>5567</v>
          </cell>
          <cell r="AG672">
            <v>89317</v>
          </cell>
          <cell r="AH672">
            <v>89317</v>
          </cell>
        </row>
        <row r="673">
          <cell r="A673">
            <v>65109501</v>
          </cell>
          <cell r="B673" t="str">
            <v>מיני בין עירוני</v>
          </cell>
          <cell r="C673" t="str">
            <v>מרצדס</v>
          </cell>
          <cell r="D673">
            <v>2019</v>
          </cell>
          <cell r="E673" t="str">
            <v>עפולה</v>
          </cell>
          <cell r="F673">
            <v>504068</v>
          </cell>
          <cell r="G673">
            <v>8858</v>
          </cell>
          <cell r="H673">
            <v>507287</v>
          </cell>
          <cell r="I673">
            <v>3219</v>
          </cell>
          <cell r="J673">
            <v>521550</v>
          </cell>
          <cell r="K673">
            <v>14263</v>
          </cell>
          <cell r="L673">
            <v>523994</v>
          </cell>
          <cell r="M673">
            <v>2444</v>
          </cell>
          <cell r="N673">
            <v>531952</v>
          </cell>
          <cell r="O673">
            <v>7958</v>
          </cell>
          <cell r="P673">
            <v>540254</v>
          </cell>
          <cell r="R673">
            <v>549791</v>
          </cell>
          <cell r="S673">
            <v>9537</v>
          </cell>
          <cell r="T673">
            <v>555092</v>
          </cell>
          <cell r="U673">
            <v>5301</v>
          </cell>
          <cell r="V673">
            <v>569958</v>
          </cell>
          <cell r="W673">
            <v>14866</v>
          </cell>
          <cell r="X673">
            <v>581920</v>
          </cell>
          <cell r="Y673">
            <v>11962</v>
          </cell>
          <cell r="Z673">
            <v>588229</v>
          </cell>
          <cell r="AA673">
            <v>6309</v>
          </cell>
          <cell r="AB673">
            <v>593385</v>
          </cell>
          <cell r="AC673">
            <v>5156</v>
          </cell>
          <cell r="AD673">
            <v>598750</v>
          </cell>
          <cell r="AE673">
            <v>5365</v>
          </cell>
          <cell r="AG673">
            <v>94682</v>
          </cell>
          <cell r="AH673">
            <v>86380</v>
          </cell>
        </row>
        <row r="674">
          <cell r="A674">
            <v>65110001</v>
          </cell>
          <cell r="B674" t="str">
            <v>מיני בין עירוני</v>
          </cell>
          <cell r="C674" t="str">
            <v>מרצדס</v>
          </cell>
          <cell r="D674">
            <v>2019</v>
          </cell>
          <cell r="E674" t="str">
            <v>עפולה</v>
          </cell>
          <cell r="F674">
            <v>469035</v>
          </cell>
          <cell r="G674">
            <v>7759</v>
          </cell>
          <cell r="H674">
            <v>473382</v>
          </cell>
          <cell r="I674">
            <v>4347</v>
          </cell>
          <cell r="J674">
            <v>473382</v>
          </cell>
          <cell r="K674">
            <v>0</v>
          </cell>
          <cell r="L674">
            <v>484502</v>
          </cell>
          <cell r="M674">
            <v>11120</v>
          </cell>
          <cell r="N674">
            <v>489601</v>
          </cell>
          <cell r="O674">
            <v>5099</v>
          </cell>
          <cell r="P674">
            <v>484502</v>
          </cell>
          <cell r="R674">
            <v>484502</v>
          </cell>
          <cell r="S674">
            <v>0</v>
          </cell>
          <cell r="T674">
            <v>484502</v>
          </cell>
          <cell r="U674">
            <v>0</v>
          </cell>
          <cell r="V674">
            <v>484502</v>
          </cell>
          <cell r="W674">
            <v>0</v>
          </cell>
          <cell r="X674">
            <v>484502</v>
          </cell>
          <cell r="Y674">
            <v>0</v>
          </cell>
          <cell r="Z674">
            <v>509460</v>
          </cell>
          <cell r="AA674">
            <v>24958</v>
          </cell>
          <cell r="AB674">
            <v>517508</v>
          </cell>
          <cell r="AC674">
            <v>8048</v>
          </cell>
          <cell r="AD674">
            <v>527683</v>
          </cell>
          <cell r="AE674">
            <v>10175</v>
          </cell>
          <cell r="AG674">
            <v>58648</v>
          </cell>
          <cell r="AH674">
            <v>63747</v>
          </cell>
        </row>
        <row r="675">
          <cell r="A675">
            <v>65110101</v>
          </cell>
          <cell r="B675" t="str">
            <v>מיני בין עירוני</v>
          </cell>
          <cell r="C675" t="str">
            <v>מרצדס</v>
          </cell>
          <cell r="D675">
            <v>2019</v>
          </cell>
          <cell r="E675" t="str">
            <v>עפולה</v>
          </cell>
          <cell r="F675">
            <v>425300</v>
          </cell>
          <cell r="G675">
            <v>5797</v>
          </cell>
          <cell r="H675">
            <v>430293</v>
          </cell>
          <cell r="I675">
            <v>4993</v>
          </cell>
          <cell r="J675">
            <v>430293</v>
          </cell>
          <cell r="K675">
            <v>0</v>
          </cell>
          <cell r="L675">
            <v>435693</v>
          </cell>
          <cell r="M675">
            <v>5400</v>
          </cell>
          <cell r="N675" t="e">
            <v>#REF!</v>
          </cell>
          <cell r="O675" t="e">
            <v>#REF!</v>
          </cell>
          <cell r="P675">
            <v>435693</v>
          </cell>
          <cell r="Q675" t="e">
            <v>#REF!</v>
          </cell>
          <cell r="R675">
            <v>435693</v>
          </cell>
          <cell r="S675">
            <v>0</v>
          </cell>
          <cell r="T675">
            <v>435693</v>
          </cell>
          <cell r="U675">
            <v>0</v>
          </cell>
          <cell r="V675">
            <v>435693</v>
          </cell>
          <cell r="W675">
            <v>0</v>
          </cell>
          <cell r="X675">
            <v>435693</v>
          </cell>
          <cell r="Y675">
            <v>0</v>
          </cell>
          <cell r="Z675">
            <v>435693</v>
          </cell>
          <cell r="AA675">
            <v>0</v>
          </cell>
          <cell r="AB675">
            <v>435693</v>
          </cell>
          <cell r="AC675">
            <v>0</v>
          </cell>
          <cell r="AD675">
            <v>435693</v>
          </cell>
          <cell r="AE675">
            <v>0</v>
          </cell>
          <cell r="AF675" t="str">
            <v>מילר/נשרף 04/24</v>
          </cell>
          <cell r="AG675">
            <v>10393</v>
          </cell>
          <cell r="AH675" t="e">
            <v>#REF!</v>
          </cell>
        </row>
        <row r="676">
          <cell r="A676">
            <v>65110201</v>
          </cell>
          <cell r="B676" t="str">
            <v>מיני בין עירוני</v>
          </cell>
          <cell r="C676" t="str">
            <v>מרצדס</v>
          </cell>
          <cell r="D676">
            <v>2019</v>
          </cell>
          <cell r="E676" t="str">
            <v>עפולה</v>
          </cell>
          <cell r="F676">
            <v>438243</v>
          </cell>
          <cell r="G676">
            <v>2454</v>
          </cell>
          <cell r="H676">
            <v>439041</v>
          </cell>
          <cell r="I676">
            <v>798</v>
          </cell>
          <cell r="J676">
            <v>443640</v>
          </cell>
          <cell r="K676">
            <v>4599</v>
          </cell>
          <cell r="L676">
            <v>454000</v>
          </cell>
          <cell r="M676">
            <v>10360</v>
          </cell>
          <cell r="N676">
            <v>463281</v>
          </cell>
          <cell r="O676">
            <v>9281</v>
          </cell>
          <cell r="P676">
            <v>463281</v>
          </cell>
          <cell r="R676">
            <v>468389</v>
          </cell>
          <cell r="S676">
            <v>5108</v>
          </cell>
          <cell r="T676">
            <v>468708</v>
          </cell>
          <cell r="U676">
            <v>319</v>
          </cell>
          <cell r="V676">
            <v>475928</v>
          </cell>
          <cell r="W676">
            <v>7220</v>
          </cell>
          <cell r="X676">
            <v>484129</v>
          </cell>
          <cell r="Y676">
            <v>8201</v>
          </cell>
          <cell r="Z676">
            <v>492953</v>
          </cell>
          <cell r="AA676">
            <v>8824</v>
          </cell>
          <cell r="AB676">
            <v>500295</v>
          </cell>
          <cell r="AC676">
            <v>7342</v>
          </cell>
          <cell r="AD676">
            <v>507600</v>
          </cell>
          <cell r="AE676">
            <v>7305</v>
          </cell>
          <cell r="AG676">
            <v>69357</v>
          </cell>
          <cell r="AH676">
            <v>69357</v>
          </cell>
        </row>
        <row r="677">
          <cell r="A677">
            <v>65854401</v>
          </cell>
          <cell r="B677" t="str">
            <v>עירוני גז</v>
          </cell>
          <cell r="C677" t="str">
            <v>גולדן דראגון</v>
          </cell>
          <cell r="D677">
            <v>2019</v>
          </cell>
          <cell r="E677" t="str">
            <v>עפולה</v>
          </cell>
          <cell r="F677">
            <v>298260</v>
          </cell>
          <cell r="G677">
            <v>7019</v>
          </cell>
          <cell r="H677">
            <v>303551</v>
          </cell>
          <cell r="I677">
            <v>5291</v>
          </cell>
          <cell r="J677">
            <v>303551</v>
          </cell>
          <cell r="K677">
            <v>0</v>
          </cell>
          <cell r="L677">
            <v>315032</v>
          </cell>
          <cell r="M677">
            <v>11481</v>
          </cell>
          <cell r="N677">
            <v>318795</v>
          </cell>
          <cell r="O677">
            <v>3763</v>
          </cell>
          <cell r="P677">
            <v>324328</v>
          </cell>
          <cell r="Q677">
            <v>5533</v>
          </cell>
          <cell r="R677">
            <v>330086</v>
          </cell>
          <cell r="S677">
            <v>5758</v>
          </cell>
          <cell r="T677">
            <v>335524</v>
          </cell>
          <cell r="U677">
            <v>5438</v>
          </cell>
          <cell r="V677">
            <v>344064</v>
          </cell>
          <cell r="W677">
            <v>8540</v>
          </cell>
          <cell r="X677">
            <v>351175</v>
          </cell>
          <cell r="Y677">
            <v>7111</v>
          </cell>
          <cell r="Z677">
            <v>354987</v>
          </cell>
          <cell r="AA677">
            <v>3812</v>
          </cell>
          <cell r="AB677">
            <v>356551</v>
          </cell>
          <cell r="AC677">
            <v>1564</v>
          </cell>
          <cell r="AD677">
            <v>361819</v>
          </cell>
          <cell r="AE677">
            <v>5268</v>
          </cell>
          <cell r="AG677">
            <v>63559</v>
          </cell>
          <cell r="AH677">
            <v>63559</v>
          </cell>
        </row>
        <row r="678">
          <cell r="A678">
            <v>65854501</v>
          </cell>
          <cell r="B678" t="str">
            <v>עירוני גז</v>
          </cell>
          <cell r="C678" t="str">
            <v>גולדן דראגון</v>
          </cell>
          <cell r="D678">
            <v>2019</v>
          </cell>
          <cell r="E678" t="str">
            <v>עפולה</v>
          </cell>
          <cell r="F678">
            <v>310321</v>
          </cell>
          <cell r="G678">
            <v>7487</v>
          </cell>
          <cell r="H678">
            <v>317746</v>
          </cell>
          <cell r="I678">
            <v>7425</v>
          </cell>
          <cell r="J678">
            <v>323386</v>
          </cell>
          <cell r="K678">
            <v>5640</v>
          </cell>
          <cell r="L678">
            <v>330000</v>
          </cell>
          <cell r="M678">
            <v>6614</v>
          </cell>
          <cell r="N678">
            <v>336098</v>
          </cell>
          <cell r="O678">
            <v>6098</v>
          </cell>
          <cell r="P678">
            <v>343888</v>
          </cell>
          <cell r="Q678">
            <v>7790</v>
          </cell>
          <cell r="R678">
            <v>348729</v>
          </cell>
          <cell r="S678">
            <v>4841</v>
          </cell>
          <cell r="T678">
            <v>353804</v>
          </cell>
          <cell r="U678">
            <v>5075</v>
          </cell>
          <cell r="V678">
            <v>359548</v>
          </cell>
          <cell r="W678">
            <v>5744</v>
          </cell>
          <cell r="X678">
            <v>363614</v>
          </cell>
          <cell r="Y678">
            <v>4066</v>
          </cell>
          <cell r="Z678">
            <v>363614</v>
          </cell>
          <cell r="AA678">
            <v>0</v>
          </cell>
          <cell r="AB678">
            <v>374202</v>
          </cell>
          <cell r="AC678">
            <v>10588</v>
          </cell>
          <cell r="AD678">
            <v>379194</v>
          </cell>
          <cell r="AE678">
            <v>4992</v>
          </cell>
          <cell r="AG678">
            <v>68873</v>
          </cell>
          <cell r="AH678">
            <v>68873</v>
          </cell>
        </row>
        <row r="679">
          <cell r="A679">
            <v>65854601</v>
          </cell>
          <cell r="B679" t="str">
            <v>עירוני גז</v>
          </cell>
          <cell r="C679" t="str">
            <v>גולדן דראגון</v>
          </cell>
          <cell r="D679">
            <v>2019</v>
          </cell>
          <cell r="E679" t="str">
            <v>עפולה</v>
          </cell>
          <cell r="F679">
            <v>333550</v>
          </cell>
          <cell r="G679">
            <v>5865</v>
          </cell>
          <cell r="H679">
            <v>340839</v>
          </cell>
          <cell r="I679">
            <v>7289</v>
          </cell>
          <cell r="J679">
            <v>346658</v>
          </cell>
          <cell r="K679">
            <v>5819</v>
          </cell>
          <cell r="L679">
            <v>352678</v>
          </cell>
          <cell r="M679">
            <v>6020</v>
          </cell>
          <cell r="N679">
            <v>357638</v>
          </cell>
          <cell r="O679">
            <v>4960</v>
          </cell>
          <cell r="P679">
            <v>363104</v>
          </cell>
          <cell r="Q679">
            <v>5466</v>
          </cell>
          <cell r="R679">
            <v>368989</v>
          </cell>
          <cell r="S679">
            <v>5885</v>
          </cell>
          <cell r="T679">
            <v>373106</v>
          </cell>
          <cell r="U679">
            <v>4117</v>
          </cell>
          <cell r="V679">
            <v>378830</v>
          </cell>
          <cell r="W679">
            <v>5724</v>
          </cell>
          <cell r="X679">
            <v>382143</v>
          </cell>
          <cell r="Y679">
            <v>3313</v>
          </cell>
          <cell r="Z679">
            <v>382840</v>
          </cell>
          <cell r="AA679">
            <v>697</v>
          </cell>
          <cell r="AB679">
            <v>387632</v>
          </cell>
          <cell r="AC679">
            <v>4792</v>
          </cell>
          <cell r="AD679">
            <v>391064</v>
          </cell>
          <cell r="AE679">
            <v>3432</v>
          </cell>
          <cell r="AG679">
            <v>57514</v>
          </cell>
          <cell r="AH679">
            <v>57514</v>
          </cell>
        </row>
        <row r="680">
          <cell r="A680">
            <v>65854701</v>
          </cell>
          <cell r="B680" t="str">
            <v>עירוני גז</v>
          </cell>
          <cell r="C680" t="str">
            <v>גולדן דראגון</v>
          </cell>
          <cell r="D680">
            <v>2019</v>
          </cell>
          <cell r="E680" t="str">
            <v>עפולה</v>
          </cell>
          <cell r="F680">
            <v>259139</v>
          </cell>
          <cell r="G680">
            <v>10203</v>
          </cell>
          <cell r="H680">
            <v>261688</v>
          </cell>
          <cell r="I680">
            <v>2549</v>
          </cell>
          <cell r="J680">
            <v>266105</v>
          </cell>
          <cell r="K680">
            <v>4417</v>
          </cell>
          <cell r="L680">
            <v>272570</v>
          </cell>
          <cell r="M680">
            <v>6465</v>
          </cell>
          <cell r="N680">
            <v>279636</v>
          </cell>
          <cell r="O680">
            <v>7066</v>
          </cell>
          <cell r="P680">
            <v>285220</v>
          </cell>
          <cell r="Q680">
            <v>5584</v>
          </cell>
          <cell r="R680">
            <v>292687</v>
          </cell>
          <cell r="S680">
            <v>7467</v>
          </cell>
          <cell r="T680">
            <v>298414</v>
          </cell>
          <cell r="U680">
            <v>5727</v>
          </cell>
          <cell r="V680">
            <v>305191</v>
          </cell>
          <cell r="W680">
            <v>6777</v>
          </cell>
          <cell r="X680">
            <v>310803</v>
          </cell>
          <cell r="Y680">
            <v>5612</v>
          </cell>
          <cell r="Z680">
            <v>315648</v>
          </cell>
          <cell r="AA680">
            <v>4845</v>
          </cell>
          <cell r="AB680">
            <v>321645</v>
          </cell>
          <cell r="AC680">
            <v>5997</v>
          </cell>
          <cell r="AD680">
            <v>329522</v>
          </cell>
          <cell r="AE680">
            <v>7877</v>
          </cell>
          <cell r="AG680">
            <v>70383</v>
          </cell>
          <cell r="AH680">
            <v>70383</v>
          </cell>
        </row>
        <row r="681">
          <cell r="A681">
            <v>65854801</v>
          </cell>
          <cell r="B681" t="str">
            <v>עירוני גז</v>
          </cell>
          <cell r="C681" t="str">
            <v>גולדן דראגון</v>
          </cell>
          <cell r="D681">
            <v>2019</v>
          </cell>
          <cell r="E681" t="str">
            <v>עפולה</v>
          </cell>
          <cell r="F681">
            <v>304990</v>
          </cell>
          <cell r="G681">
            <v>5887</v>
          </cell>
          <cell r="H681">
            <v>312623</v>
          </cell>
          <cell r="I681">
            <v>7633</v>
          </cell>
          <cell r="J681">
            <v>312623</v>
          </cell>
          <cell r="K681">
            <v>0</v>
          </cell>
          <cell r="L681">
            <v>323030</v>
          </cell>
          <cell r="M681">
            <v>10407</v>
          </cell>
          <cell r="N681">
            <v>327916</v>
          </cell>
          <cell r="O681">
            <v>4886</v>
          </cell>
          <cell r="P681">
            <v>331740</v>
          </cell>
          <cell r="Q681">
            <v>3824</v>
          </cell>
          <cell r="R681">
            <v>341178</v>
          </cell>
          <cell r="S681">
            <v>9438</v>
          </cell>
          <cell r="T681">
            <v>348536</v>
          </cell>
          <cell r="U681">
            <v>7358</v>
          </cell>
          <cell r="V681">
            <v>356886</v>
          </cell>
          <cell r="W681">
            <v>8350</v>
          </cell>
          <cell r="X681">
            <v>363364</v>
          </cell>
          <cell r="Y681">
            <v>6478</v>
          </cell>
          <cell r="Z681">
            <v>368228</v>
          </cell>
          <cell r="AA681">
            <v>4864</v>
          </cell>
          <cell r="AB681">
            <v>374262</v>
          </cell>
          <cell r="AC681">
            <v>6034</v>
          </cell>
          <cell r="AD681">
            <v>380772</v>
          </cell>
          <cell r="AE681">
            <v>6510</v>
          </cell>
          <cell r="AG681">
            <v>75782</v>
          </cell>
          <cell r="AH681">
            <v>75782</v>
          </cell>
        </row>
        <row r="682">
          <cell r="A682">
            <v>65854901</v>
          </cell>
          <cell r="B682" t="str">
            <v>עירוני גז</v>
          </cell>
          <cell r="C682" t="str">
            <v>גולדן דראגון</v>
          </cell>
          <cell r="D682">
            <v>2019</v>
          </cell>
          <cell r="E682" t="str">
            <v>עפולה</v>
          </cell>
          <cell r="F682">
            <v>281271</v>
          </cell>
          <cell r="G682">
            <v>8145</v>
          </cell>
          <cell r="H682">
            <v>288890</v>
          </cell>
          <cell r="I682">
            <v>7619</v>
          </cell>
          <cell r="J682">
            <v>288890</v>
          </cell>
          <cell r="K682">
            <v>0</v>
          </cell>
          <cell r="L682">
            <v>300083</v>
          </cell>
          <cell r="M682">
            <v>11193</v>
          </cell>
          <cell r="N682">
            <v>304436</v>
          </cell>
          <cell r="O682">
            <v>4353</v>
          </cell>
          <cell r="P682">
            <v>308249</v>
          </cell>
          <cell r="Q682">
            <v>3813</v>
          </cell>
          <cell r="R682">
            <v>310268</v>
          </cell>
          <cell r="S682">
            <v>2019</v>
          </cell>
          <cell r="T682">
            <v>321454</v>
          </cell>
          <cell r="U682">
            <v>11186</v>
          </cell>
          <cell r="V682">
            <v>327155</v>
          </cell>
          <cell r="W682">
            <v>5701</v>
          </cell>
          <cell r="X682">
            <v>329670</v>
          </cell>
          <cell r="Y682">
            <v>2515</v>
          </cell>
          <cell r="Z682">
            <v>332989</v>
          </cell>
          <cell r="AA682">
            <v>3319</v>
          </cell>
          <cell r="AB682">
            <v>337567</v>
          </cell>
          <cell r="AC682">
            <v>4578</v>
          </cell>
          <cell r="AD682">
            <v>337567</v>
          </cell>
          <cell r="AE682">
            <v>0</v>
          </cell>
          <cell r="AG682">
            <v>56296</v>
          </cell>
          <cell r="AH682">
            <v>56296</v>
          </cell>
        </row>
        <row r="683">
          <cell r="A683">
            <v>65855001</v>
          </cell>
          <cell r="B683" t="str">
            <v>עירוני גז</v>
          </cell>
          <cell r="C683" t="str">
            <v>גולדן דראגון</v>
          </cell>
          <cell r="D683">
            <v>2019</v>
          </cell>
          <cell r="E683" t="str">
            <v>עפולה</v>
          </cell>
          <cell r="F683">
            <v>288344</v>
          </cell>
          <cell r="G683">
            <v>5818</v>
          </cell>
          <cell r="H683">
            <v>296666</v>
          </cell>
          <cell r="I683">
            <v>8322</v>
          </cell>
          <cell r="J683">
            <v>296666</v>
          </cell>
          <cell r="K683">
            <v>0</v>
          </cell>
          <cell r="L683">
            <v>306924</v>
          </cell>
          <cell r="M683">
            <v>10258</v>
          </cell>
          <cell r="N683">
            <v>313325</v>
          </cell>
          <cell r="O683">
            <v>6401</v>
          </cell>
          <cell r="P683">
            <v>321259</v>
          </cell>
          <cell r="Q683">
            <v>7934</v>
          </cell>
          <cell r="R683">
            <v>323457</v>
          </cell>
          <cell r="S683">
            <v>2198</v>
          </cell>
          <cell r="T683">
            <v>323457</v>
          </cell>
          <cell r="U683">
            <v>0</v>
          </cell>
          <cell r="V683">
            <v>323457</v>
          </cell>
          <cell r="W683">
            <v>0</v>
          </cell>
          <cell r="X683">
            <v>323457</v>
          </cell>
          <cell r="Y683">
            <v>0</v>
          </cell>
          <cell r="Z683">
            <v>323457</v>
          </cell>
          <cell r="AA683">
            <v>0</v>
          </cell>
          <cell r="AB683">
            <v>323457</v>
          </cell>
          <cell r="AC683">
            <v>0</v>
          </cell>
          <cell r="AD683">
            <v>323457</v>
          </cell>
          <cell r="AE683">
            <v>0</v>
          </cell>
          <cell r="AF683" t="str">
            <v>אגד אחיסמך 08/24</v>
          </cell>
          <cell r="AG683">
            <v>35113</v>
          </cell>
          <cell r="AH683">
            <v>35113</v>
          </cell>
        </row>
        <row r="684">
          <cell r="A684">
            <v>65855101</v>
          </cell>
          <cell r="B684" t="str">
            <v>עירוני גז</v>
          </cell>
          <cell r="C684" t="str">
            <v>גולדן דראגון</v>
          </cell>
          <cell r="D684">
            <v>2019</v>
          </cell>
          <cell r="E684" t="str">
            <v>עפולה</v>
          </cell>
          <cell r="F684">
            <v>335524</v>
          </cell>
          <cell r="G684">
            <v>6651</v>
          </cell>
          <cell r="H684">
            <v>341413</v>
          </cell>
          <cell r="I684">
            <v>5889</v>
          </cell>
          <cell r="J684">
            <v>346906</v>
          </cell>
          <cell r="K684">
            <v>5493</v>
          </cell>
          <cell r="L684">
            <v>353820</v>
          </cell>
          <cell r="M684">
            <v>6914</v>
          </cell>
          <cell r="N684">
            <v>359822</v>
          </cell>
          <cell r="O684">
            <v>6002</v>
          </cell>
          <cell r="P684">
            <v>367811</v>
          </cell>
          <cell r="Q684">
            <v>7989</v>
          </cell>
          <cell r="R684">
            <v>373120</v>
          </cell>
          <cell r="S684">
            <v>5309</v>
          </cell>
          <cell r="T684">
            <v>376135</v>
          </cell>
          <cell r="U684">
            <v>3015</v>
          </cell>
          <cell r="V684">
            <v>383701</v>
          </cell>
          <cell r="W684">
            <v>7566</v>
          </cell>
          <cell r="X684">
            <v>387910</v>
          </cell>
          <cell r="Y684">
            <v>4209</v>
          </cell>
          <cell r="Z684">
            <v>392112</v>
          </cell>
          <cell r="AA684">
            <v>4202</v>
          </cell>
          <cell r="AB684">
            <v>397587</v>
          </cell>
          <cell r="AC684">
            <v>5475</v>
          </cell>
          <cell r="AD684">
            <v>403263</v>
          </cell>
          <cell r="AE684">
            <v>5676</v>
          </cell>
          <cell r="AG684">
            <v>67739</v>
          </cell>
          <cell r="AH684">
            <v>67739</v>
          </cell>
        </row>
        <row r="685">
          <cell r="A685">
            <v>65855201</v>
          </cell>
          <cell r="B685" t="str">
            <v>עירוני גז</v>
          </cell>
          <cell r="C685" t="str">
            <v>גולדן דראגון</v>
          </cell>
          <cell r="D685">
            <v>2019</v>
          </cell>
          <cell r="E685" t="str">
            <v>עפולה</v>
          </cell>
          <cell r="F685">
            <v>299356</v>
          </cell>
          <cell r="G685">
            <v>4135</v>
          </cell>
          <cell r="H685">
            <v>305174</v>
          </cell>
          <cell r="I685">
            <v>5818</v>
          </cell>
          <cell r="J685">
            <v>309966</v>
          </cell>
          <cell r="K685">
            <v>4792</v>
          </cell>
          <cell r="L685">
            <v>312400</v>
          </cell>
          <cell r="M685">
            <v>2434</v>
          </cell>
          <cell r="N685">
            <v>319253</v>
          </cell>
          <cell r="O685">
            <v>6853</v>
          </cell>
          <cell r="P685">
            <v>323189</v>
          </cell>
          <cell r="Q685">
            <v>3936</v>
          </cell>
          <cell r="R685">
            <v>328424</v>
          </cell>
          <cell r="S685">
            <v>5235</v>
          </cell>
          <cell r="T685">
            <v>333207</v>
          </cell>
          <cell r="U685">
            <v>4783</v>
          </cell>
          <cell r="V685">
            <v>336190</v>
          </cell>
          <cell r="W685">
            <v>2983</v>
          </cell>
          <cell r="X685">
            <v>338561</v>
          </cell>
          <cell r="Y685">
            <v>2371</v>
          </cell>
          <cell r="Z685">
            <v>347779</v>
          </cell>
          <cell r="AA685">
            <v>9218</v>
          </cell>
          <cell r="AB685">
            <v>354284</v>
          </cell>
          <cell r="AC685">
            <v>6505</v>
          </cell>
          <cell r="AD685">
            <v>361208</v>
          </cell>
          <cell r="AE685">
            <v>6924</v>
          </cell>
          <cell r="AG685">
            <v>61852</v>
          </cell>
          <cell r="AH685">
            <v>61852</v>
          </cell>
        </row>
        <row r="686">
          <cell r="A686">
            <v>65855301</v>
          </cell>
          <cell r="B686" t="str">
            <v>עירוני גז</v>
          </cell>
          <cell r="C686" t="str">
            <v>גולדן דראגון</v>
          </cell>
          <cell r="D686">
            <v>2019</v>
          </cell>
          <cell r="E686" t="str">
            <v>עפולה</v>
          </cell>
          <cell r="F686">
            <v>261135</v>
          </cell>
          <cell r="G686">
            <v>5775</v>
          </cell>
          <cell r="H686">
            <v>264441</v>
          </cell>
          <cell r="I686">
            <v>3306</v>
          </cell>
          <cell r="J686">
            <v>269326</v>
          </cell>
          <cell r="K686">
            <v>4885</v>
          </cell>
          <cell r="L686">
            <v>275373</v>
          </cell>
          <cell r="M686">
            <v>6047</v>
          </cell>
          <cell r="N686">
            <v>279554</v>
          </cell>
          <cell r="O686">
            <v>4181</v>
          </cell>
          <cell r="P686">
            <v>284380</v>
          </cell>
          <cell r="Q686">
            <v>4826</v>
          </cell>
          <cell r="R686">
            <v>290050</v>
          </cell>
          <cell r="S686">
            <v>5670</v>
          </cell>
          <cell r="T686">
            <v>294716</v>
          </cell>
          <cell r="U686">
            <v>4666</v>
          </cell>
          <cell r="V686">
            <v>298013</v>
          </cell>
          <cell r="W686">
            <v>3297</v>
          </cell>
          <cell r="X686">
            <v>299030</v>
          </cell>
          <cell r="Y686">
            <v>1017</v>
          </cell>
          <cell r="Z686">
            <v>307497</v>
          </cell>
          <cell r="AA686">
            <v>8467</v>
          </cell>
          <cell r="AB686">
            <v>312423</v>
          </cell>
          <cell r="AC686">
            <v>4926</v>
          </cell>
          <cell r="AD686">
            <v>318646</v>
          </cell>
          <cell r="AE686">
            <v>6223</v>
          </cell>
          <cell r="AG686">
            <v>57511</v>
          </cell>
          <cell r="AH686">
            <v>57511</v>
          </cell>
        </row>
        <row r="687">
          <cell r="A687">
            <v>65855401</v>
          </cell>
          <cell r="B687" t="str">
            <v>עירוני גז</v>
          </cell>
          <cell r="C687" t="str">
            <v>גולדן דראגון</v>
          </cell>
          <cell r="D687">
            <v>2019</v>
          </cell>
          <cell r="E687" t="str">
            <v>עפולה</v>
          </cell>
          <cell r="F687">
            <v>266200</v>
          </cell>
          <cell r="G687">
            <v>0</v>
          </cell>
          <cell r="H687">
            <v>266200</v>
          </cell>
          <cell r="I687">
            <v>0</v>
          </cell>
          <cell r="J687">
            <v>266200</v>
          </cell>
          <cell r="K687">
            <v>0</v>
          </cell>
          <cell r="L687">
            <v>266200</v>
          </cell>
          <cell r="M687">
            <v>0</v>
          </cell>
          <cell r="N687">
            <v>271653</v>
          </cell>
          <cell r="O687">
            <v>5453</v>
          </cell>
          <cell r="P687">
            <v>278000</v>
          </cell>
          <cell r="Q687">
            <v>6347</v>
          </cell>
          <cell r="R687">
            <v>278000</v>
          </cell>
          <cell r="S687">
            <v>0</v>
          </cell>
          <cell r="T687">
            <v>278000</v>
          </cell>
          <cell r="U687">
            <v>0</v>
          </cell>
          <cell r="V687">
            <v>278000</v>
          </cell>
          <cell r="W687">
            <v>0</v>
          </cell>
          <cell r="X687">
            <v>278000</v>
          </cell>
          <cell r="Y687">
            <v>0</v>
          </cell>
          <cell r="Z687">
            <v>278000</v>
          </cell>
          <cell r="AA687">
            <v>0</v>
          </cell>
          <cell r="AB687">
            <v>278000</v>
          </cell>
          <cell r="AC687">
            <v>0</v>
          </cell>
          <cell r="AD687">
            <v>278000</v>
          </cell>
          <cell r="AE687">
            <v>0</v>
          </cell>
          <cell r="AF687" t="str">
            <v xml:space="preserve">עפולה עלית </v>
          </cell>
          <cell r="AG687">
            <v>11800</v>
          </cell>
          <cell r="AH687">
            <v>11800</v>
          </cell>
        </row>
        <row r="688">
          <cell r="A688">
            <v>65855501</v>
          </cell>
          <cell r="B688" t="str">
            <v>עירוני גז</v>
          </cell>
          <cell r="C688" t="str">
            <v>גולדן דראגון</v>
          </cell>
          <cell r="D688">
            <v>2019</v>
          </cell>
          <cell r="E688" t="str">
            <v>עפולה</v>
          </cell>
          <cell r="F688">
            <v>295524</v>
          </cell>
          <cell r="G688">
            <v>6456</v>
          </cell>
          <cell r="H688">
            <v>303615</v>
          </cell>
          <cell r="I688">
            <v>8091</v>
          </cell>
          <cell r="J688">
            <v>303615</v>
          </cell>
          <cell r="K688">
            <v>0</v>
          </cell>
          <cell r="L688">
            <v>303615</v>
          </cell>
          <cell r="M688">
            <v>0</v>
          </cell>
          <cell r="N688">
            <v>319055</v>
          </cell>
          <cell r="O688">
            <v>15440</v>
          </cell>
          <cell r="P688">
            <v>319055</v>
          </cell>
          <cell r="Q688">
            <v>0</v>
          </cell>
          <cell r="R688">
            <v>327175</v>
          </cell>
          <cell r="S688">
            <v>8120</v>
          </cell>
          <cell r="T688">
            <v>331738</v>
          </cell>
          <cell r="U688">
            <v>4563</v>
          </cell>
          <cell r="V688">
            <v>335095</v>
          </cell>
          <cell r="W688">
            <v>3357</v>
          </cell>
          <cell r="X688">
            <v>340930</v>
          </cell>
          <cell r="Y688">
            <v>5835</v>
          </cell>
          <cell r="Z688">
            <v>345407</v>
          </cell>
          <cell r="AA688">
            <v>4477</v>
          </cell>
          <cell r="AB688">
            <v>354603</v>
          </cell>
          <cell r="AC688">
            <v>9196</v>
          </cell>
          <cell r="AD688">
            <v>356361</v>
          </cell>
          <cell r="AE688">
            <v>1758</v>
          </cell>
          <cell r="AG688">
            <v>60837</v>
          </cell>
          <cell r="AH688">
            <v>60837</v>
          </cell>
        </row>
        <row r="689">
          <cell r="A689">
            <v>65855601</v>
          </cell>
          <cell r="B689" t="str">
            <v>עירוני גז</v>
          </cell>
          <cell r="C689" t="str">
            <v>גולדן דראגון</v>
          </cell>
          <cell r="D689">
            <v>2019</v>
          </cell>
          <cell r="E689" t="str">
            <v>עפולה</v>
          </cell>
          <cell r="F689">
            <v>307437</v>
          </cell>
          <cell r="G689">
            <v>6506</v>
          </cell>
          <cell r="H689">
            <v>312720</v>
          </cell>
          <cell r="I689">
            <v>5283</v>
          </cell>
          <cell r="J689">
            <v>312720</v>
          </cell>
          <cell r="K689">
            <v>0</v>
          </cell>
          <cell r="L689">
            <v>318867</v>
          </cell>
          <cell r="M689">
            <v>6147</v>
          </cell>
          <cell r="N689">
            <v>318867</v>
          </cell>
          <cell r="O689">
            <v>0</v>
          </cell>
          <cell r="P689">
            <v>318867</v>
          </cell>
          <cell r="Q689">
            <v>0</v>
          </cell>
          <cell r="R689">
            <v>321462</v>
          </cell>
          <cell r="S689">
            <v>2595</v>
          </cell>
          <cell r="T689">
            <v>327676</v>
          </cell>
          <cell r="U689">
            <v>6214</v>
          </cell>
          <cell r="V689">
            <v>334575</v>
          </cell>
          <cell r="W689">
            <v>6899</v>
          </cell>
          <cell r="X689">
            <v>339872</v>
          </cell>
          <cell r="Y689">
            <v>5297</v>
          </cell>
          <cell r="Z689">
            <v>344042</v>
          </cell>
          <cell r="AA689">
            <v>4170</v>
          </cell>
          <cell r="AB689">
            <v>349384</v>
          </cell>
          <cell r="AC689">
            <v>5342</v>
          </cell>
          <cell r="AD689">
            <v>354643</v>
          </cell>
          <cell r="AE689">
            <v>5259</v>
          </cell>
          <cell r="AG689">
            <v>47206</v>
          </cell>
          <cell r="AH689">
            <v>47206</v>
          </cell>
        </row>
        <row r="690">
          <cell r="A690">
            <v>65855701</v>
          </cell>
          <cell r="B690" t="str">
            <v>עירוני גז</v>
          </cell>
          <cell r="C690" t="str">
            <v>גולדן דראגון</v>
          </cell>
          <cell r="D690">
            <v>2019</v>
          </cell>
          <cell r="E690" t="str">
            <v>עפולה</v>
          </cell>
          <cell r="F690">
            <v>341703</v>
          </cell>
          <cell r="G690">
            <v>6139</v>
          </cell>
          <cell r="H690">
            <v>349834</v>
          </cell>
          <cell r="I690">
            <v>8131</v>
          </cell>
          <cell r="J690">
            <v>353969</v>
          </cell>
          <cell r="K690">
            <v>4135</v>
          </cell>
          <cell r="L690">
            <v>361964</v>
          </cell>
          <cell r="M690">
            <v>7995</v>
          </cell>
          <cell r="N690">
            <v>368075</v>
          </cell>
          <cell r="O690">
            <v>6111</v>
          </cell>
          <cell r="P690">
            <v>375979</v>
          </cell>
          <cell r="Q690">
            <v>7904</v>
          </cell>
          <cell r="R690">
            <v>381883</v>
          </cell>
          <cell r="S690">
            <v>5904</v>
          </cell>
          <cell r="T690">
            <v>388077</v>
          </cell>
          <cell r="U690">
            <v>6194</v>
          </cell>
          <cell r="V690">
            <v>394634</v>
          </cell>
          <cell r="W690">
            <v>6557</v>
          </cell>
          <cell r="X690">
            <v>402068</v>
          </cell>
          <cell r="Y690">
            <v>7434</v>
          </cell>
          <cell r="Z690">
            <v>407362</v>
          </cell>
          <cell r="AA690">
            <v>5294</v>
          </cell>
          <cell r="AB690">
            <v>412398</v>
          </cell>
          <cell r="AC690">
            <v>5036</v>
          </cell>
          <cell r="AD690">
            <v>419829</v>
          </cell>
          <cell r="AE690">
            <v>7431</v>
          </cell>
          <cell r="AG690">
            <v>78126</v>
          </cell>
          <cell r="AH690">
            <v>78126</v>
          </cell>
        </row>
        <row r="691">
          <cell r="A691">
            <v>65856001</v>
          </cell>
          <cell r="B691" t="str">
            <v>עירוני גז</v>
          </cell>
          <cell r="C691" t="str">
            <v>גולדן דראגון</v>
          </cell>
          <cell r="D691">
            <v>2019</v>
          </cell>
          <cell r="E691" t="str">
            <v>עפולה</v>
          </cell>
          <cell r="F691">
            <v>201550</v>
          </cell>
          <cell r="G691">
            <v>4942</v>
          </cell>
          <cell r="H691">
            <v>206666</v>
          </cell>
          <cell r="I691">
            <v>5116</v>
          </cell>
          <cell r="J691">
            <v>209879</v>
          </cell>
          <cell r="K691">
            <v>3213</v>
          </cell>
          <cell r="L691">
            <v>214833</v>
          </cell>
          <cell r="M691">
            <v>4954</v>
          </cell>
          <cell r="N691">
            <v>219970</v>
          </cell>
          <cell r="O691">
            <v>5137</v>
          </cell>
          <cell r="P691">
            <v>225480</v>
          </cell>
          <cell r="Q691">
            <v>5510</v>
          </cell>
          <cell r="R691">
            <v>226425</v>
          </cell>
          <cell r="S691">
            <v>945</v>
          </cell>
          <cell r="T691">
            <v>231748</v>
          </cell>
          <cell r="U691">
            <v>5323</v>
          </cell>
          <cell r="V691">
            <v>237634</v>
          </cell>
          <cell r="W691">
            <v>5886</v>
          </cell>
          <cell r="X691">
            <v>241973</v>
          </cell>
          <cell r="Y691">
            <v>4339</v>
          </cell>
          <cell r="Z691">
            <v>245362</v>
          </cell>
          <cell r="AA691">
            <v>3389</v>
          </cell>
          <cell r="AB691">
            <v>251341</v>
          </cell>
          <cell r="AC691">
            <v>5979</v>
          </cell>
          <cell r="AD691">
            <v>256764</v>
          </cell>
          <cell r="AE691">
            <v>5423</v>
          </cell>
          <cell r="AG691">
            <v>55214</v>
          </cell>
          <cell r="AH691">
            <v>55214</v>
          </cell>
        </row>
        <row r="692">
          <cell r="A692">
            <v>67290302</v>
          </cell>
          <cell r="B692" t="str">
            <v>מפרקי</v>
          </cell>
          <cell r="C692" t="str">
            <v>סולאריס</v>
          </cell>
          <cell r="D692">
            <v>2021</v>
          </cell>
          <cell r="E692" t="str">
            <v>ירושלים מרכז</v>
          </cell>
          <cell r="F692">
            <v>124480</v>
          </cell>
          <cell r="G692">
            <v>5171</v>
          </cell>
          <cell r="H692">
            <v>130219</v>
          </cell>
          <cell r="I692">
            <v>5739</v>
          </cell>
          <cell r="J692">
            <v>134873</v>
          </cell>
          <cell r="K692">
            <v>4654</v>
          </cell>
          <cell r="L692">
            <v>139650</v>
          </cell>
          <cell r="M692">
            <v>4777</v>
          </cell>
          <cell r="N692">
            <v>148056</v>
          </cell>
          <cell r="O692">
            <v>8406</v>
          </cell>
          <cell r="P692">
            <v>152501</v>
          </cell>
          <cell r="Q692">
            <v>4445</v>
          </cell>
          <cell r="R692">
            <v>156200</v>
          </cell>
          <cell r="S692">
            <v>3699</v>
          </cell>
          <cell r="T692">
            <v>161558</v>
          </cell>
          <cell r="U692">
            <v>5358</v>
          </cell>
          <cell r="V692">
            <v>166437</v>
          </cell>
          <cell r="W692">
            <v>4879</v>
          </cell>
          <cell r="X692">
            <v>174108</v>
          </cell>
          <cell r="Y692">
            <v>7671</v>
          </cell>
          <cell r="Z692">
            <v>179245</v>
          </cell>
          <cell r="AA692">
            <v>5137</v>
          </cell>
          <cell r="AB692">
            <v>184621</v>
          </cell>
          <cell r="AC692">
            <v>5376</v>
          </cell>
          <cell r="AD692">
            <v>191491</v>
          </cell>
          <cell r="AE692">
            <v>6870</v>
          </cell>
          <cell r="AG692">
            <v>67011</v>
          </cell>
          <cell r="AH692">
            <v>67011</v>
          </cell>
        </row>
        <row r="693">
          <cell r="A693">
            <v>67290402</v>
          </cell>
          <cell r="B693" t="str">
            <v>מפרקי</v>
          </cell>
          <cell r="C693" t="str">
            <v>סולאריס</v>
          </cell>
          <cell r="D693">
            <v>2021</v>
          </cell>
          <cell r="E693" t="str">
            <v>ירושלים מרכז</v>
          </cell>
          <cell r="F693">
            <v>145826</v>
          </cell>
          <cell r="G693">
            <v>5896</v>
          </cell>
          <cell r="H693">
            <v>153600</v>
          </cell>
          <cell r="I693">
            <v>7774</v>
          </cell>
          <cell r="J693">
            <v>166289</v>
          </cell>
          <cell r="K693">
            <v>12689</v>
          </cell>
          <cell r="L693">
            <v>167954</v>
          </cell>
          <cell r="M693">
            <v>1665</v>
          </cell>
          <cell r="N693">
            <v>173194</v>
          </cell>
          <cell r="O693">
            <v>5240</v>
          </cell>
          <cell r="P693">
            <v>179721</v>
          </cell>
          <cell r="Q693">
            <v>6527</v>
          </cell>
          <cell r="R693">
            <v>184334</v>
          </cell>
          <cell r="S693">
            <v>4613</v>
          </cell>
          <cell r="T693">
            <v>190759</v>
          </cell>
          <cell r="U693">
            <v>6425</v>
          </cell>
          <cell r="V693">
            <v>197797</v>
          </cell>
          <cell r="W693">
            <v>7038</v>
          </cell>
          <cell r="X693">
            <v>206145</v>
          </cell>
          <cell r="Y693">
            <v>8348</v>
          </cell>
          <cell r="Z693">
            <v>210906</v>
          </cell>
          <cell r="AA693">
            <v>4761</v>
          </cell>
          <cell r="AB693">
            <v>215099</v>
          </cell>
          <cell r="AC693">
            <v>4193</v>
          </cell>
          <cell r="AD693">
            <v>224086</v>
          </cell>
          <cell r="AE693">
            <v>8987</v>
          </cell>
          <cell r="AG693">
            <v>78260</v>
          </cell>
          <cell r="AH693">
            <v>78260</v>
          </cell>
        </row>
        <row r="694">
          <cell r="A694">
            <v>67290502</v>
          </cell>
          <cell r="B694" t="str">
            <v>מפרקי</v>
          </cell>
          <cell r="C694" t="str">
            <v>סולאריס</v>
          </cell>
          <cell r="D694">
            <v>2021</v>
          </cell>
          <cell r="E694" t="str">
            <v>ירושלים מרכז</v>
          </cell>
          <cell r="F694">
            <v>151817</v>
          </cell>
          <cell r="G694">
            <v>5442</v>
          </cell>
          <cell r="H694">
            <v>157963</v>
          </cell>
          <cell r="I694">
            <v>6146</v>
          </cell>
          <cell r="J694">
            <v>163657</v>
          </cell>
          <cell r="K694">
            <v>5694</v>
          </cell>
          <cell r="L694">
            <v>166972</v>
          </cell>
          <cell r="M694">
            <v>3315</v>
          </cell>
          <cell r="N694">
            <v>175551</v>
          </cell>
          <cell r="O694">
            <v>8579</v>
          </cell>
          <cell r="P694">
            <v>180245</v>
          </cell>
          <cell r="Q694">
            <v>4694</v>
          </cell>
          <cell r="R694">
            <v>185047</v>
          </cell>
          <cell r="S694">
            <v>4802</v>
          </cell>
          <cell r="T694">
            <v>190513</v>
          </cell>
          <cell r="U694">
            <v>5466</v>
          </cell>
          <cell r="V694">
            <v>194011</v>
          </cell>
          <cell r="W694">
            <v>3498</v>
          </cell>
          <cell r="X694">
            <v>197970</v>
          </cell>
          <cell r="Y694">
            <v>3959</v>
          </cell>
          <cell r="Z694">
            <v>201647</v>
          </cell>
          <cell r="AA694">
            <v>3677</v>
          </cell>
          <cell r="AB694">
            <v>201647</v>
          </cell>
          <cell r="AC694">
            <v>0</v>
          </cell>
          <cell r="AD694">
            <v>214706</v>
          </cell>
          <cell r="AE694">
            <v>13059</v>
          </cell>
          <cell r="AG694">
            <v>62889</v>
          </cell>
          <cell r="AH694">
            <v>62889</v>
          </cell>
        </row>
        <row r="695">
          <cell r="A695">
            <v>67290602</v>
          </cell>
          <cell r="B695" t="str">
            <v>מפרקי</v>
          </cell>
          <cell r="C695" t="str">
            <v>סולאריס</v>
          </cell>
          <cell r="D695">
            <v>2021</v>
          </cell>
          <cell r="E695" t="str">
            <v>ירושלים מרכז</v>
          </cell>
          <cell r="F695">
            <v>103723</v>
          </cell>
          <cell r="G695">
            <v>4576</v>
          </cell>
          <cell r="H695">
            <v>108125</v>
          </cell>
          <cell r="I695">
            <v>4402</v>
          </cell>
          <cell r="J695">
            <v>113334</v>
          </cell>
          <cell r="K695">
            <v>5209</v>
          </cell>
          <cell r="L695">
            <v>118915</v>
          </cell>
          <cell r="M695">
            <v>5581</v>
          </cell>
          <cell r="N695">
            <v>124966</v>
          </cell>
          <cell r="O695">
            <v>6051</v>
          </cell>
          <cell r="P695">
            <v>129764</v>
          </cell>
          <cell r="Q695">
            <v>4798</v>
          </cell>
          <cell r="R695">
            <v>133074</v>
          </cell>
          <cell r="S695">
            <v>3310</v>
          </cell>
          <cell r="T695">
            <v>136980</v>
          </cell>
          <cell r="U695">
            <v>3906</v>
          </cell>
          <cell r="V695">
            <v>143441</v>
          </cell>
          <cell r="W695">
            <v>6461</v>
          </cell>
          <cell r="X695">
            <v>149103</v>
          </cell>
          <cell r="Y695">
            <v>5662</v>
          </cell>
          <cell r="Z695">
            <v>153985</v>
          </cell>
          <cell r="AA695">
            <v>4882</v>
          </cell>
          <cell r="AB695">
            <v>153985</v>
          </cell>
          <cell r="AC695">
            <v>0</v>
          </cell>
          <cell r="AD695">
            <v>161186</v>
          </cell>
          <cell r="AE695">
            <v>7201</v>
          </cell>
          <cell r="AG695">
            <v>57463</v>
          </cell>
          <cell r="AH695">
            <v>57463</v>
          </cell>
        </row>
        <row r="696">
          <cell r="A696">
            <v>67290702</v>
          </cell>
          <cell r="B696" t="str">
            <v>מפרקי</v>
          </cell>
          <cell r="C696" t="str">
            <v>סולאריס</v>
          </cell>
          <cell r="D696">
            <v>2021</v>
          </cell>
          <cell r="E696" t="str">
            <v>ירושלים מרכז</v>
          </cell>
          <cell r="F696">
            <v>107395</v>
          </cell>
          <cell r="G696">
            <v>4051</v>
          </cell>
          <cell r="H696">
            <v>110658</v>
          </cell>
          <cell r="I696">
            <v>3263</v>
          </cell>
          <cell r="J696">
            <v>115084</v>
          </cell>
          <cell r="K696">
            <v>4426</v>
          </cell>
          <cell r="L696">
            <v>119684</v>
          </cell>
          <cell r="M696">
            <v>4600</v>
          </cell>
          <cell r="N696">
            <v>128337</v>
          </cell>
          <cell r="O696">
            <v>8653</v>
          </cell>
          <cell r="P696">
            <v>136281</v>
          </cell>
          <cell r="Q696">
            <v>7944</v>
          </cell>
          <cell r="R696">
            <v>140140</v>
          </cell>
          <cell r="S696">
            <v>3859</v>
          </cell>
          <cell r="T696">
            <v>146426</v>
          </cell>
          <cell r="U696">
            <v>6286</v>
          </cell>
          <cell r="V696">
            <v>153030</v>
          </cell>
          <cell r="W696">
            <v>6604</v>
          </cell>
          <cell r="X696">
            <v>162106</v>
          </cell>
          <cell r="Y696">
            <v>9076</v>
          </cell>
          <cell r="Z696">
            <v>166321</v>
          </cell>
          <cell r="AA696">
            <v>4215</v>
          </cell>
          <cell r="AB696">
            <v>171687</v>
          </cell>
          <cell r="AC696">
            <v>5366</v>
          </cell>
          <cell r="AD696">
            <v>179666</v>
          </cell>
          <cell r="AE696">
            <v>7979</v>
          </cell>
          <cell r="AG696">
            <v>72271</v>
          </cell>
          <cell r="AH696">
            <v>72271</v>
          </cell>
        </row>
        <row r="697">
          <cell r="A697">
            <v>67290802</v>
          </cell>
          <cell r="B697" t="str">
            <v>מפרקי</v>
          </cell>
          <cell r="C697" t="str">
            <v>UBSI</v>
          </cell>
          <cell r="D697">
            <v>2021</v>
          </cell>
          <cell r="E697" t="str">
            <v>מטרונית</v>
          </cell>
          <cell r="F697">
            <v>166758</v>
          </cell>
          <cell r="G697">
            <v>7478</v>
          </cell>
          <cell r="H697">
            <v>170691</v>
          </cell>
          <cell r="I697">
            <v>3933</v>
          </cell>
          <cell r="J697">
            <v>170691</v>
          </cell>
          <cell r="K697">
            <v>0</v>
          </cell>
          <cell r="L697">
            <v>180099</v>
          </cell>
          <cell r="M697">
            <v>9408</v>
          </cell>
          <cell r="N697">
            <v>186279</v>
          </cell>
          <cell r="O697">
            <v>6180</v>
          </cell>
          <cell r="P697">
            <v>190410</v>
          </cell>
          <cell r="Q697">
            <v>4131</v>
          </cell>
          <cell r="R697">
            <v>197069</v>
          </cell>
          <cell r="S697">
            <v>6659</v>
          </cell>
          <cell r="T697">
            <v>206691</v>
          </cell>
          <cell r="U697">
            <v>9622</v>
          </cell>
          <cell r="V697">
            <v>209297</v>
          </cell>
          <cell r="W697">
            <v>2606</v>
          </cell>
          <cell r="X697">
            <v>213999</v>
          </cell>
          <cell r="Y697">
            <v>4702</v>
          </cell>
          <cell r="Z697">
            <v>221709</v>
          </cell>
          <cell r="AA697">
            <v>7710</v>
          </cell>
          <cell r="AB697">
            <v>224858</v>
          </cell>
          <cell r="AC697">
            <v>3149</v>
          </cell>
          <cell r="AD697">
            <v>227277</v>
          </cell>
          <cell r="AE697">
            <v>2419</v>
          </cell>
          <cell r="AG697">
            <v>60519</v>
          </cell>
          <cell r="AH697">
            <v>60519</v>
          </cell>
        </row>
        <row r="698">
          <cell r="A698">
            <v>67290902</v>
          </cell>
          <cell r="B698" t="str">
            <v>מפרקי</v>
          </cell>
          <cell r="C698" t="str">
            <v>UBSI</v>
          </cell>
          <cell r="D698">
            <v>2021</v>
          </cell>
          <cell r="E698" t="str">
            <v>מטרונית</v>
          </cell>
          <cell r="F698">
            <v>168385</v>
          </cell>
          <cell r="G698">
            <v>6919</v>
          </cell>
          <cell r="H698">
            <v>175956</v>
          </cell>
          <cell r="I698">
            <v>7571</v>
          </cell>
          <cell r="J698">
            <v>178728</v>
          </cell>
          <cell r="K698">
            <v>2772</v>
          </cell>
          <cell r="L698">
            <v>184252</v>
          </cell>
          <cell r="M698">
            <v>5524</v>
          </cell>
          <cell r="N698">
            <v>191411</v>
          </cell>
          <cell r="O698">
            <v>7159</v>
          </cell>
          <cell r="P698">
            <v>199037</v>
          </cell>
          <cell r="Q698">
            <v>7626</v>
          </cell>
          <cell r="R698">
            <v>205676</v>
          </cell>
          <cell r="S698">
            <v>6639</v>
          </cell>
          <cell r="T698">
            <v>208745</v>
          </cell>
          <cell r="U698">
            <v>3069</v>
          </cell>
          <cell r="V698">
            <v>218638</v>
          </cell>
          <cell r="W698">
            <v>9893</v>
          </cell>
          <cell r="X698">
            <v>225250</v>
          </cell>
          <cell r="Y698">
            <v>6612</v>
          </cell>
          <cell r="Z698">
            <v>230296</v>
          </cell>
          <cell r="AA698">
            <v>5046</v>
          </cell>
          <cell r="AB698">
            <v>232788</v>
          </cell>
          <cell r="AC698">
            <v>2492</v>
          </cell>
          <cell r="AD698">
            <v>237804</v>
          </cell>
          <cell r="AE698">
            <v>5016</v>
          </cell>
          <cell r="AG698">
            <v>69419</v>
          </cell>
          <cell r="AH698">
            <v>69419</v>
          </cell>
        </row>
        <row r="699">
          <cell r="A699">
            <v>67291002</v>
          </cell>
          <cell r="B699" t="str">
            <v>מפרקי</v>
          </cell>
          <cell r="C699" t="str">
            <v>UBSI</v>
          </cell>
          <cell r="D699">
            <v>2021</v>
          </cell>
          <cell r="E699" t="str">
            <v>מטרונית</v>
          </cell>
          <cell r="F699">
            <v>172275</v>
          </cell>
          <cell r="G699">
            <v>6117</v>
          </cell>
          <cell r="H699">
            <v>176878</v>
          </cell>
          <cell r="I699">
            <v>4603</v>
          </cell>
          <cell r="J699">
            <v>184837</v>
          </cell>
          <cell r="K699">
            <v>7959</v>
          </cell>
          <cell r="L699">
            <v>192571</v>
          </cell>
          <cell r="M699">
            <v>7734</v>
          </cell>
          <cell r="N699">
            <v>200836</v>
          </cell>
          <cell r="O699">
            <v>8265</v>
          </cell>
          <cell r="P699">
            <v>209348</v>
          </cell>
          <cell r="Q699">
            <v>8512</v>
          </cell>
          <cell r="R699">
            <v>216043</v>
          </cell>
          <cell r="S699">
            <v>6695</v>
          </cell>
          <cell r="T699">
            <v>224468</v>
          </cell>
          <cell r="U699">
            <v>8425</v>
          </cell>
          <cell r="V699">
            <v>229727</v>
          </cell>
          <cell r="W699">
            <v>5259</v>
          </cell>
          <cell r="X699">
            <v>236746</v>
          </cell>
          <cell r="Y699">
            <v>7019</v>
          </cell>
          <cell r="Z699">
            <v>243614</v>
          </cell>
          <cell r="AA699">
            <v>6868</v>
          </cell>
          <cell r="AB699">
            <v>250127</v>
          </cell>
          <cell r="AC699">
            <v>6513</v>
          </cell>
          <cell r="AD699">
            <v>259927</v>
          </cell>
          <cell r="AE699">
            <v>9800</v>
          </cell>
          <cell r="AG699">
            <v>87652</v>
          </cell>
          <cell r="AH699">
            <v>87652</v>
          </cell>
        </row>
        <row r="700">
          <cell r="A700">
            <v>67291102</v>
          </cell>
          <cell r="B700" t="str">
            <v>מפרקי</v>
          </cell>
          <cell r="C700" t="str">
            <v>UBSI</v>
          </cell>
          <cell r="D700">
            <v>2021</v>
          </cell>
          <cell r="E700" t="str">
            <v>מטרונית</v>
          </cell>
          <cell r="F700">
            <v>180607</v>
          </cell>
          <cell r="G700">
            <v>2400</v>
          </cell>
          <cell r="H700">
            <v>181638</v>
          </cell>
          <cell r="I700">
            <v>1031</v>
          </cell>
          <cell r="J700">
            <v>185524</v>
          </cell>
          <cell r="K700">
            <v>3886</v>
          </cell>
          <cell r="L700">
            <v>191963</v>
          </cell>
          <cell r="M700">
            <v>6439</v>
          </cell>
          <cell r="N700">
            <v>199146</v>
          </cell>
          <cell r="O700">
            <v>7183</v>
          </cell>
          <cell r="P700">
            <v>205514</v>
          </cell>
          <cell r="Q700">
            <v>6368</v>
          </cell>
          <cell r="R700">
            <v>211408</v>
          </cell>
          <cell r="S700">
            <v>5894</v>
          </cell>
          <cell r="T700">
            <v>214478</v>
          </cell>
          <cell r="U700">
            <v>3070</v>
          </cell>
          <cell r="V700">
            <v>221417</v>
          </cell>
          <cell r="W700">
            <v>6939</v>
          </cell>
          <cell r="X700">
            <v>228956</v>
          </cell>
          <cell r="Y700">
            <v>7539</v>
          </cell>
          <cell r="Z700">
            <v>236045</v>
          </cell>
          <cell r="AA700">
            <v>7089</v>
          </cell>
          <cell r="AB700">
            <v>242898</v>
          </cell>
          <cell r="AC700">
            <v>6853</v>
          </cell>
          <cell r="AD700">
            <v>244785</v>
          </cell>
          <cell r="AE700">
            <v>1887</v>
          </cell>
          <cell r="AG700">
            <v>64178</v>
          </cell>
          <cell r="AH700">
            <v>64178</v>
          </cell>
        </row>
        <row r="701">
          <cell r="A701">
            <v>67291202</v>
          </cell>
          <cell r="B701" t="str">
            <v>מפרקי</v>
          </cell>
          <cell r="C701" t="str">
            <v>UBSI</v>
          </cell>
          <cell r="D701">
            <v>2021</v>
          </cell>
          <cell r="E701" t="str">
            <v>מטרונית</v>
          </cell>
          <cell r="F701">
            <v>179567</v>
          </cell>
          <cell r="G701">
            <v>7075</v>
          </cell>
          <cell r="H701">
            <v>186557</v>
          </cell>
          <cell r="I701">
            <v>6990</v>
          </cell>
          <cell r="J701">
            <v>195801</v>
          </cell>
          <cell r="K701">
            <v>9244</v>
          </cell>
          <cell r="L701">
            <v>195801</v>
          </cell>
          <cell r="M701">
            <v>0</v>
          </cell>
          <cell r="N701">
            <v>195801</v>
          </cell>
          <cell r="O701">
            <v>0</v>
          </cell>
          <cell r="P701">
            <v>195801</v>
          </cell>
          <cell r="Q701">
            <v>0</v>
          </cell>
          <cell r="R701">
            <v>195801</v>
          </cell>
          <cell r="S701">
            <v>0</v>
          </cell>
          <cell r="T701">
            <v>195801</v>
          </cell>
          <cell r="U701">
            <v>0</v>
          </cell>
          <cell r="V701">
            <v>195801</v>
          </cell>
          <cell r="W701">
            <v>0</v>
          </cell>
          <cell r="X701">
            <v>195801</v>
          </cell>
          <cell r="Y701">
            <v>0</v>
          </cell>
          <cell r="Z701">
            <v>195801</v>
          </cell>
          <cell r="AA701">
            <v>0</v>
          </cell>
          <cell r="AB701">
            <v>195801</v>
          </cell>
          <cell r="AC701">
            <v>0</v>
          </cell>
          <cell r="AD701">
            <v>195801</v>
          </cell>
          <cell r="AE701">
            <v>0</v>
          </cell>
          <cell r="AF701" t="str">
            <v xml:space="preserve">ירד מהמצבה נשרף </v>
          </cell>
          <cell r="AG701">
            <v>16234</v>
          </cell>
          <cell r="AH701">
            <v>16234</v>
          </cell>
        </row>
        <row r="702">
          <cell r="A702">
            <v>67291302</v>
          </cell>
          <cell r="B702" t="str">
            <v>מפרקי</v>
          </cell>
          <cell r="C702" t="str">
            <v>UBSI</v>
          </cell>
          <cell r="D702">
            <v>2021</v>
          </cell>
          <cell r="E702" t="str">
            <v>מטרונית</v>
          </cell>
          <cell r="F702">
            <v>180694</v>
          </cell>
          <cell r="G702">
            <v>0</v>
          </cell>
          <cell r="H702">
            <v>180694</v>
          </cell>
          <cell r="I702">
            <v>13470</v>
          </cell>
          <cell r="J702">
            <v>180694</v>
          </cell>
          <cell r="K702">
            <v>0</v>
          </cell>
          <cell r="L702">
            <v>180694</v>
          </cell>
          <cell r="M702">
            <v>0</v>
          </cell>
          <cell r="N702">
            <v>185171</v>
          </cell>
          <cell r="O702">
            <v>0</v>
          </cell>
          <cell r="P702">
            <v>187268</v>
          </cell>
          <cell r="Q702">
            <v>2097</v>
          </cell>
          <cell r="R702">
            <v>199217</v>
          </cell>
          <cell r="S702">
            <v>11949</v>
          </cell>
          <cell r="T702">
            <v>207108</v>
          </cell>
          <cell r="U702">
            <v>7891</v>
          </cell>
          <cell r="V702">
            <v>211969</v>
          </cell>
          <cell r="W702">
            <v>4861</v>
          </cell>
          <cell r="X702">
            <v>215748</v>
          </cell>
          <cell r="Y702">
            <v>3779</v>
          </cell>
          <cell r="Z702">
            <v>222816</v>
          </cell>
          <cell r="AA702">
            <v>7068</v>
          </cell>
          <cell r="AB702">
            <v>228554</v>
          </cell>
          <cell r="AC702">
            <v>5738</v>
          </cell>
          <cell r="AD702">
            <v>232745</v>
          </cell>
          <cell r="AE702">
            <v>4191</v>
          </cell>
          <cell r="AG702">
            <v>52051</v>
          </cell>
          <cell r="AH702">
            <v>61044</v>
          </cell>
        </row>
        <row r="703">
          <cell r="A703">
            <v>67291402</v>
          </cell>
          <cell r="B703" t="str">
            <v>מפרקי</v>
          </cell>
          <cell r="C703" t="str">
            <v>UBSI</v>
          </cell>
          <cell r="D703">
            <v>2021</v>
          </cell>
          <cell r="E703" t="str">
            <v>מטרונית</v>
          </cell>
          <cell r="F703">
            <v>190537</v>
          </cell>
          <cell r="G703">
            <v>7897</v>
          </cell>
          <cell r="H703">
            <v>197880</v>
          </cell>
          <cell r="I703">
            <v>7343</v>
          </cell>
          <cell r="J703">
            <v>197880</v>
          </cell>
          <cell r="K703">
            <v>0</v>
          </cell>
          <cell r="L703">
            <v>197880</v>
          </cell>
          <cell r="M703">
            <v>0</v>
          </cell>
          <cell r="N703">
            <v>197880</v>
          </cell>
          <cell r="O703">
            <v>0</v>
          </cell>
          <cell r="P703">
            <v>197880</v>
          </cell>
          <cell r="Q703">
            <v>0</v>
          </cell>
          <cell r="R703">
            <v>197880</v>
          </cell>
          <cell r="S703">
            <v>0</v>
          </cell>
          <cell r="T703">
            <v>197880</v>
          </cell>
          <cell r="U703">
            <v>0</v>
          </cell>
          <cell r="V703">
            <v>197880</v>
          </cell>
          <cell r="W703">
            <v>0</v>
          </cell>
          <cell r="X703">
            <v>209666</v>
          </cell>
          <cell r="Y703">
            <v>11786</v>
          </cell>
          <cell r="Z703">
            <v>215777</v>
          </cell>
          <cell r="AA703">
            <v>6111</v>
          </cell>
          <cell r="AB703">
            <v>222842</v>
          </cell>
          <cell r="AC703">
            <v>7065</v>
          </cell>
          <cell r="AD703">
            <v>228179</v>
          </cell>
          <cell r="AE703">
            <v>5337</v>
          </cell>
          <cell r="AG703">
            <v>37642</v>
          </cell>
          <cell r="AH703">
            <v>37642</v>
          </cell>
        </row>
        <row r="704">
          <cell r="A704">
            <v>67291502</v>
          </cell>
          <cell r="B704" t="str">
            <v>מפרקי</v>
          </cell>
          <cell r="C704" t="str">
            <v>UBSI</v>
          </cell>
          <cell r="D704">
            <v>2021</v>
          </cell>
          <cell r="E704" t="str">
            <v>מטרונית</v>
          </cell>
          <cell r="F704">
            <v>181662</v>
          </cell>
          <cell r="G704">
            <v>6500</v>
          </cell>
          <cell r="H704">
            <v>189389</v>
          </cell>
          <cell r="I704">
            <v>7727</v>
          </cell>
          <cell r="J704">
            <v>197830</v>
          </cell>
          <cell r="K704">
            <v>8441</v>
          </cell>
          <cell r="L704">
            <v>204825</v>
          </cell>
          <cell r="M704">
            <v>6995</v>
          </cell>
          <cell r="N704">
            <v>209598</v>
          </cell>
          <cell r="O704">
            <v>4773</v>
          </cell>
          <cell r="P704">
            <v>217073</v>
          </cell>
          <cell r="Q704">
            <v>7475</v>
          </cell>
          <cell r="R704">
            <v>221022</v>
          </cell>
          <cell r="S704">
            <v>3949</v>
          </cell>
          <cell r="T704">
            <v>228358</v>
          </cell>
          <cell r="U704">
            <v>7336</v>
          </cell>
          <cell r="V704">
            <v>237927</v>
          </cell>
          <cell r="W704">
            <v>9569</v>
          </cell>
          <cell r="X704">
            <v>243866</v>
          </cell>
          <cell r="Y704">
            <v>5939</v>
          </cell>
          <cell r="Z704">
            <v>250914</v>
          </cell>
          <cell r="AA704">
            <v>7048</v>
          </cell>
          <cell r="AB704">
            <v>256923</v>
          </cell>
          <cell r="AC704">
            <v>6009</v>
          </cell>
          <cell r="AD704">
            <v>261274</v>
          </cell>
          <cell r="AE704">
            <v>4351</v>
          </cell>
          <cell r="AG704">
            <v>79612</v>
          </cell>
          <cell r="AH704">
            <v>79612</v>
          </cell>
        </row>
        <row r="705">
          <cell r="A705">
            <v>67291602</v>
          </cell>
          <cell r="B705" t="str">
            <v>מפרקי</v>
          </cell>
          <cell r="C705" t="str">
            <v>UBSI</v>
          </cell>
          <cell r="D705">
            <v>2021</v>
          </cell>
          <cell r="E705" t="str">
            <v>מטרונית</v>
          </cell>
          <cell r="F705">
            <v>197198</v>
          </cell>
          <cell r="G705">
            <v>6257</v>
          </cell>
          <cell r="H705">
            <v>207057</v>
          </cell>
          <cell r="I705">
            <v>9859</v>
          </cell>
          <cell r="J705">
            <v>214185</v>
          </cell>
          <cell r="K705">
            <v>7128</v>
          </cell>
          <cell r="L705">
            <v>218557</v>
          </cell>
          <cell r="M705">
            <v>4372</v>
          </cell>
          <cell r="N705">
            <v>225436</v>
          </cell>
          <cell r="O705">
            <v>6879</v>
          </cell>
          <cell r="P705">
            <v>227119</v>
          </cell>
          <cell r="Q705">
            <v>1683</v>
          </cell>
          <cell r="R705">
            <v>230638</v>
          </cell>
          <cell r="S705">
            <v>3519</v>
          </cell>
          <cell r="T705">
            <v>239134</v>
          </cell>
          <cell r="U705">
            <v>8496</v>
          </cell>
          <cell r="V705">
            <v>248075</v>
          </cell>
          <cell r="W705">
            <v>8941</v>
          </cell>
          <cell r="X705">
            <v>256999</v>
          </cell>
          <cell r="Y705">
            <v>8924</v>
          </cell>
          <cell r="Z705">
            <v>263397</v>
          </cell>
          <cell r="AA705">
            <v>6398</v>
          </cell>
          <cell r="AB705">
            <v>268898</v>
          </cell>
          <cell r="AC705">
            <v>5501</v>
          </cell>
          <cell r="AD705">
            <v>272760</v>
          </cell>
          <cell r="AE705">
            <v>3862</v>
          </cell>
          <cell r="AG705">
            <v>75562</v>
          </cell>
          <cell r="AH705">
            <v>75562</v>
          </cell>
        </row>
        <row r="706">
          <cell r="A706">
            <v>67291702</v>
          </cell>
          <cell r="B706" t="str">
            <v>מפרקי</v>
          </cell>
          <cell r="C706" t="str">
            <v>UBSI</v>
          </cell>
          <cell r="D706">
            <v>2021</v>
          </cell>
          <cell r="E706" t="str">
            <v>מטרונית</v>
          </cell>
          <cell r="F706">
            <v>176155</v>
          </cell>
          <cell r="G706">
            <v>7825</v>
          </cell>
          <cell r="H706">
            <v>185930</v>
          </cell>
          <cell r="I706">
            <v>9775</v>
          </cell>
          <cell r="J706">
            <v>193117</v>
          </cell>
          <cell r="K706">
            <v>7187</v>
          </cell>
          <cell r="L706">
            <v>193890</v>
          </cell>
          <cell r="M706">
            <v>773</v>
          </cell>
          <cell r="N706">
            <v>208254</v>
          </cell>
          <cell r="O706">
            <v>14364</v>
          </cell>
          <cell r="P706">
            <v>214646</v>
          </cell>
          <cell r="Q706">
            <v>6392</v>
          </cell>
          <cell r="R706">
            <v>214646</v>
          </cell>
          <cell r="S706">
            <v>0</v>
          </cell>
          <cell r="T706">
            <v>224461</v>
          </cell>
          <cell r="U706">
            <v>9815</v>
          </cell>
          <cell r="V706">
            <v>231120</v>
          </cell>
          <cell r="W706">
            <v>6659</v>
          </cell>
          <cell r="X706">
            <v>238815</v>
          </cell>
          <cell r="Y706">
            <v>7695</v>
          </cell>
          <cell r="Z706">
            <v>245910</v>
          </cell>
          <cell r="AA706">
            <v>7095</v>
          </cell>
          <cell r="AB706">
            <v>252561</v>
          </cell>
          <cell r="AC706">
            <v>6651</v>
          </cell>
          <cell r="AD706">
            <v>253174</v>
          </cell>
          <cell r="AE706">
            <v>613</v>
          </cell>
          <cell r="AG706">
            <v>77019</v>
          </cell>
          <cell r="AH706">
            <v>77019</v>
          </cell>
        </row>
        <row r="707">
          <cell r="A707">
            <v>67291802</v>
          </cell>
          <cell r="B707" t="str">
            <v>מפרקי</v>
          </cell>
          <cell r="C707" t="str">
            <v>UBSI</v>
          </cell>
          <cell r="D707">
            <v>2021</v>
          </cell>
          <cell r="E707" t="str">
            <v>מטרונית</v>
          </cell>
          <cell r="F707">
            <v>174727</v>
          </cell>
          <cell r="G707">
            <v>0</v>
          </cell>
          <cell r="H707">
            <v>174727</v>
          </cell>
          <cell r="I707">
            <v>0</v>
          </cell>
          <cell r="J707">
            <v>180919</v>
          </cell>
          <cell r="K707">
            <v>6192</v>
          </cell>
          <cell r="L707">
            <v>188308</v>
          </cell>
          <cell r="M707">
            <v>7389</v>
          </cell>
          <cell r="N707">
            <v>195194</v>
          </cell>
          <cell r="O707">
            <v>6886</v>
          </cell>
          <cell r="P707">
            <v>204489</v>
          </cell>
          <cell r="Q707">
            <v>9295</v>
          </cell>
          <cell r="R707">
            <v>210882</v>
          </cell>
          <cell r="S707">
            <v>6393</v>
          </cell>
          <cell r="T707">
            <v>216147</v>
          </cell>
          <cell r="U707">
            <v>5265</v>
          </cell>
          <cell r="V707">
            <v>222853</v>
          </cell>
          <cell r="W707">
            <v>6706</v>
          </cell>
          <cell r="X707">
            <v>229888</v>
          </cell>
          <cell r="Y707">
            <v>7035</v>
          </cell>
          <cell r="Z707">
            <v>237321</v>
          </cell>
          <cell r="AA707">
            <v>7433</v>
          </cell>
          <cell r="AB707">
            <v>243865</v>
          </cell>
          <cell r="AC707">
            <v>6544</v>
          </cell>
          <cell r="AD707">
            <v>247634</v>
          </cell>
          <cell r="AE707">
            <v>3769</v>
          </cell>
          <cell r="AG707">
            <v>72907</v>
          </cell>
          <cell r="AH707">
            <v>72907</v>
          </cell>
        </row>
        <row r="708">
          <cell r="A708">
            <v>67291902</v>
          </cell>
          <cell r="B708" t="str">
            <v>מפרקי</v>
          </cell>
          <cell r="C708" t="str">
            <v>UBSI</v>
          </cell>
          <cell r="D708">
            <v>2021</v>
          </cell>
          <cell r="E708" t="str">
            <v>מטרונית</v>
          </cell>
          <cell r="F708">
            <v>182139</v>
          </cell>
          <cell r="G708">
            <v>7295</v>
          </cell>
          <cell r="H708">
            <v>191326</v>
          </cell>
          <cell r="I708">
            <v>9187</v>
          </cell>
          <cell r="J708">
            <v>196380</v>
          </cell>
          <cell r="K708">
            <v>5054</v>
          </cell>
          <cell r="L708">
            <v>196380</v>
          </cell>
          <cell r="M708">
            <v>0</v>
          </cell>
          <cell r="N708">
            <v>209225</v>
          </cell>
          <cell r="O708">
            <v>12845</v>
          </cell>
          <cell r="P708">
            <v>215901</v>
          </cell>
          <cell r="Q708">
            <v>6676</v>
          </cell>
          <cell r="R708">
            <v>223012</v>
          </cell>
          <cell r="S708">
            <v>7111</v>
          </cell>
          <cell r="T708">
            <v>229181</v>
          </cell>
          <cell r="U708">
            <v>6169</v>
          </cell>
          <cell r="V708">
            <v>236201</v>
          </cell>
          <cell r="W708">
            <v>7020</v>
          </cell>
          <cell r="X708">
            <v>244520</v>
          </cell>
          <cell r="Y708">
            <v>8319</v>
          </cell>
          <cell r="Z708">
            <v>250673</v>
          </cell>
          <cell r="AA708">
            <v>6153</v>
          </cell>
          <cell r="AB708">
            <v>254139</v>
          </cell>
          <cell r="AC708">
            <v>3466</v>
          </cell>
          <cell r="AD708">
            <v>257722</v>
          </cell>
          <cell r="AE708">
            <v>3583</v>
          </cell>
          <cell r="AG708">
            <v>75583</v>
          </cell>
          <cell r="AH708">
            <v>75583</v>
          </cell>
        </row>
        <row r="709">
          <cell r="A709">
            <v>67292002</v>
          </cell>
          <cell r="B709" t="str">
            <v>מפרקי</v>
          </cell>
          <cell r="C709" t="str">
            <v>UBSI</v>
          </cell>
          <cell r="D709">
            <v>2021</v>
          </cell>
          <cell r="E709" t="str">
            <v>מטרונית</v>
          </cell>
          <cell r="F709">
            <v>186194</v>
          </cell>
          <cell r="G709">
            <v>6207</v>
          </cell>
          <cell r="H709">
            <v>195105</v>
          </cell>
          <cell r="I709">
            <v>8911</v>
          </cell>
          <cell r="J709">
            <v>203423</v>
          </cell>
          <cell r="K709">
            <v>8318</v>
          </cell>
          <cell r="L709">
            <v>210115</v>
          </cell>
          <cell r="M709">
            <v>6692</v>
          </cell>
          <cell r="N709">
            <v>216276</v>
          </cell>
          <cell r="O709">
            <v>6161</v>
          </cell>
          <cell r="P709">
            <v>225759</v>
          </cell>
          <cell r="Q709">
            <v>9483</v>
          </cell>
          <cell r="R709">
            <v>232006</v>
          </cell>
          <cell r="S709">
            <v>6247</v>
          </cell>
          <cell r="T709">
            <v>241119</v>
          </cell>
          <cell r="U709">
            <v>9113</v>
          </cell>
          <cell r="V709">
            <v>251750</v>
          </cell>
          <cell r="W709">
            <v>10631</v>
          </cell>
          <cell r="X709">
            <v>259321</v>
          </cell>
          <cell r="Y709">
            <v>7571</v>
          </cell>
          <cell r="Z709">
            <v>267464</v>
          </cell>
          <cell r="AA709">
            <v>8143</v>
          </cell>
          <cell r="AB709">
            <v>273096</v>
          </cell>
          <cell r="AC709">
            <v>5632</v>
          </cell>
          <cell r="AD709">
            <v>278201</v>
          </cell>
          <cell r="AE709">
            <v>5105</v>
          </cell>
          <cell r="AG709">
            <v>92007</v>
          </cell>
          <cell r="AH709">
            <v>92007</v>
          </cell>
        </row>
        <row r="710">
          <cell r="A710">
            <v>67292102</v>
          </cell>
          <cell r="B710" t="str">
            <v>מפרקי</v>
          </cell>
          <cell r="C710" t="str">
            <v>UBSI</v>
          </cell>
          <cell r="D710">
            <v>2021</v>
          </cell>
          <cell r="E710" t="str">
            <v>מטרונית</v>
          </cell>
          <cell r="F710">
            <v>185512</v>
          </cell>
          <cell r="G710">
            <v>6926</v>
          </cell>
          <cell r="H710">
            <v>192883</v>
          </cell>
          <cell r="I710">
            <v>7371</v>
          </cell>
          <cell r="J710">
            <v>196455</v>
          </cell>
          <cell r="K710">
            <v>3572</v>
          </cell>
          <cell r="L710">
            <v>196455</v>
          </cell>
          <cell r="M710">
            <v>0</v>
          </cell>
          <cell r="N710">
            <v>196455</v>
          </cell>
          <cell r="O710">
            <v>0</v>
          </cell>
          <cell r="P710">
            <v>196455</v>
          </cell>
          <cell r="Q710">
            <v>0</v>
          </cell>
          <cell r="R710">
            <v>196455</v>
          </cell>
          <cell r="S710">
            <v>0</v>
          </cell>
          <cell r="T710">
            <v>196455</v>
          </cell>
          <cell r="U710">
            <v>0</v>
          </cell>
          <cell r="V710">
            <v>196455</v>
          </cell>
          <cell r="W710">
            <v>0</v>
          </cell>
          <cell r="X710">
            <v>208666</v>
          </cell>
          <cell r="Y710">
            <v>12211</v>
          </cell>
          <cell r="Z710">
            <v>216424</v>
          </cell>
          <cell r="AA710">
            <v>7758</v>
          </cell>
          <cell r="AB710">
            <v>223636</v>
          </cell>
          <cell r="AC710">
            <v>7212</v>
          </cell>
          <cell r="AD710">
            <v>229854</v>
          </cell>
          <cell r="AE710">
            <v>6218</v>
          </cell>
          <cell r="AG710">
            <v>44342</v>
          </cell>
          <cell r="AH710">
            <v>44342</v>
          </cell>
        </row>
        <row r="711">
          <cell r="A711">
            <v>67292202</v>
          </cell>
          <cell r="B711" t="str">
            <v>מפרקי</v>
          </cell>
          <cell r="C711" t="str">
            <v>UBSI</v>
          </cell>
          <cell r="D711">
            <v>2021</v>
          </cell>
          <cell r="E711" t="str">
            <v>מטרונית</v>
          </cell>
          <cell r="F711">
            <v>178430</v>
          </cell>
          <cell r="G711">
            <v>5760</v>
          </cell>
          <cell r="H711">
            <v>185290</v>
          </cell>
          <cell r="I711">
            <v>6860</v>
          </cell>
          <cell r="J711">
            <v>193196</v>
          </cell>
          <cell r="K711">
            <v>7906</v>
          </cell>
          <cell r="L711">
            <v>200688</v>
          </cell>
          <cell r="M711">
            <v>7492</v>
          </cell>
          <cell r="N711">
            <v>208806</v>
          </cell>
          <cell r="O711">
            <v>8118</v>
          </cell>
          <cell r="P711">
            <v>216600</v>
          </cell>
          <cell r="Q711">
            <v>7794</v>
          </cell>
          <cell r="R711">
            <v>223497</v>
          </cell>
          <cell r="S711">
            <v>6897</v>
          </cell>
          <cell r="T711">
            <v>231272</v>
          </cell>
          <cell r="U711">
            <v>7775</v>
          </cell>
          <cell r="V711">
            <v>240207</v>
          </cell>
          <cell r="W711">
            <v>8935</v>
          </cell>
          <cell r="X711">
            <v>248458</v>
          </cell>
          <cell r="Y711">
            <v>8251</v>
          </cell>
          <cell r="Z711">
            <v>251287</v>
          </cell>
          <cell r="AA711">
            <v>2829</v>
          </cell>
          <cell r="AB711">
            <v>253428</v>
          </cell>
          <cell r="AC711">
            <v>2141</v>
          </cell>
          <cell r="AD711">
            <v>258203</v>
          </cell>
          <cell r="AE711">
            <v>4775</v>
          </cell>
          <cell r="AG711">
            <v>79773</v>
          </cell>
          <cell r="AH711">
            <v>79773</v>
          </cell>
        </row>
        <row r="712">
          <cell r="A712">
            <v>67292302</v>
          </cell>
          <cell r="B712" t="str">
            <v>מפרקי</v>
          </cell>
          <cell r="C712" t="str">
            <v>UBSI</v>
          </cell>
          <cell r="D712">
            <v>2021</v>
          </cell>
          <cell r="E712" t="str">
            <v>מטרונית</v>
          </cell>
          <cell r="F712">
            <v>187823</v>
          </cell>
          <cell r="G712">
            <v>6307</v>
          </cell>
          <cell r="H712">
            <v>197109</v>
          </cell>
          <cell r="I712">
            <v>9286</v>
          </cell>
          <cell r="J712">
            <v>201111</v>
          </cell>
          <cell r="K712">
            <v>4002</v>
          </cell>
          <cell r="L712">
            <v>206297</v>
          </cell>
          <cell r="M712">
            <v>5186</v>
          </cell>
          <cell r="N712">
            <v>214340</v>
          </cell>
          <cell r="O712">
            <v>8043</v>
          </cell>
          <cell r="P712">
            <v>223046</v>
          </cell>
          <cell r="Q712">
            <v>8706</v>
          </cell>
          <cell r="R712">
            <v>228640</v>
          </cell>
          <cell r="S712">
            <v>5594</v>
          </cell>
          <cell r="T712">
            <v>237165</v>
          </cell>
          <cell r="U712">
            <v>8525</v>
          </cell>
          <cell r="V712">
            <v>244280</v>
          </cell>
          <cell r="W712">
            <v>7115</v>
          </cell>
          <cell r="X712">
            <v>251856</v>
          </cell>
          <cell r="Y712">
            <v>7576</v>
          </cell>
          <cell r="Z712">
            <v>259020</v>
          </cell>
          <cell r="AA712">
            <v>7164</v>
          </cell>
          <cell r="AB712">
            <v>263668</v>
          </cell>
          <cell r="AC712">
            <v>4648</v>
          </cell>
          <cell r="AD712">
            <v>269230</v>
          </cell>
          <cell r="AE712">
            <v>5562</v>
          </cell>
          <cell r="AG712">
            <v>81407</v>
          </cell>
          <cell r="AH712">
            <v>81407</v>
          </cell>
        </row>
        <row r="713">
          <cell r="A713">
            <v>67292402</v>
          </cell>
          <cell r="B713" t="str">
            <v>מפרקי</v>
          </cell>
          <cell r="C713" t="str">
            <v>UBSI</v>
          </cell>
          <cell r="D713">
            <v>2021</v>
          </cell>
          <cell r="E713" t="str">
            <v>מטרונית</v>
          </cell>
          <cell r="F713">
            <v>186145</v>
          </cell>
          <cell r="G713">
            <v>4482</v>
          </cell>
          <cell r="H713">
            <v>186145</v>
          </cell>
          <cell r="I713">
            <v>0</v>
          </cell>
          <cell r="J713">
            <v>189262</v>
          </cell>
          <cell r="K713">
            <v>3117</v>
          </cell>
          <cell r="L713">
            <v>196437</v>
          </cell>
          <cell r="M713">
            <v>7175</v>
          </cell>
          <cell r="N713">
            <v>196437</v>
          </cell>
          <cell r="O713">
            <v>0</v>
          </cell>
          <cell r="P713">
            <v>205249</v>
          </cell>
          <cell r="Q713">
            <v>8812</v>
          </cell>
          <cell r="R713">
            <v>210999</v>
          </cell>
          <cell r="S713">
            <v>5750</v>
          </cell>
          <cell r="T713">
            <v>217767</v>
          </cell>
          <cell r="U713">
            <v>6768</v>
          </cell>
          <cell r="V713">
            <v>221313</v>
          </cell>
          <cell r="W713">
            <v>3546</v>
          </cell>
          <cell r="X713">
            <v>224963</v>
          </cell>
          <cell r="Y713">
            <v>3650</v>
          </cell>
          <cell r="Z713">
            <v>232684</v>
          </cell>
          <cell r="AA713">
            <v>7721</v>
          </cell>
          <cell r="AB713">
            <v>239120</v>
          </cell>
          <cell r="AC713">
            <v>6436</v>
          </cell>
          <cell r="AD713">
            <v>244248</v>
          </cell>
          <cell r="AE713">
            <v>5128</v>
          </cell>
          <cell r="AG713">
            <v>58103</v>
          </cell>
          <cell r="AH713">
            <v>58103</v>
          </cell>
        </row>
        <row r="714">
          <cell r="A714">
            <v>67292502</v>
          </cell>
          <cell r="B714" t="str">
            <v>מפרקי</v>
          </cell>
          <cell r="C714" t="str">
            <v>UBSI</v>
          </cell>
          <cell r="D714">
            <v>2021</v>
          </cell>
          <cell r="E714" t="str">
            <v>מטרונית</v>
          </cell>
          <cell r="F714">
            <v>168405</v>
          </cell>
          <cell r="G714">
            <v>7123</v>
          </cell>
          <cell r="H714">
            <v>175774</v>
          </cell>
          <cell r="I714">
            <v>7369</v>
          </cell>
          <cell r="J714">
            <v>178117</v>
          </cell>
          <cell r="K714">
            <v>2343</v>
          </cell>
          <cell r="L714">
            <v>186006</v>
          </cell>
          <cell r="M714">
            <v>7889</v>
          </cell>
          <cell r="N714">
            <v>190153</v>
          </cell>
          <cell r="O714">
            <v>4147</v>
          </cell>
          <cell r="P714">
            <v>199138</v>
          </cell>
          <cell r="Q714">
            <v>8985</v>
          </cell>
          <cell r="R714">
            <v>206028</v>
          </cell>
          <cell r="S714">
            <v>6890</v>
          </cell>
          <cell r="T714">
            <v>208300</v>
          </cell>
          <cell r="U714">
            <v>2272</v>
          </cell>
          <cell r="V714">
            <v>220011</v>
          </cell>
          <cell r="W714">
            <v>11711</v>
          </cell>
          <cell r="X714">
            <v>222678</v>
          </cell>
          <cell r="Y714">
            <v>2667</v>
          </cell>
          <cell r="Z714">
            <v>228383</v>
          </cell>
          <cell r="AA714">
            <v>5705</v>
          </cell>
          <cell r="AB714">
            <v>231206</v>
          </cell>
          <cell r="AC714">
            <v>2823</v>
          </cell>
          <cell r="AD714">
            <v>236810</v>
          </cell>
          <cell r="AE714">
            <v>5604</v>
          </cell>
          <cell r="AG714">
            <v>68405</v>
          </cell>
          <cell r="AH714">
            <v>68405</v>
          </cell>
        </row>
        <row r="715">
          <cell r="A715">
            <v>67292602</v>
          </cell>
          <cell r="B715" t="str">
            <v>מפרקי</v>
          </cell>
          <cell r="C715" t="str">
            <v>UBSI</v>
          </cell>
          <cell r="D715">
            <v>2021</v>
          </cell>
          <cell r="E715" t="str">
            <v>מטרונית</v>
          </cell>
          <cell r="F715">
            <v>175697</v>
          </cell>
          <cell r="G715">
            <v>0</v>
          </cell>
          <cell r="H715">
            <v>187242</v>
          </cell>
          <cell r="I715">
            <v>11545</v>
          </cell>
          <cell r="J715">
            <v>195603</v>
          </cell>
          <cell r="K715">
            <v>8361</v>
          </cell>
          <cell r="L715">
            <v>202396</v>
          </cell>
          <cell r="M715">
            <v>6793</v>
          </cell>
          <cell r="N715">
            <v>209261</v>
          </cell>
          <cell r="O715">
            <v>6865</v>
          </cell>
          <cell r="P715">
            <v>215226</v>
          </cell>
          <cell r="Q715">
            <v>5965</v>
          </cell>
          <cell r="R715">
            <v>221814</v>
          </cell>
          <cell r="S715">
            <v>6588</v>
          </cell>
          <cell r="T715">
            <v>226973</v>
          </cell>
          <cell r="U715">
            <v>5159</v>
          </cell>
          <cell r="V715">
            <v>234398</v>
          </cell>
          <cell r="W715">
            <v>7425</v>
          </cell>
          <cell r="X715">
            <v>241965</v>
          </cell>
          <cell r="Y715">
            <v>7567</v>
          </cell>
          <cell r="Z715">
            <v>248458</v>
          </cell>
          <cell r="AA715">
            <v>6493</v>
          </cell>
          <cell r="AB715">
            <v>253849</v>
          </cell>
          <cell r="AC715">
            <v>5391</v>
          </cell>
          <cell r="AD715">
            <v>259230</v>
          </cell>
          <cell r="AE715">
            <v>5381</v>
          </cell>
          <cell r="AG715">
            <v>83533</v>
          </cell>
          <cell r="AH715">
            <v>83533</v>
          </cell>
        </row>
        <row r="716">
          <cell r="A716">
            <v>67292702</v>
          </cell>
          <cell r="B716" t="str">
            <v>מפרקי</v>
          </cell>
          <cell r="C716" t="str">
            <v>UBSI</v>
          </cell>
          <cell r="D716">
            <v>2021</v>
          </cell>
          <cell r="E716" t="str">
            <v>מטרונית</v>
          </cell>
          <cell r="F716">
            <v>177701</v>
          </cell>
          <cell r="G716">
            <v>0</v>
          </cell>
          <cell r="H716">
            <v>183448</v>
          </cell>
          <cell r="I716">
            <v>5747</v>
          </cell>
          <cell r="J716">
            <v>193723</v>
          </cell>
          <cell r="K716">
            <v>10275</v>
          </cell>
          <cell r="L716">
            <v>201450</v>
          </cell>
          <cell r="M716">
            <v>7727</v>
          </cell>
          <cell r="N716">
            <v>208379</v>
          </cell>
          <cell r="O716">
            <v>6929</v>
          </cell>
          <cell r="P716">
            <v>215644</v>
          </cell>
          <cell r="Q716">
            <v>7265</v>
          </cell>
          <cell r="R716">
            <v>216415</v>
          </cell>
          <cell r="S716">
            <v>771</v>
          </cell>
          <cell r="T716">
            <v>222495</v>
          </cell>
          <cell r="U716">
            <v>6080</v>
          </cell>
          <cell r="V716">
            <v>229750</v>
          </cell>
          <cell r="W716">
            <v>7255</v>
          </cell>
          <cell r="X716">
            <v>232412</v>
          </cell>
          <cell r="Y716">
            <v>2662</v>
          </cell>
          <cell r="Z716">
            <v>240775</v>
          </cell>
          <cell r="AA716">
            <v>8363</v>
          </cell>
          <cell r="AB716">
            <v>248716</v>
          </cell>
          <cell r="AC716">
            <v>7941</v>
          </cell>
          <cell r="AD716">
            <v>254114</v>
          </cell>
          <cell r="AE716">
            <v>5398</v>
          </cell>
          <cell r="AG716">
            <v>76413</v>
          </cell>
          <cell r="AH716">
            <v>76413</v>
          </cell>
        </row>
        <row r="717">
          <cell r="A717">
            <v>67292802</v>
          </cell>
          <cell r="B717" t="str">
            <v>מפרקי</v>
          </cell>
          <cell r="C717" t="str">
            <v>UBSI</v>
          </cell>
          <cell r="D717">
            <v>2021</v>
          </cell>
          <cell r="E717" t="str">
            <v>מטרונית</v>
          </cell>
          <cell r="F717">
            <v>192928</v>
          </cell>
          <cell r="G717">
            <v>7918</v>
          </cell>
          <cell r="H717">
            <v>200448</v>
          </cell>
          <cell r="I717">
            <v>7520</v>
          </cell>
          <cell r="J717">
            <v>207927</v>
          </cell>
          <cell r="K717">
            <v>7479</v>
          </cell>
          <cell r="L717">
            <v>213660</v>
          </cell>
          <cell r="M717">
            <v>5733</v>
          </cell>
          <cell r="N717">
            <v>220615</v>
          </cell>
          <cell r="O717">
            <v>6955</v>
          </cell>
          <cell r="P717">
            <v>228313</v>
          </cell>
          <cell r="Q717">
            <v>7698</v>
          </cell>
          <cell r="R717">
            <v>233225</v>
          </cell>
          <cell r="S717">
            <v>4912</v>
          </cell>
          <cell r="T717">
            <v>240410</v>
          </cell>
          <cell r="U717">
            <v>7185</v>
          </cell>
          <cell r="V717">
            <v>246583</v>
          </cell>
          <cell r="W717">
            <v>6173</v>
          </cell>
          <cell r="X717">
            <v>249999</v>
          </cell>
          <cell r="Y717">
            <v>3416</v>
          </cell>
          <cell r="Z717">
            <v>254417</v>
          </cell>
          <cell r="AA717">
            <v>4418</v>
          </cell>
          <cell r="AB717">
            <v>255106</v>
          </cell>
          <cell r="AC717">
            <v>689</v>
          </cell>
          <cell r="AD717">
            <v>259670</v>
          </cell>
          <cell r="AE717">
            <v>4564</v>
          </cell>
          <cell r="AG717">
            <v>66742</v>
          </cell>
          <cell r="AH717">
            <v>66742</v>
          </cell>
        </row>
        <row r="718">
          <cell r="A718">
            <v>67292902</v>
          </cell>
          <cell r="B718" t="str">
            <v>מפרקי</v>
          </cell>
          <cell r="C718" t="str">
            <v>UBSI</v>
          </cell>
          <cell r="D718">
            <v>2021</v>
          </cell>
          <cell r="E718" t="str">
            <v>מטרונית</v>
          </cell>
          <cell r="F718">
            <v>182979</v>
          </cell>
          <cell r="G718">
            <v>7408</v>
          </cell>
          <cell r="H718">
            <v>191838</v>
          </cell>
          <cell r="I718">
            <v>8859</v>
          </cell>
          <cell r="J718">
            <v>199220</v>
          </cell>
          <cell r="K718">
            <v>7382</v>
          </cell>
          <cell r="L718">
            <v>204280</v>
          </cell>
          <cell r="M718">
            <v>5060</v>
          </cell>
          <cell r="N718">
            <v>211917</v>
          </cell>
          <cell r="O718">
            <v>7637</v>
          </cell>
          <cell r="P718">
            <v>220595</v>
          </cell>
          <cell r="Q718">
            <v>8678</v>
          </cell>
          <cell r="R718">
            <v>225767</v>
          </cell>
          <cell r="S718">
            <v>5172</v>
          </cell>
          <cell r="T718">
            <v>231698</v>
          </cell>
          <cell r="U718">
            <v>5931</v>
          </cell>
          <cell r="V718">
            <v>240430</v>
          </cell>
          <cell r="W718">
            <v>8732</v>
          </cell>
          <cell r="X718">
            <v>244450</v>
          </cell>
          <cell r="Y718">
            <v>4020</v>
          </cell>
          <cell r="Z718">
            <v>250432</v>
          </cell>
          <cell r="AA718">
            <v>5982</v>
          </cell>
          <cell r="AB718">
            <v>256976</v>
          </cell>
          <cell r="AC718">
            <v>6544</v>
          </cell>
          <cell r="AD718">
            <v>261282</v>
          </cell>
          <cell r="AE718">
            <v>4306</v>
          </cell>
          <cell r="AG718">
            <v>78303</v>
          </cell>
          <cell r="AH718">
            <v>78303</v>
          </cell>
        </row>
        <row r="719">
          <cell r="A719">
            <v>67293002</v>
          </cell>
          <cell r="B719" t="str">
            <v>מפרקי</v>
          </cell>
          <cell r="C719" t="str">
            <v>UBSI</v>
          </cell>
          <cell r="D719">
            <v>2021</v>
          </cell>
          <cell r="E719" t="str">
            <v>מטרונית</v>
          </cell>
          <cell r="F719">
            <v>186194</v>
          </cell>
          <cell r="G719">
            <v>8551</v>
          </cell>
          <cell r="H719">
            <v>195719</v>
          </cell>
          <cell r="I719">
            <v>9525</v>
          </cell>
          <cell r="J719">
            <v>200887</v>
          </cell>
          <cell r="K719">
            <v>5168</v>
          </cell>
          <cell r="L719">
            <v>207605</v>
          </cell>
          <cell r="M719">
            <v>6718</v>
          </cell>
          <cell r="N719">
            <v>215310</v>
          </cell>
          <cell r="O719">
            <v>7705</v>
          </cell>
          <cell r="P719">
            <v>215310</v>
          </cell>
          <cell r="Q719">
            <v>0</v>
          </cell>
          <cell r="R719">
            <v>219445</v>
          </cell>
          <cell r="S719">
            <v>4135</v>
          </cell>
          <cell r="T719">
            <v>227388</v>
          </cell>
          <cell r="U719">
            <v>7943</v>
          </cell>
          <cell r="V719">
            <v>235722</v>
          </cell>
          <cell r="W719">
            <v>8334</v>
          </cell>
          <cell r="X719">
            <v>242888</v>
          </cell>
          <cell r="Y719">
            <v>7166</v>
          </cell>
          <cell r="Z719">
            <v>249053</v>
          </cell>
          <cell r="AA719">
            <v>6165</v>
          </cell>
          <cell r="AB719">
            <v>255959</v>
          </cell>
          <cell r="AC719">
            <v>6906</v>
          </cell>
          <cell r="AD719">
            <v>261623</v>
          </cell>
          <cell r="AE719">
            <v>5664</v>
          </cell>
          <cell r="AG719">
            <v>75429</v>
          </cell>
          <cell r="AH719">
            <v>75429</v>
          </cell>
        </row>
        <row r="720">
          <cell r="A720">
            <v>67293102</v>
          </cell>
          <cell r="B720" t="str">
            <v>מפרקי</v>
          </cell>
          <cell r="C720" t="str">
            <v>UBSI</v>
          </cell>
          <cell r="D720">
            <v>2021</v>
          </cell>
          <cell r="E720" t="str">
            <v>מטרונית</v>
          </cell>
          <cell r="F720">
            <v>193890</v>
          </cell>
          <cell r="G720">
            <v>7050</v>
          </cell>
          <cell r="H720">
            <v>202727</v>
          </cell>
          <cell r="I720">
            <v>8837</v>
          </cell>
          <cell r="J720">
            <v>209525</v>
          </cell>
          <cell r="K720">
            <v>6798</v>
          </cell>
          <cell r="L720">
            <v>213812</v>
          </cell>
          <cell r="M720">
            <v>4287</v>
          </cell>
          <cell r="N720">
            <v>221995</v>
          </cell>
          <cell r="O720">
            <v>8183</v>
          </cell>
          <cell r="P720">
            <v>229175</v>
          </cell>
          <cell r="Q720">
            <v>7180</v>
          </cell>
          <cell r="R720">
            <v>231173</v>
          </cell>
          <cell r="S720">
            <v>1998</v>
          </cell>
          <cell r="T720">
            <v>234426</v>
          </cell>
          <cell r="U720">
            <v>3253</v>
          </cell>
          <cell r="V720">
            <v>238995</v>
          </cell>
          <cell r="W720">
            <v>4569</v>
          </cell>
          <cell r="X720">
            <v>241850</v>
          </cell>
          <cell r="Y720">
            <v>2855</v>
          </cell>
          <cell r="Z720">
            <v>244819</v>
          </cell>
          <cell r="AA720">
            <v>2969</v>
          </cell>
          <cell r="AB720">
            <v>250894</v>
          </cell>
          <cell r="AC720">
            <v>6075</v>
          </cell>
          <cell r="AD720">
            <v>256073</v>
          </cell>
          <cell r="AE720">
            <v>5179</v>
          </cell>
          <cell r="AG720">
            <v>62183</v>
          </cell>
          <cell r="AH720">
            <v>62183</v>
          </cell>
        </row>
        <row r="721">
          <cell r="A721">
            <v>67293202</v>
          </cell>
          <cell r="B721" t="str">
            <v>מפרקי</v>
          </cell>
          <cell r="C721" t="str">
            <v>UBSI</v>
          </cell>
          <cell r="D721">
            <v>2021</v>
          </cell>
          <cell r="E721" t="str">
            <v>מטרונית</v>
          </cell>
          <cell r="F721">
            <v>163203</v>
          </cell>
          <cell r="G721">
            <v>2715</v>
          </cell>
          <cell r="H721">
            <v>164781</v>
          </cell>
          <cell r="I721">
            <v>1578</v>
          </cell>
          <cell r="J721">
            <v>171600</v>
          </cell>
          <cell r="K721">
            <v>6819</v>
          </cell>
          <cell r="L721">
            <v>177575</v>
          </cell>
          <cell r="M721">
            <v>5975</v>
          </cell>
          <cell r="N721">
            <v>183771</v>
          </cell>
          <cell r="O721">
            <v>6196</v>
          </cell>
          <cell r="P721">
            <v>190632</v>
          </cell>
          <cell r="Q721">
            <v>6861</v>
          </cell>
          <cell r="R721">
            <v>198784</v>
          </cell>
          <cell r="S721">
            <v>8152</v>
          </cell>
          <cell r="T721">
            <v>203320</v>
          </cell>
          <cell r="U721">
            <v>4536</v>
          </cell>
          <cell r="V721">
            <v>211022</v>
          </cell>
          <cell r="W721">
            <v>7702</v>
          </cell>
          <cell r="X721">
            <v>218881</v>
          </cell>
          <cell r="Y721">
            <v>7859</v>
          </cell>
          <cell r="Z721">
            <v>226851</v>
          </cell>
          <cell r="AA721">
            <v>7970</v>
          </cell>
          <cell r="AB721">
            <v>235767</v>
          </cell>
          <cell r="AC721">
            <v>8916</v>
          </cell>
          <cell r="AD721">
            <v>241722</v>
          </cell>
          <cell r="AE721">
            <v>5955</v>
          </cell>
          <cell r="AG721">
            <v>78519</v>
          </cell>
          <cell r="AH721">
            <v>78519</v>
          </cell>
        </row>
        <row r="722">
          <cell r="A722">
            <v>67293302</v>
          </cell>
          <cell r="B722" t="str">
            <v>מפרקי</v>
          </cell>
          <cell r="C722" t="str">
            <v>UBSI</v>
          </cell>
          <cell r="D722">
            <v>2021</v>
          </cell>
          <cell r="E722" t="str">
            <v>מטרונית</v>
          </cell>
          <cell r="F722">
            <v>193921</v>
          </cell>
          <cell r="G722">
            <v>5021</v>
          </cell>
          <cell r="H722">
            <v>201672</v>
          </cell>
          <cell r="I722">
            <v>7751</v>
          </cell>
          <cell r="J722">
            <v>208429</v>
          </cell>
          <cell r="K722">
            <v>6757</v>
          </cell>
          <cell r="L722">
            <v>214050</v>
          </cell>
          <cell r="M722">
            <v>5621</v>
          </cell>
          <cell r="N722">
            <v>219813</v>
          </cell>
          <cell r="O722">
            <v>5763</v>
          </cell>
          <cell r="P722">
            <v>227892</v>
          </cell>
          <cell r="Q722">
            <v>8079</v>
          </cell>
          <cell r="R722">
            <v>235256</v>
          </cell>
          <cell r="S722">
            <v>7364</v>
          </cell>
          <cell r="T722">
            <v>235256</v>
          </cell>
          <cell r="U722">
            <v>0</v>
          </cell>
          <cell r="V722">
            <v>243620</v>
          </cell>
          <cell r="W722">
            <v>8364</v>
          </cell>
          <cell r="X722">
            <v>250996</v>
          </cell>
          <cell r="Y722">
            <v>7376</v>
          </cell>
          <cell r="Z722">
            <v>257502</v>
          </cell>
          <cell r="AA722">
            <v>6506</v>
          </cell>
          <cell r="AB722">
            <v>264343</v>
          </cell>
          <cell r="AC722">
            <v>6841</v>
          </cell>
          <cell r="AD722">
            <v>268673</v>
          </cell>
          <cell r="AE722">
            <v>4330</v>
          </cell>
          <cell r="AG722">
            <v>74752</v>
          </cell>
          <cell r="AH722">
            <v>74752</v>
          </cell>
        </row>
        <row r="723">
          <cell r="A723">
            <v>67293402</v>
          </cell>
          <cell r="B723" t="str">
            <v>מפרקי</v>
          </cell>
          <cell r="C723" t="str">
            <v>UBSI</v>
          </cell>
          <cell r="D723">
            <v>2021</v>
          </cell>
          <cell r="E723" t="str">
            <v>מטרונית</v>
          </cell>
          <cell r="F723">
            <v>171236</v>
          </cell>
          <cell r="G723">
            <v>6328</v>
          </cell>
          <cell r="H723">
            <v>178542</v>
          </cell>
          <cell r="I723">
            <v>7306</v>
          </cell>
          <cell r="J723">
            <v>186049</v>
          </cell>
          <cell r="K723">
            <v>7507</v>
          </cell>
          <cell r="L723">
            <v>193084</v>
          </cell>
          <cell r="M723">
            <v>7035</v>
          </cell>
          <cell r="N723">
            <v>199112</v>
          </cell>
          <cell r="O723">
            <v>6028</v>
          </cell>
          <cell r="P723">
            <v>206708</v>
          </cell>
          <cell r="Q723">
            <v>7596</v>
          </cell>
          <cell r="R723">
            <v>212338</v>
          </cell>
          <cell r="S723">
            <v>5630</v>
          </cell>
          <cell r="T723">
            <v>219321</v>
          </cell>
          <cell r="U723">
            <v>6983</v>
          </cell>
          <cell r="V723">
            <v>227303</v>
          </cell>
          <cell r="W723">
            <v>7982</v>
          </cell>
          <cell r="X723">
            <v>234299</v>
          </cell>
          <cell r="Y723">
            <v>6996</v>
          </cell>
          <cell r="Z723">
            <v>241804</v>
          </cell>
          <cell r="AA723">
            <v>7505</v>
          </cell>
          <cell r="AB723">
            <v>247821</v>
          </cell>
          <cell r="AC723">
            <v>6017</v>
          </cell>
          <cell r="AD723">
            <v>252605</v>
          </cell>
          <cell r="AE723">
            <v>4784</v>
          </cell>
          <cell r="AG723">
            <v>81369</v>
          </cell>
          <cell r="AH723">
            <v>81369</v>
          </cell>
        </row>
        <row r="724">
          <cell r="A724">
            <v>67293502</v>
          </cell>
          <cell r="B724" t="str">
            <v>מפרקי</v>
          </cell>
          <cell r="C724" t="str">
            <v>UBSI</v>
          </cell>
          <cell r="D724">
            <v>2021</v>
          </cell>
          <cell r="E724" t="str">
            <v>מטרונית</v>
          </cell>
          <cell r="F724">
            <v>164352</v>
          </cell>
          <cell r="G724">
            <v>7057</v>
          </cell>
          <cell r="H724">
            <v>171499</v>
          </cell>
          <cell r="I724">
            <v>7147</v>
          </cell>
          <cell r="J724">
            <v>179706</v>
          </cell>
          <cell r="K724">
            <v>8207</v>
          </cell>
          <cell r="L724">
            <v>187262</v>
          </cell>
          <cell r="M724">
            <v>7556</v>
          </cell>
          <cell r="N724">
            <v>187262</v>
          </cell>
          <cell r="O724">
            <v>0</v>
          </cell>
          <cell r="P724">
            <v>193372</v>
          </cell>
          <cell r="Q724">
            <v>6110</v>
          </cell>
          <cell r="R724">
            <v>199579</v>
          </cell>
          <cell r="S724">
            <v>6207</v>
          </cell>
          <cell r="T724">
            <v>208985</v>
          </cell>
          <cell r="U724">
            <v>9406</v>
          </cell>
          <cell r="V724">
            <v>215150</v>
          </cell>
          <cell r="W724">
            <v>6165</v>
          </cell>
          <cell r="X724">
            <v>222399</v>
          </cell>
          <cell r="Y724">
            <v>7249</v>
          </cell>
          <cell r="Z724">
            <v>229164</v>
          </cell>
          <cell r="AA724">
            <v>6765</v>
          </cell>
          <cell r="AB724">
            <v>235515</v>
          </cell>
          <cell r="AC724">
            <v>6351</v>
          </cell>
          <cell r="AD724">
            <v>240189</v>
          </cell>
          <cell r="AE724">
            <v>4674</v>
          </cell>
          <cell r="AG724">
            <v>75837</v>
          </cell>
          <cell r="AH724">
            <v>75837</v>
          </cell>
        </row>
        <row r="725">
          <cell r="A725">
            <v>67293602</v>
          </cell>
          <cell r="B725" t="str">
            <v>מפרקי</v>
          </cell>
          <cell r="C725" t="str">
            <v>UBSI</v>
          </cell>
          <cell r="D725">
            <v>2021</v>
          </cell>
          <cell r="E725" t="str">
            <v>מטרונית</v>
          </cell>
          <cell r="F725">
            <v>196288</v>
          </cell>
          <cell r="G725">
            <v>7719</v>
          </cell>
          <cell r="H725">
            <v>204635</v>
          </cell>
          <cell r="I725">
            <v>8347</v>
          </cell>
          <cell r="J725">
            <v>212224</v>
          </cell>
          <cell r="K725">
            <v>7589</v>
          </cell>
          <cell r="L725">
            <v>216470</v>
          </cell>
          <cell r="M725">
            <v>4246</v>
          </cell>
          <cell r="N725">
            <v>221449</v>
          </cell>
          <cell r="O725">
            <v>4979</v>
          </cell>
          <cell r="P725">
            <v>229459</v>
          </cell>
          <cell r="Q725">
            <v>8010</v>
          </cell>
          <cell r="R725">
            <v>235781</v>
          </cell>
          <cell r="S725">
            <v>6322</v>
          </cell>
          <cell r="T725">
            <v>243747</v>
          </cell>
          <cell r="U725">
            <v>7966</v>
          </cell>
          <cell r="V725">
            <v>250500</v>
          </cell>
          <cell r="W725">
            <v>6753</v>
          </cell>
          <cell r="X725">
            <v>258425</v>
          </cell>
          <cell r="Y725">
            <v>7925</v>
          </cell>
          <cell r="Z725">
            <v>266503</v>
          </cell>
          <cell r="AA725">
            <v>8078</v>
          </cell>
          <cell r="AB725">
            <v>272875</v>
          </cell>
          <cell r="AC725">
            <v>6372</v>
          </cell>
          <cell r="AD725">
            <v>277857</v>
          </cell>
          <cell r="AE725">
            <v>4982</v>
          </cell>
          <cell r="AG725">
            <v>81569</v>
          </cell>
          <cell r="AH725">
            <v>81569</v>
          </cell>
        </row>
        <row r="726">
          <cell r="A726">
            <v>67293702</v>
          </cell>
          <cell r="B726" t="str">
            <v>מפרקי</v>
          </cell>
          <cell r="C726" t="str">
            <v>UBSI</v>
          </cell>
          <cell r="D726">
            <v>2021</v>
          </cell>
          <cell r="E726" t="str">
            <v>מטרונית</v>
          </cell>
          <cell r="F726">
            <v>187136</v>
          </cell>
          <cell r="G726">
            <v>6642</v>
          </cell>
          <cell r="H726">
            <v>195080</v>
          </cell>
          <cell r="I726">
            <v>7944</v>
          </cell>
          <cell r="J726">
            <v>201513</v>
          </cell>
          <cell r="K726">
            <v>6433</v>
          </cell>
          <cell r="L726">
            <v>207740</v>
          </cell>
          <cell r="M726">
            <v>6227</v>
          </cell>
          <cell r="N726">
            <v>211509</v>
          </cell>
          <cell r="O726">
            <v>3769</v>
          </cell>
          <cell r="P726">
            <v>218228</v>
          </cell>
          <cell r="Q726">
            <v>6719</v>
          </cell>
          <cell r="R726">
            <v>224457</v>
          </cell>
          <cell r="S726">
            <v>6229</v>
          </cell>
          <cell r="T726">
            <v>230320</v>
          </cell>
          <cell r="U726">
            <v>5863</v>
          </cell>
          <cell r="V726">
            <v>241943</v>
          </cell>
          <cell r="W726">
            <v>11623</v>
          </cell>
          <cell r="X726">
            <v>249599</v>
          </cell>
          <cell r="Y726">
            <v>7656</v>
          </cell>
          <cell r="Z726">
            <v>255618</v>
          </cell>
          <cell r="AA726">
            <v>6019</v>
          </cell>
          <cell r="AB726">
            <v>262401</v>
          </cell>
          <cell r="AC726">
            <v>6783</v>
          </cell>
          <cell r="AD726">
            <v>266262</v>
          </cell>
          <cell r="AE726">
            <v>3861</v>
          </cell>
          <cell r="AG726">
            <v>79126</v>
          </cell>
          <cell r="AH726">
            <v>79126</v>
          </cell>
        </row>
        <row r="727">
          <cell r="A727">
            <v>67293802</v>
          </cell>
          <cell r="B727" t="str">
            <v>מפרקי</v>
          </cell>
          <cell r="C727" t="str">
            <v>UBSI</v>
          </cell>
          <cell r="D727">
            <v>2021</v>
          </cell>
          <cell r="E727" t="str">
            <v>מטרונית</v>
          </cell>
          <cell r="F727">
            <v>194663</v>
          </cell>
          <cell r="G727">
            <v>6848</v>
          </cell>
          <cell r="H727">
            <v>202199</v>
          </cell>
          <cell r="I727">
            <v>7536</v>
          </cell>
          <cell r="J727">
            <v>210316</v>
          </cell>
          <cell r="K727">
            <v>8117</v>
          </cell>
          <cell r="L727">
            <v>216136</v>
          </cell>
          <cell r="M727">
            <v>5820</v>
          </cell>
          <cell r="N727">
            <v>223316</v>
          </cell>
          <cell r="O727">
            <v>7180</v>
          </cell>
          <cell r="P727">
            <v>232282</v>
          </cell>
          <cell r="Q727">
            <v>8966</v>
          </cell>
          <cell r="R727">
            <v>238366</v>
          </cell>
          <cell r="S727">
            <v>6084</v>
          </cell>
          <cell r="T727">
            <v>243356</v>
          </cell>
          <cell r="U727">
            <v>4990</v>
          </cell>
          <cell r="V727">
            <v>247250</v>
          </cell>
          <cell r="W727">
            <v>3894</v>
          </cell>
          <cell r="X727">
            <v>252999</v>
          </cell>
          <cell r="Y727">
            <v>5749</v>
          </cell>
          <cell r="Z727">
            <v>258394</v>
          </cell>
          <cell r="AA727">
            <v>5395</v>
          </cell>
          <cell r="AB727">
            <v>266215</v>
          </cell>
          <cell r="AC727">
            <v>7821</v>
          </cell>
          <cell r="AD727">
            <v>270519</v>
          </cell>
          <cell r="AE727">
            <v>4304</v>
          </cell>
          <cell r="AG727">
            <v>75856</v>
          </cell>
          <cell r="AH727">
            <v>75856</v>
          </cell>
        </row>
        <row r="728">
          <cell r="A728">
            <v>67293902</v>
          </cell>
          <cell r="B728" t="str">
            <v>מפרקי</v>
          </cell>
          <cell r="C728" t="str">
            <v>UBSI</v>
          </cell>
          <cell r="D728">
            <v>2021</v>
          </cell>
          <cell r="E728" t="str">
            <v>מטרונית</v>
          </cell>
          <cell r="F728">
            <v>172556</v>
          </cell>
          <cell r="G728">
            <v>5558</v>
          </cell>
          <cell r="H728">
            <v>180303</v>
          </cell>
          <cell r="I728">
            <v>7747</v>
          </cell>
          <cell r="J728">
            <v>186629</v>
          </cell>
          <cell r="K728">
            <v>6326</v>
          </cell>
          <cell r="L728">
            <v>194091</v>
          </cell>
          <cell r="M728">
            <v>7462</v>
          </cell>
          <cell r="N728">
            <v>198091</v>
          </cell>
          <cell r="O728">
            <v>4000</v>
          </cell>
          <cell r="P728">
            <v>205887</v>
          </cell>
          <cell r="Q728">
            <v>7796</v>
          </cell>
          <cell r="R728">
            <v>212702</v>
          </cell>
          <cell r="S728">
            <v>6815</v>
          </cell>
          <cell r="T728">
            <v>220677</v>
          </cell>
          <cell r="U728">
            <v>7975</v>
          </cell>
          <cell r="V728">
            <v>222345</v>
          </cell>
          <cell r="W728">
            <v>1668</v>
          </cell>
          <cell r="X728">
            <v>229811</v>
          </cell>
          <cell r="Y728">
            <v>7466</v>
          </cell>
          <cell r="Z728">
            <v>238010</v>
          </cell>
          <cell r="AA728">
            <v>8199</v>
          </cell>
          <cell r="AB728">
            <v>244432</v>
          </cell>
          <cell r="AC728">
            <v>6422</v>
          </cell>
          <cell r="AD728">
            <v>250795</v>
          </cell>
          <cell r="AE728">
            <v>6363</v>
          </cell>
          <cell r="AG728">
            <v>78239</v>
          </cell>
          <cell r="AH728">
            <v>78239</v>
          </cell>
        </row>
        <row r="729">
          <cell r="A729">
            <v>67294002</v>
          </cell>
          <cell r="B729" t="str">
            <v>מפרקי</v>
          </cell>
          <cell r="C729" t="str">
            <v>UBSI</v>
          </cell>
          <cell r="D729">
            <v>2021</v>
          </cell>
          <cell r="E729" t="str">
            <v>מטרונית</v>
          </cell>
          <cell r="F729">
            <v>156931</v>
          </cell>
          <cell r="G729">
            <v>7106</v>
          </cell>
          <cell r="H729">
            <v>165662</v>
          </cell>
          <cell r="I729">
            <v>8731</v>
          </cell>
          <cell r="J729">
            <v>172199</v>
          </cell>
          <cell r="K729">
            <v>6537</v>
          </cell>
          <cell r="L729">
            <v>179528</v>
          </cell>
          <cell r="M729">
            <v>7329</v>
          </cell>
          <cell r="N729">
            <v>186145</v>
          </cell>
          <cell r="O729">
            <v>6617</v>
          </cell>
          <cell r="P729">
            <v>191789</v>
          </cell>
          <cell r="Q729">
            <v>5644</v>
          </cell>
          <cell r="R729">
            <v>199262</v>
          </cell>
          <cell r="S729">
            <v>7473</v>
          </cell>
          <cell r="T729">
            <v>199262</v>
          </cell>
          <cell r="U729">
            <v>0</v>
          </cell>
          <cell r="V729">
            <v>214276</v>
          </cell>
          <cell r="W729">
            <v>15014</v>
          </cell>
          <cell r="X729">
            <v>219802</v>
          </cell>
          <cell r="Y729">
            <v>5526</v>
          </cell>
          <cell r="Z729">
            <v>219802</v>
          </cell>
          <cell r="AA729">
            <v>0</v>
          </cell>
          <cell r="AB729">
            <v>219802</v>
          </cell>
          <cell r="AC729">
            <v>0</v>
          </cell>
          <cell r="AD729">
            <v>222404</v>
          </cell>
          <cell r="AE729">
            <v>2602</v>
          </cell>
          <cell r="AG729">
            <v>65473</v>
          </cell>
          <cell r="AH729">
            <v>65473</v>
          </cell>
        </row>
        <row r="730">
          <cell r="A730">
            <v>67294102</v>
          </cell>
          <cell r="B730" t="str">
            <v>מפרקי</v>
          </cell>
          <cell r="C730" t="str">
            <v>UBSI</v>
          </cell>
          <cell r="D730">
            <v>2021</v>
          </cell>
          <cell r="E730" t="str">
            <v>מטרונית</v>
          </cell>
          <cell r="F730">
            <v>168389</v>
          </cell>
          <cell r="G730">
            <v>7107</v>
          </cell>
          <cell r="H730">
            <v>176879</v>
          </cell>
          <cell r="I730">
            <v>8490</v>
          </cell>
          <cell r="J730">
            <v>176879</v>
          </cell>
          <cell r="K730">
            <v>0</v>
          </cell>
          <cell r="L730">
            <v>186311</v>
          </cell>
          <cell r="M730">
            <v>9432</v>
          </cell>
          <cell r="N730">
            <v>193270</v>
          </cell>
          <cell r="O730">
            <v>6959</v>
          </cell>
          <cell r="P730">
            <v>200542</v>
          </cell>
          <cell r="Q730">
            <v>7272</v>
          </cell>
          <cell r="R730">
            <v>208017</v>
          </cell>
          <cell r="S730">
            <v>7475</v>
          </cell>
          <cell r="T730">
            <v>216412</v>
          </cell>
          <cell r="U730">
            <v>8395</v>
          </cell>
          <cell r="V730">
            <v>219011</v>
          </cell>
          <cell r="W730">
            <v>2599</v>
          </cell>
          <cell r="X730">
            <v>224699</v>
          </cell>
          <cell r="Y730">
            <v>5688</v>
          </cell>
          <cell r="Z730">
            <v>230066</v>
          </cell>
          <cell r="AA730">
            <v>5367</v>
          </cell>
          <cell r="AB730">
            <v>235998</v>
          </cell>
          <cell r="AC730">
            <v>5932</v>
          </cell>
          <cell r="AD730">
            <v>240575</v>
          </cell>
          <cell r="AE730">
            <v>4577</v>
          </cell>
          <cell r="AG730">
            <v>72186</v>
          </cell>
          <cell r="AH730">
            <v>72186</v>
          </cell>
        </row>
        <row r="731">
          <cell r="A731">
            <v>67294202</v>
          </cell>
          <cell r="B731" t="str">
            <v>מפרקי</v>
          </cell>
          <cell r="C731" t="str">
            <v>UBSI</v>
          </cell>
          <cell r="D731">
            <v>2021</v>
          </cell>
          <cell r="E731" t="str">
            <v>מטרונית</v>
          </cell>
          <cell r="F731">
            <v>169057</v>
          </cell>
          <cell r="G731">
            <v>5770</v>
          </cell>
          <cell r="H731">
            <v>175589</v>
          </cell>
          <cell r="I731">
            <v>6532</v>
          </cell>
          <cell r="J731">
            <v>180778</v>
          </cell>
          <cell r="K731">
            <v>5189</v>
          </cell>
          <cell r="L731">
            <v>188178</v>
          </cell>
          <cell r="M731">
            <v>7400</v>
          </cell>
          <cell r="N731">
            <v>190572</v>
          </cell>
          <cell r="O731">
            <v>2394</v>
          </cell>
          <cell r="P731">
            <v>194825</v>
          </cell>
          <cell r="Q731">
            <v>4253</v>
          </cell>
          <cell r="R731">
            <v>199083</v>
          </cell>
          <cell r="S731">
            <v>4258</v>
          </cell>
          <cell r="T731">
            <v>207595</v>
          </cell>
          <cell r="U731">
            <v>8512</v>
          </cell>
          <cell r="V731">
            <v>216165</v>
          </cell>
          <cell r="W731">
            <v>8570</v>
          </cell>
          <cell r="X731">
            <v>223697</v>
          </cell>
          <cell r="Y731">
            <v>7532</v>
          </cell>
          <cell r="Z731">
            <v>232981</v>
          </cell>
          <cell r="AA731">
            <v>9284</v>
          </cell>
          <cell r="AB731">
            <v>236372</v>
          </cell>
          <cell r="AC731">
            <v>3391</v>
          </cell>
          <cell r="AD731">
            <v>242360</v>
          </cell>
          <cell r="AE731">
            <v>5988</v>
          </cell>
          <cell r="AG731">
            <v>73303</v>
          </cell>
          <cell r="AH731">
            <v>73303</v>
          </cell>
        </row>
        <row r="732">
          <cell r="A732">
            <v>67294302</v>
          </cell>
          <cell r="B732" t="str">
            <v>מפרקי</v>
          </cell>
          <cell r="C732" t="str">
            <v>UBSI</v>
          </cell>
          <cell r="D732">
            <v>2021</v>
          </cell>
          <cell r="E732" t="str">
            <v>מטרונית</v>
          </cell>
          <cell r="F732">
            <v>160354</v>
          </cell>
          <cell r="G732">
            <v>6252</v>
          </cell>
          <cell r="H732">
            <v>166788</v>
          </cell>
          <cell r="I732">
            <v>6434</v>
          </cell>
          <cell r="J732">
            <v>171481</v>
          </cell>
          <cell r="K732">
            <v>4693</v>
          </cell>
          <cell r="L732">
            <v>178362</v>
          </cell>
          <cell r="M732">
            <v>6881</v>
          </cell>
          <cell r="N732">
            <v>182664</v>
          </cell>
          <cell r="O732">
            <v>4302</v>
          </cell>
          <cell r="P732">
            <v>185164</v>
          </cell>
          <cell r="Q732">
            <v>2500</v>
          </cell>
          <cell r="R732">
            <v>192429</v>
          </cell>
          <cell r="S732">
            <v>7265</v>
          </cell>
          <cell r="T732">
            <v>201584</v>
          </cell>
          <cell r="U732">
            <v>9155</v>
          </cell>
          <cell r="V732">
            <v>210309</v>
          </cell>
          <cell r="W732">
            <v>8725</v>
          </cell>
          <cell r="X732">
            <v>218199</v>
          </cell>
          <cell r="Y732">
            <v>7890</v>
          </cell>
          <cell r="Z732">
            <v>226151</v>
          </cell>
          <cell r="AA732">
            <v>7952</v>
          </cell>
          <cell r="AB732">
            <v>233737</v>
          </cell>
          <cell r="AC732">
            <v>7586</v>
          </cell>
          <cell r="AD732">
            <v>239424</v>
          </cell>
          <cell r="AE732">
            <v>5687</v>
          </cell>
          <cell r="AG732">
            <v>79070</v>
          </cell>
          <cell r="AH732">
            <v>79070</v>
          </cell>
        </row>
        <row r="733">
          <cell r="A733">
            <v>67294402</v>
          </cell>
          <cell r="B733" t="str">
            <v>מפרקי</v>
          </cell>
          <cell r="C733" t="str">
            <v>UBSI</v>
          </cell>
          <cell r="D733">
            <v>2021</v>
          </cell>
          <cell r="E733" t="str">
            <v>מטרונית</v>
          </cell>
          <cell r="F733">
            <v>162042</v>
          </cell>
          <cell r="G733">
            <v>3041</v>
          </cell>
          <cell r="H733">
            <v>168815</v>
          </cell>
          <cell r="I733">
            <v>6773</v>
          </cell>
          <cell r="J733">
            <v>174101</v>
          </cell>
          <cell r="K733">
            <v>5286</v>
          </cell>
          <cell r="L733">
            <v>174101</v>
          </cell>
          <cell r="M733">
            <v>0</v>
          </cell>
          <cell r="N733">
            <v>174101</v>
          </cell>
          <cell r="O733">
            <v>0</v>
          </cell>
          <cell r="P733">
            <v>174101</v>
          </cell>
          <cell r="Q733">
            <v>0</v>
          </cell>
          <cell r="R733">
            <v>174101</v>
          </cell>
          <cell r="S733">
            <v>0</v>
          </cell>
          <cell r="T733">
            <v>174101</v>
          </cell>
          <cell r="U733">
            <v>0</v>
          </cell>
          <cell r="V733">
            <v>177601</v>
          </cell>
          <cell r="W733">
            <v>3500</v>
          </cell>
          <cell r="X733">
            <v>180699</v>
          </cell>
          <cell r="Y733">
            <v>3098</v>
          </cell>
          <cell r="Z733">
            <v>189636</v>
          </cell>
          <cell r="AA733">
            <v>8937</v>
          </cell>
          <cell r="AB733">
            <v>194284</v>
          </cell>
          <cell r="AC733">
            <v>4648</v>
          </cell>
          <cell r="AD733">
            <v>201143</v>
          </cell>
          <cell r="AE733">
            <v>6859</v>
          </cell>
          <cell r="AG733">
            <v>39101</v>
          </cell>
          <cell r="AH733">
            <v>39101</v>
          </cell>
        </row>
        <row r="734">
          <cell r="A734">
            <v>67545802</v>
          </cell>
          <cell r="B734" t="str">
            <v>מיני עירוני</v>
          </cell>
          <cell r="C734" t="str">
            <v>מרצדס</v>
          </cell>
          <cell r="D734">
            <v>2021</v>
          </cell>
          <cell r="E734" t="str">
            <v xml:space="preserve">ירושלים ארזים </v>
          </cell>
          <cell r="F734">
            <v>77477</v>
          </cell>
          <cell r="G734">
            <v>4502</v>
          </cell>
          <cell r="H734">
            <v>79010</v>
          </cell>
          <cell r="I734">
            <v>1533</v>
          </cell>
          <cell r="J734">
            <v>83753</v>
          </cell>
          <cell r="K734">
            <v>4743</v>
          </cell>
          <cell r="L734">
            <v>87247</v>
          </cell>
          <cell r="M734">
            <v>3494</v>
          </cell>
          <cell r="N734">
            <v>91225</v>
          </cell>
          <cell r="O734">
            <v>3978</v>
          </cell>
          <cell r="P734">
            <v>92817</v>
          </cell>
          <cell r="Q734">
            <v>1592</v>
          </cell>
          <cell r="R734">
            <v>95370</v>
          </cell>
          <cell r="S734">
            <v>2553</v>
          </cell>
          <cell r="T734">
            <v>98745</v>
          </cell>
          <cell r="U734">
            <v>3375</v>
          </cell>
          <cell r="V734">
            <v>101571</v>
          </cell>
          <cell r="W734">
            <v>2826</v>
          </cell>
          <cell r="X734">
            <v>105192</v>
          </cell>
          <cell r="Y734">
            <v>3621</v>
          </cell>
          <cell r="Z734">
            <v>107431</v>
          </cell>
          <cell r="AA734">
            <v>2239</v>
          </cell>
          <cell r="AB734">
            <v>107431</v>
          </cell>
          <cell r="AC734">
            <v>0</v>
          </cell>
          <cell r="AD734">
            <v>107431</v>
          </cell>
          <cell r="AE734">
            <v>0</v>
          </cell>
          <cell r="AG734">
            <v>29954</v>
          </cell>
          <cell r="AH734">
            <v>29954</v>
          </cell>
        </row>
        <row r="735">
          <cell r="A735">
            <v>67545902</v>
          </cell>
          <cell r="B735" t="str">
            <v>מיני עירוני</v>
          </cell>
          <cell r="C735" t="str">
            <v>מרצדס</v>
          </cell>
          <cell r="D735">
            <v>2021</v>
          </cell>
          <cell r="E735" t="str">
            <v xml:space="preserve">ירושלים ארזים </v>
          </cell>
          <cell r="F735">
            <v>86038</v>
          </cell>
          <cell r="G735">
            <v>3198</v>
          </cell>
          <cell r="H735">
            <v>90316</v>
          </cell>
          <cell r="I735">
            <v>4278</v>
          </cell>
          <cell r="J735">
            <v>94212</v>
          </cell>
          <cell r="K735">
            <v>3896</v>
          </cell>
          <cell r="L735">
            <v>94212</v>
          </cell>
          <cell r="M735">
            <v>0</v>
          </cell>
          <cell r="N735">
            <v>99266</v>
          </cell>
          <cell r="O735">
            <v>5054</v>
          </cell>
          <cell r="P735">
            <v>100951</v>
          </cell>
          <cell r="Q735">
            <v>1685</v>
          </cell>
          <cell r="R735">
            <v>105440</v>
          </cell>
          <cell r="S735">
            <v>4489</v>
          </cell>
          <cell r="T735">
            <v>107161</v>
          </cell>
          <cell r="U735">
            <v>1721</v>
          </cell>
          <cell r="V735">
            <v>111605</v>
          </cell>
          <cell r="W735">
            <v>4444</v>
          </cell>
          <cell r="X735">
            <v>115344</v>
          </cell>
          <cell r="Y735">
            <v>3739</v>
          </cell>
          <cell r="Z735">
            <v>118166</v>
          </cell>
          <cell r="AA735">
            <v>2822</v>
          </cell>
          <cell r="AB735">
            <v>118166</v>
          </cell>
          <cell r="AC735">
            <v>0</v>
          </cell>
          <cell r="AD735">
            <v>126648</v>
          </cell>
          <cell r="AE735">
            <v>8482</v>
          </cell>
          <cell r="AG735">
            <v>40610</v>
          </cell>
          <cell r="AH735">
            <v>40610</v>
          </cell>
        </row>
        <row r="736">
          <cell r="A736">
            <v>67546002</v>
          </cell>
          <cell r="B736" t="str">
            <v>מיני עירוני</v>
          </cell>
          <cell r="C736" t="str">
            <v>מרצדס</v>
          </cell>
          <cell r="D736">
            <v>2021</v>
          </cell>
          <cell r="E736" t="str">
            <v xml:space="preserve">ירושלים ארזים </v>
          </cell>
          <cell r="F736">
            <v>75995</v>
          </cell>
          <cell r="G736">
            <v>2661</v>
          </cell>
          <cell r="H736">
            <v>77010</v>
          </cell>
          <cell r="I736">
            <v>1015</v>
          </cell>
          <cell r="J736">
            <v>81630</v>
          </cell>
          <cell r="K736">
            <v>4620</v>
          </cell>
          <cell r="L736">
            <v>84299</v>
          </cell>
          <cell r="M736">
            <v>2669</v>
          </cell>
          <cell r="N736">
            <v>88415</v>
          </cell>
          <cell r="O736">
            <v>4116</v>
          </cell>
          <cell r="P736">
            <v>92644</v>
          </cell>
          <cell r="Q736">
            <v>4229</v>
          </cell>
          <cell r="R736">
            <v>96128</v>
          </cell>
          <cell r="S736">
            <v>3484</v>
          </cell>
          <cell r="T736">
            <v>98737</v>
          </cell>
          <cell r="U736">
            <v>2609</v>
          </cell>
          <cell r="V736">
            <v>101127</v>
          </cell>
          <cell r="W736">
            <v>2390</v>
          </cell>
          <cell r="X736">
            <v>105375</v>
          </cell>
          <cell r="Y736">
            <v>4248</v>
          </cell>
          <cell r="Z736">
            <v>106810</v>
          </cell>
          <cell r="AA736">
            <v>1435</v>
          </cell>
          <cell r="AB736">
            <v>106810</v>
          </cell>
          <cell r="AC736">
            <v>0</v>
          </cell>
          <cell r="AD736">
            <v>114573</v>
          </cell>
          <cell r="AE736">
            <v>7763</v>
          </cell>
          <cell r="AG736">
            <v>38578</v>
          </cell>
          <cell r="AH736">
            <v>38578</v>
          </cell>
        </row>
        <row r="737">
          <cell r="A737">
            <v>67546102</v>
          </cell>
          <cell r="B737" t="str">
            <v>מיני עירוני</v>
          </cell>
          <cell r="C737" t="str">
            <v>מרצדס</v>
          </cell>
          <cell r="D737">
            <v>2021</v>
          </cell>
          <cell r="E737" t="str">
            <v xml:space="preserve">ירושלים ארזים </v>
          </cell>
          <cell r="F737">
            <v>92267</v>
          </cell>
          <cell r="G737">
            <v>2326</v>
          </cell>
          <cell r="H737">
            <v>92267</v>
          </cell>
          <cell r="I737">
            <v>0</v>
          </cell>
          <cell r="J737">
            <v>92267</v>
          </cell>
          <cell r="K737">
            <v>0</v>
          </cell>
          <cell r="L737">
            <v>93603</v>
          </cell>
          <cell r="M737">
            <v>1336</v>
          </cell>
          <cell r="N737">
            <v>100052</v>
          </cell>
          <cell r="O737">
            <v>6449</v>
          </cell>
          <cell r="P737">
            <v>102670</v>
          </cell>
          <cell r="Q737">
            <v>2618</v>
          </cell>
          <cell r="R737">
            <v>102670</v>
          </cell>
          <cell r="S737">
            <v>0</v>
          </cell>
          <cell r="T737">
            <v>103717</v>
          </cell>
          <cell r="U737">
            <v>1047</v>
          </cell>
          <cell r="V737">
            <v>105446</v>
          </cell>
          <cell r="W737">
            <v>1729</v>
          </cell>
          <cell r="X737">
            <v>107966</v>
          </cell>
          <cell r="Y737">
            <v>2520</v>
          </cell>
          <cell r="Z737">
            <v>109770</v>
          </cell>
          <cell r="AA737">
            <v>1804</v>
          </cell>
          <cell r="AB737">
            <v>109770</v>
          </cell>
          <cell r="AC737">
            <v>0</v>
          </cell>
          <cell r="AD737">
            <v>116223</v>
          </cell>
          <cell r="AE737">
            <v>6453</v>
          </cell>
          <cell r="AG737">
            <v>23956</v>
          </cell>
          <cell r="AH737">
            <v>23956</v>
          </cell>
        </row>
        <row r="738">
          <cell r="A738">
            <v>67546202</v>
          </cell>
          <cell r="B738" t="str">
            <v>מיני עירוני</v>
          </cell>
          <cell r="C738" t="str">
            <v>מרצדס</v>
          </cell>
          <cell r="D738">
            <v>2021</v>
          </cell>
          <cell r="E738" t="str">
            <v xml:space="preserve">ירושלים ארזים </v>
          </cell>
          <cell r="F738">
            <v>95724</v>
          </cell>
          <cell r="G738">
            <v>2133</v>
          </cell>
          <cell r="H738">
            <v>99327</v>
          </cell>
          <cell r="I738">
            <v>3603</v>
          </cell>
          <cell r="J738">
            <v>101424</v>
          </cell>
          <cell r="K738">
            <v>2097</v>
          </cell>
          <cell r="L738">
            <v>104063</v>
          </cell>
          <cell r="M738">
            <v>2639</v>
          </cell>
          <cell r="N738">
            <v>106749</v>
          </cell>
          <cell r="O738">
            <v>2686</v>
          </cell>
          <cell r="P738">
            <v>108722</v>
          </cell>
          <cell r="Q738">
            <v>1973</v>
          </cell>
          <cell r="R738">
            <v>108722</v>
          </cell>
          <cell r="S738">
            <v>0</v>
          </cell>
          <cell r="T738">
            <v>112373</v>
          </cell>
          <cell r="U738">
            <v>3651</v>
          </cell>
          <cell r="V738">
            <v>116362</v>
          </cell>
          <cell r="W738">
            <v>3989</v>
          </cell>
          <cell r="X738">
            <v>119802</v>
          </cell>
          <cell r="Y738">
            <v>3440</v>
          </cell>
          <cell r="Z738">
            <v>121926</v>
          </cell>
          <cell r="AA738">
            <v>2124</v>
          </cell>
          <cell r="AB738">
            <v>121926</v>
          </cell>
          <cell r="AC738">
            <v>0</v>
          </cell>
          <cell r="AD738">
            <v>127597</v>
          </cell>
          <cell r="AE738">
            <v>5671</v>
          </cell>
          <cell r="AG738">
            <v>31873</v>
          </cell>
          <cell r="AH738">
            <v>31873</v>
          </cell>
        </row>
        <row r="739">
          <cell r="A739">
            <v>67546302</v>
          </cell>
          <cell r="B739" t="str">
            <v>מיני עירוני</v>
          </cell>
          <cell r="C739" t="str">
            <v>מרצדס</v>
          </cell>
          <cell r="D739">
            <v>2021</v>
          </cell>
          <cell r="E739" t="str">
            <v xml:space="preserve">ירושלים ארזים </v>
          </cell>
          <cell r="F739">
            <v>96091</v>
          </cell>
          <cell r="G739">
            <v>2917</v>
          </cell>
          <cell r="H739">
            <v>98876</v>
          </cell>
          <cell r="I739">
            <v>2785</v>
          </cell>
          <cell r="J739">
            <v>101637</v>
          </cell>
          <cell r="K739">
            <v>2761</v>
          </cell>
          <cell r="L739">
            <v>105055</v>
          </cell>
          <cell r="M739">
            <v>3418</v>
          </cell>
          <cell r="N739">
            <v>108347</v>
          </cell>
          <cell r="O739">
            <v>3292</v>
          </cell>
          <cell r="P739">
            <v>112138</v>
          </cell>
          <cell r="Q739">
            <v>3791</v>
          </cell>
          <cell r="R739">
            <v>114074</v>
          </cell>
          <cell r="S739">
            <v>1936</v>
          </cell>
          <cell r="T739">
            <v>117738</v>
          </cell>
          <cell r="U739">
            <v>3664</v>
          </cell>
          <cell r="V739">
            <v>122131</v>
          </cell>
          <cell r="W739">
            <v>4393</v>
          </cell>
          <cell r="X739">
            <v>122131</v>
          </cell>
          <cell r="Y739">
            <v>0</v>
          </cell>
          <cell r="Z739">
            <v>127491</v>
          </cell>
          <cell r="AA739">
            <v>5360</v>
          </cell>
          <cell r="AB739">
            <v>128709</v>
          </cell>
          <cell r="AC739">
            <v>1218</v>
          </cell>
          <cell r="AD739">
            <v>130974</v>
          </cell>
          <cell r="AE739">
            <v>2265</v>
          </cell>
          <cell r="AG739">
            <v>34883</v>
          </cell>
          <cell r="AH739">
            <v>34883</v>
          </cell>
        </row>
        <row r="740">
          <cell r="A740">
            <v>67546502</v>
          </cell>
          <cell r="B740" t="str">
            <v>מיני עירוני</v>
          </cell>
          <cell r="C740" t="str">
            <v>מרצדס</v>
          </cell>
          <cell r="D740">
            <v>2021</v>
          </cell>
          <cell r="E740" t="str">
            <v xml:space="preserve">ירושלים ארזים </v>
          </cell>
          <cell r="F740">
            <v>79608</v>
          </cell>
          <cell r="G740">
            <v>1501</v>
          </cell>
          <cell r="H740">
            <v>85180</v>
          </cell>
          <cell r="I740">
            <v>5572</v>
          </cell>
          <cell r="J740">
            <v>91169</v>
          </cell>
          <cell r="K740">
            <v>5989</v>
          </cell>
          <cell r="L740">
            <v>96964</v>
          </cell>
          <cell r="M740">
            <v>5795</v>
          </cell>
          <cell r="N740">
            <v>96964</v>
          </cell>
          <cell r="O740">
            <v>0</v>
          </cell>
          <cell r="P740">
            <v>96964</v>
          </cell>
          <cell r="Q740">
            <v>0</v>
          </cell>
          <cell r="R740">
            <v>102163</v>
          </cell>
          <cell r="S740">
            <v>5199</v>
          </cell>
          <cell r="T740">
            <v>107008</v>
          </cell>
          <cell r="U740">
            <v>4845</v>
          </cell>
          <cell r="V740">
            <v>113216</v>
          </cell>
          <cell r="W740">
            <v>6208</v>
          </cell>
          <cell r="X740">
            <v>118218</v>
          </cell>
          <cell r="Y740">
            <v>5002</v>
          </cell>
          <cell r="Z740">
            <v>122858</v>
          </cell>
          <cell r="AA740">
            <v>4640</v>
          </cell>
          <cell r="AB740">
            <v>122858</v>
          </cell>
          <cell r="AC740">
            <v>0</v>
          </cell>
          <cell r="AD740">
            <v>136503</v>
          </cell>
          <cell r="AE740">
            <v>13645</v>
          </cell>
          <cell r="AG740">
            <v>56895</v>
          </cell>
          <cell r="AH740">
            <v>56895</v>
          </cell>
        </row>
        <row r="741">
          <cell r="A741">
            <v>67546602</v>
          </cell>
          <cell r="B741" t="str">
            <v>מיני עירוני</v>
          </cell>
          <cell r="C741" t="str">
            <v>מרצדס</v>
          </cell>
          <cell r="D741">
            <v>2021</v>
          </cell>
          <cell r="E741" t="str">
            <v xml:space="preserve">ירושלים ארזים </v>
          </cell>
          <cell r="F741">
            <v>101646</v>
          </cell>
          <cell r="G741">
            <v>3338</v>
          </cell>
          <cell r="H741">
            <v>106429</v>
          </cell>
          <cell r="I741">
            <v>4783</v>
          </cell>
          <cell r="J741">
            <v>110959</v>
          </cell>
          <cell r="K741">
            <v>4530</v>
          </cell>
          <cell r="L741">
            <v>110959</v>
          </cell>
          <cell r="M741">
            <v>0</v>
          </cell>
          <cell r="N741">
            <v>115425</v>
          </cell>
          <cell r="O741">
            <v>4466</v>
          </cell>
          <cell r="P741">
            <v>118654</v>
          </cell>
          <cell r="Q741">
            <v>3229</v>
          </cell>
          <cell r="R741">
            <v>118654</v>
          </cell>
          <cell r="S741">
            <v>0</v>
          </cell>
          <cell r="T741">
            <v>125905</v>
          </cell>
          <cell r="U741">
            <v>7251</v>
          </cell>
          <cell r="V741">
            <v>125905</v>
          </cell>
          <cell r="W741">
            <v>0</v>
          </cell>
          <cell r="X741">
            <v>125905</v>
          </cell>
          <cell r="Y741">
            <v>0</v>
          </cell>
          <cell r="Z741">
            <v>125905</v>
          </cell>
          <cell r="AA741">
            <v>0</v>
          </cell>
          <cell r="AB741">
            <v>126003</v>
          </cell>
          <cell r="AC741">
            <v>98</v>
          </cell>
          <cell r="AD741">
            <v>129956</v>
          </cell>
          <cell r="AE741">
            <v>3953</v>
          </cell>
          <cell r="AG741">
            <v>28310</v>
          </cell>
          <cell r="AH741">
            <v>28310</v>
          </cell>
        </row>
        <row r="742">
          <cell r="A742">
            <v>67546702</v>
          </cell>
          <cell r="B742" t="str">
            <v>מיני עירוני</v>
          </cell>
          <cell r="C742" t="str">
            <v>מרצדס</v>
          </cell>
          <cell r="D742">
            <v>2021</v>
          </cell>
          <cell r="E742" t="str">
            <v>ירושלים דרום</v>
          </cell>
          <cell r="F742">
            <v>72557</v>
          </cell>
          <cell r="G742">
            <v>0</v>
          </cell>
          <cell r="H742">
            <v>72557</v>
          </cell>
          <cell r="I742">
            <v>0</v>
          </cell>
          <cell r="J742">
            <v>72557</v>
          </cell>
          <cell r="K742">
            <v>0</v>
          </cell>
          <cell r="L742">
            <v>72557</v>
          </cell>
          <cell r="M742">
            <v>0</v>
          </cell>
          <cell r="N742">
            <v>72557</v>
          </cell>
          <cell r="O742">
            <v>0</v>
          </cell>
          <cell r="P742">
            <v>72557</v>
          </cell>
          <cell r="Q742">
            <v>0</v>
          </cell>
          <cell r="R742">
            <v>72557</v>
          </cell>
          <cell r="S742">
            <v>0</v>
          </cell>
          <cell r="T742">
            <v>72557</v>
          </cell>
          <cell r="U742">
            <v>0</v>
          </cell>
          <cell r="V742">
            <v>72557</v>
          </cell>
          <cell r="W742">
            <v>0</v>
          </cell>
          <cell r="X742">
            <v>72557</v>
          </cell>
          <cell r="Y742">
            <v>0</v>
          </cell>
          <cell r="Z742">
            <v>72557</v>
          </cell>
          <cell r="AA742">
            <v>0</v>
          </cell>
          <cell r="AB742">
            <v>72557</v>
          </cell>
          <cell r="AC742">
            <v>0</v>
          </cell>
          <cell r="AD742">
            <v>72557</v>
          </cell>
          <cell r="AE742">
            <v>0</v>
          </cell>
          <cell r="AF742" t="str">
            <v>טוטלוס</v>
          </cell>
          <cell r="AG742">
            <v>0</v>
          </cell>
          <cell r="AH742">
            <v>0</v>
          </cell>
        </row>
        <row r="743">
          <cell r="A743">
            <v>67546802</v>
          </cell>
          <cell r="B743" t="str">
            <v>מיני עירוני</v>
          </cell>
          <cell r="C743" t="str">
            <v>מרצדס</v>
          </cell>
          <cell r="D743">
            <v>2021</v>
          </cell>
          <cell r="E743" t="str">
            <v xml:space="preserve">ירושלים ארזים </v>
          </cell>
          <cell r="F743">
            <v>82165</v>
          </cell>
          <cell r="G743">
            <v>119</v>
          </cell>
          <cell r="H743">
            <v>87609</v>
          </cell>
          <cell r="I743">
            <v>5444</v>
          </cell>
          <cell r="J743">
            <v>91211</v>
          </cell>
          <cell r="K743">
            <v>3602</v>
          </cell>
          <cell r="L743">
            <v>94680</v>
          </cell>
          <cell r="M743">
            <v>3469</v>
          </cell>
          <cell r="N743">
            <v>98914</v>
          </cell>
          <cell r="O743">
            <v>4234</v>
          </cell>
          <cell r="P743">
            <v>102020</v>
          </cell>
          <cell r="Q743">
            <v>3106</v>
          </cell>
          <cell r="R743">
            <v>103718</v>
          </cell>
          <cell r="S743">
            <v>1698</v>
          </cell>
          <cell r="T743">
            <v>107208</v>
          </cell>
          <cell r="U743">
            <v>3490</v>
          </cell>
          <cell r="V743">
            <v>110780</v>
          </cell>
          <cell r="W743">
            <v>3572</v>
          </cell>
          <cell r="X743">
            <v>113779</v>
          </cell>
          <cell r="Y743">
            <v>2999</v>
          </cell>
          <cell r="Z743">
            <v>116154</v>
          </cell>
          <cell r="AA743">
            <v>2375</v>
          </cell>
          <cell r="AB743">
            <v>116154</v>
          </cell>
          <cell r="AC743">
            <v>0</v>
          </cell>
          <cell r="AD743">
            <v>121281</v>
          </cell>
          <cell r="AE743">
            <v>5127</v>
          </cell>
          <cell r="AG743">
            <v>39116</v>
          </cell>
          <cell r="AH743">
            <v>39116</v>
          </cell>
        </row>
        <row r="744">
          <cell r="A744">
            <v>67546902</v>
          </cell>
          <cell r="B744" t="str">
            <v>מיני עירוני</v>
          </cell>
          <cell r="C744" t="str">
            <v>מרצדס</v>
          </cell>
          <cell r="D744">
            <v>2021</v>
          </cell>
          <cell r="E744" t="str">
            <v xml:space="preserve">ירושלים ארזים </v>
          </cell>
          <cell r="F744">
            <v>90240</v>
          </cell>
          <cell r="G744">
            <v>4204</v>
          </cell>
          <cell r="H744">
            <v>93251</v>
          </cell>
          <cell r="I744">
            <v>3011</v>
          </cell>
          <cell r="J744">
            <v>97610</v>
          </cell>
          <cell r="K744">
            <v>4359</v>
          </cell>
          <cell r="L744">
            <v>97610</v>
          </cell>
          <cell r="M744">
            <v>0</v>
          </cell>
          <cell r="N744">
            <v>103139</v>
          </cell>
          <cell r="O744">
            <v>5529</v>
          </cell>
          <cell r="P744">
            <v>107550</v>
          </cell>
          <cell r="Q744">
            <v>4411</v>
          </cell>
          <cell r="R744">
            <v>110780</v>
          </cell>
          <cell r="S744">
            <v>3230</v>
          </cell>
          <cell r="T744">
            <v>112205</v>
          </cell>
          <cell r="U744">
            <v>1425</v>
          </cell>
          <cell r="V744">
            <v>112205</v>
          </cell>
          <cell r="W744">
            <v>0</v>
          </cell>
          <cell r="X744">
            <v>115612</v>
          </cell>
          <cell r="Y744">
            <v>3407</v>
          </cell>
          <cell r="Z744">
            <v>117896</v>
          </cell>
          <cell r="AA744">
            <v>2284</v>
          </cell>
          <cell r="AB744">
            <v>117896</v>
          </cell>
          <cell r="AC744">
            <v>0</v>
          </cell>
          <cell r="AD744">
            <v>127866</v>
          </cell>
          <cell r="AE744">
            <v>9970</v>
          </cell>
          <cell r="AG744">
            <v>37626</v>
          </cell>
          <cell r="AH744">
            <v>37626</v>
          </cell>
        </row>
        <row r="745">
          <cell r="A745">
            <v>67549302</v>
          </cell>
          <cell r="B745" t="str">
            <v>מיני עירוני</v>
          </cell>
          <cell r="C745" t="str">
            <v>מרצדס</v>
          </cell>
          <cell r="D745">
            <v>2021</v>
          </cell>
          <cell r="E745" t="str">
            <v xml:space="preserve">ירושלים ארזים </v>
          </cell>
          <cell r="F745">
            <v>96468</v>
          </cell>
          <cell r="G745">
            <v>3244</v>
          </cell>
          <cell r="H745">
            <v>99477</v>
          </cell>
          <cell r="I745">
            <v>3009</v>
          </cell>
          <cell r="J745">
            <v>104658</v>
          </cell>
          <cell r="K745">
            <v>5181</v>
          </cell>
          <cell r="L745">
            <v>104658</v>
          </cell>
          <cell r="M745">
            <v>0</v>
          </cell>
          <cell r="N745">
            <v>109765</v>
          </cell>
          <cell r="O745">
            <v>5107</v>
          </cell>
          <cell r="P745">
            <v>112742</v>
          </cell>
          <cell r="Q745">
            <v>2977</v>
          </cell>
          <cell r="R745">
            <v>114267</v>
          </cell>
          <cell r="S745">
            <v>1525</v>
          </cell>
          <cell r="T745">
            <v>118023</v>
          </cell>
          <cell r="U745">
            <v>3756</v>
          </cell>
          <cell r="V745">
            <v>121477</v>
          </cell>
          <cell r="W745">
            <v>3454</v>
          </cell>
          <cell r="X745">
            <v>125261</v>
          </cell>
          <cell r="Y745">
            <v>3784</v>
          </cell>
          <cell r="Z745">
            <v>127674</v>
          </cell>
          <cell r="AA745">
            <v>2413</v>
          </cell>
          <cell r="AB745">
            <v>127674</v>
          </cell>
          <cell r="AC745">
            <v>0</v>
          </cell>
          <cell r="AD745">
            <v>131686</v>
          </cell>
          <cell r="AE745">
            <v>4012</v>
          </cell>
          <cell r="AG745">
            <v>35218</v>
          </cell>
          <cell r="AH745">
            <v>35218</v>
          </cell>
        </row>
        <row r="746">
          <cell r="A746">
            <v>67549402</v>
          </cell>
          <cell r="B746" t="str">
            <v>מיני עירוני</v>
          </cell>
          <cell r="C746" t="str">
            <v>מרצדס</v>
          </cell>
          <cell r="D746">
            <v>2021</v>
          </cell>
          <cell r="E746" t="str">
            <v xml:space="preserve">ירושלים ארזים </v>
          </cell>
          <cell r="F746">
            <v>86308</v>
          </cell>
          <cell r="G746">
            <v>3505</v>
          </cell>
          <cell r="H746">
            <v>89480</v>
          </cell>
          <cell r="I746">
            <v>3172</v>
          </cell>
          <cell r="J746">
            <v>93452</v>
          </cell>
          <cell r="K746">
            <v>3972</v>
          </cell>
          <cell r="L746">
            <v>93452</v>
          </cell>
          <cell r="M746">
            <v>0</v>
          </cell>
          <cell r="N746">
            <v>99142</v>
          </cell>
          <cell r="O746">
            <v>5690</v>
          </cell>
          <cell r="P746">
            <v>100805</v>
          </cell>
          <cell r="Q746">
            <v>1663</v>
          </cell>
          <cell r="R746">
            <v>103240</v>
          </cell>
          <cell r="S746">
            <v>2435</v>
          </cell>
          <cell r="T746">
            <v>103240</v>
          </cell>
          <cell r="U746">
            <v>0</v>
          </cell>
          <cell r="V746">
            <v>103240</v>
          </cell>
          <cell r="W746">
            <v>0</v>
          </cell>
          <cell r="X746">
            <v>103240</v>
          </cell>
          <cell r="Y746">
            <v>0</v>
          </cell>
          <cell r="Z746">
            <v>105457</v>
          </cell>
          <cell r="AA746">
            <v>2217</v>
          </cell>
          <cell r="AB746">
            <v>108883</v>
          </cell>
          <cell r="AC746">
            <v>3426</v>
          </cell>
          <cell r="AD746">
            <v>113211</v>
          </cell>
          <cell r="AE746">
            <v>4328</v>
          </cell>
          <cell r="AG746">
            <v>26903</v>
          </cell>
          <cell r="AH746">
            <v>26903</v>
          </cell>
        </row>
        <row r="747">
          <cell r="A747">
            <v>67549502</v>
          </cell>
          <cell r="B747" t="str">
            <v>מיני עירוני</v>
          </cell>
          <cell r="C747" t="str">
            <v>מרצדס</v>
          </cell>
          <cell r="D747">
            <v>2021</v>
          </cell>
          <cell r="E747" t="str">
            <v xml:space="preserve">ירושלים ארזים </v>
          </cell>
          <cell r="F747">
            <v>87213</v>
          </cell>
          <cell r="G747">
            <v>3887</v>
          </cell>
          <cell r="H747">
            <v>91594</v>
          </cell>
          <cell r="I747">
            <v>4381</v>
          </cell>
          <cell r="J747">
            <v>94253</v>
          </cell>
          <cell r="K747">
            <v>2659</v>
          </cell>
          <cell r="L747">
            <v>97781</v>
          </cell>
          <cell r="M747">
            <v>3528</v>
          </cell>
          <cell r="N747">
            <v>100508</v>
          </cell>
          <cell r="O747">
            <v>2727</v>
          </cell>
          <cell r="P747">
            <v>105273</v>
          </cell>
          <cell r="Q747">
            <v>4765</v>
          </cell>
          <cell r="R747">
            <v>106172</v>
          </cell>
          <cell r="S747">
            <v>899</v>
          </cell>
          <cell r="T747">
            <v>108484</v>
          </cell>
          <cell r="U747">
            <v>2312</v>
          </cell>
          <cell r="V747">
            <v>108484</v>
          </cell>
          <cell r="W747">
            <v>0</v>
          </cell>
          <cell r="X747">
            <v>108484</v>
          </cell>
          <cell r="Y747">
            <v>0</v>
          </cell>
          <cell r="Z747">
            <v>116768</v>
          </cell>
          <cell r="AA747">
            <v>8284</v>
          </cell>
          <cell r="AB747">
            <v>116768</v>
          </cell>
          <cell r="AC747">
            <v>0</v>
          </cell>
          <cell r="AD747">
            <v>122726</v>
          </cell>
          <cell r="AE747">
            <v>5958</v>
          </cell>
          <cell r="AG747">
            <v>35513</v>
          </cell>
          <cell r="AH747">
            <v>35513</v>
          </cell>
        </row>
        <row r="748">
          <cell r="A748">
            <v>67549602</v>
          </cell>
          <cell r="B748" t="str">
            <v>מיני עירוני</v>
          </cell>
          <cell r="C748" t="str">
            <v>מרצדס</v>
          </cell>
          <cell r="D748">
            <v>2021</v>
          </cell>
          <cell r="E748" t="str">
            <v xml:space="preserve">ירושלים ארזים </v>
          </cell>
          <cell r="F748">
            <v>111293</v>
          </cell>
          <cell r="G748">
            <v>2319</v>
          </cell>
          <cell r="H748">
            <v>113803</v>
          </cell>
          <cell r="I748">
            <v>2510</v>
          </cell>
          <cell r="J748">
            <v>116499</v>
          </cell>
          <cell r="K748">
            <v>2696</v>
          </cell>
          <cell r="L748">
            <v>116499</v>
          </cell>
          <cell r="M748">
            <v>0</v>
          </cell>
          <cell r="N748">
            <v>121984</v>
          </cell>
          <cell r="O748">
            <v>5485</v>
          </cell>
          <cell r="P748">
            <v>125274</v>
          </cell>
          <cell r="Q748">
            <v>3290</v>
          </cell>
          <cell r="R748">
            <v>128351</v>
          </cell>
          <cell r="S748">
            <v>3077</v>
          </cell>
          <cell r="T748">
            <v>130533</v>
          </cell>
          <cell r="U748">
            <v>2182</v>
          </cell>
          <cell r="V748">
            <v>133315</v>
          </cell>
          <cell r="W748">
            <v>2782</v>
          </cell>
          <cell r="X748">
            <v>133315</v>
          </cell>
          <cell r="Y748">
            <v>0</v>
          </cell>
          <cell r="Z748">
            <v>133315</v>
          </cell>
          <cell r="AA748">
            <v>0</v>
          </cell>
          <cell r="AB748">
            <v>135765</v>
          </cell>
          <cell r="AC748">
            <v>2450</v>
          </cell>
          <cell r="AD748">
            <v>141376</v>
          </cell>
          <cell r="AE748">
            <v>5611</v>
          </cell>
          <cell r="AG748">
            <v>30083</v>
          </cell>
          <cell r="AH748">
            <v>30083</v>
          </cell>
        </row>
        <row r="749">
          <cell r="A749">
            <v>67549702</v>
          </cell>
          <cell r="B749" t="str">
            <v>מיני עירוני</v>
          </cell>
          <cell r="C749" t="str">
            <v>מרצדס</v>
          </cell>
          <cell r="D749">
            <v>2021</v>
          </cell>
          <cell r="E749" t="str">
            <v xml:space="preserve">ירושלים ארזים </v>
          </cell>
          <cell r="F749">
            <v>87673</v>
          </cell>
          <cell r="G749">
            <v>0</v>
          </cell>
          <cell r="H749">
            <v>93448</v>
          </cell>
          <cell r="I749">
            <v>5775</v>
          </cell>
          <cell r="J749">
            <v>97073</v>
          </cell>
          <cell r="K749">
            <v>3625</v>
          </cell>
          <cell r="L749">
            <v>100475</v>
          </cell>
          <cell r="M749">
            <v>3402</v>
          </cell>
          <cell r="N749">
            <v>102672</v>
          </cell>
          <cell r="O749">
            <v>2197</v>
          </cell>
          <cell r="P749">
            <v>107672</v>
          </cell>
          <cell r="Q749">
            <v>5000</v>
          </cell>
          <cell r="R749">
            <v>113038</v>
          </cell>
          <cell r="S749">
            <v>5366</v>
          </cell>
          <cell r="T749">
            <v>117046</v>
          </cell>
          <cell r="U749">
            <v>4008</v>
          </cell>
          <cell r="V749">
            <v>120376</v>
          </cell>
          <cell r="W749">
            <v>3330</v>
          </cell>
          <cell r="X749">
            <v>124091</v>
          </cell>
          <cell r="Y749">
            <v>3715</v>
          </cell>
          <cell r="Z749">
            <v>126645</v>
          </cell>
          <cell r="AA749">
            <v>2554</v>
          </cell>
          <cell r="AB749">
            <v>126645</v>
          </cell>
          <cell r="AC749">
            <v>0</v>
          </cell>
          <cell r="AD749">
            <v>132873</v>
          </cell>
          <cell r="AE749">
            <v>6228</v>
          </cell>
          <cell r="AG749">
            <v>45200</v>
          </cell>
          <cell r="AH749">
            <v>45200</v>
          </cell>
        </row>
        <row r="750">
          <cell r="A750">
            <v>67566202</v>
          </cell>
          <cell r="B750" t="str">
            <v>עירוני</v>
          </cell>
          <cell r="C750" t="str">
            <v>גולדן דראגון</v>
          </cell>
          <cell r="D750">
            <v>2022</v>
          </cell>
          <cell r="E750" t="str">
            <v>עפולה</v>
          </cell>
          <cell r="M750">
            <v>0</v>
          </cell>
          <cell r="S750">
            <v>0</v>
          </cell>
          <cell r="T750">
            <v>136040</v>
          </cell>
          <cell r="U750">
            <v>136040</v>
          </cell>
          <cell r="V750">
            <v>140950</v>
          </cell>
          <cell r="W750">
            <v>4910</v>
          </cell>
          <cell r="X750">
            <v>144744</v>
          </cell>
          <cell r="Y750">
            <v>3794</v>
          </cell>
          <cell r="Z750">
            <v>144744</v>
          </cell>
          <cell r="AA750">
            <v>0</v>
          </cell>
          <cell r="AB750">
            <v>153092</v>
          </cell>
          <cell r="AC750">
            <v>8348</v>
          </cell>
          <cell r="AD750">
            <v>160706</v>
          </cell>
          <cell r="AE750">
            <v>7614</v>
          </cell>
          <cell r="AF750" t="str">
            <v>עבר מירושלים לעפולה 15/11</v>
          </cell>
          <cell r="AG750">
            <v>160706</v>
          </cell>
          <cell r="AH750">
            <v>160706</v>
          </cell>
        </row>
        <row r="751">
          <cell r="A751">
            <v>67566302</v>
          </cell>
          <cell r="B751" t="str">
            <v>עירוני</v>
          </cell>
          <cell r="C751" t="str">
            <v>גולדן דראגון</v>
          </cell>
          <cell r="D751">
            <v>2021</v>
          </cell>
          <cell r="E751" t="str">
            <v xml:space="preserve">ירושלים ארזים </v>
          </cell>
          <cell r="F751">
            <v>112199</v>
          </cell>
          <cell r="G751">
            <v>5960</v>
          </cell>
          <cell r="H751">
            <v>119542</v>
          </cell>
          <cell r="I751">
            <v>7343</v>
          </cell>
          <cell r="J751">
            <v>124903</v>
          </cell>
          <cell r="K751">
            <v>5361</v>
          </cell>
          <cell r="L751">
            <v>128841</v>
          </cell>
          <cell r="M751">
            <v>3938</v>
          </cell>
          <cell r="N751">
            <v>128841</v>
          </cell>
          <cell r="O751">
            <v>0</v>
          </cell>
          <cell r="P751">
            <v>139300</v>
          </cell>
          <cell r="Q751">
            <v>10459</v>
          </cell>
          <cell r="R751">
            <v>144035</v>
          </cell>
          <cell r="S751">
            <v>4735</v>
          </cell>
          <cell r="T751">
            <v>151714</v>
          </cell>
          <cell r="U751">
            <v>7679</v>
          </cell>
          <cell r="V751">
            <v>156890</v>
          </cell>
          <cell r="W751">
            <v>5176</v>
          </cell>
          <cell r="X751">
            <v>163498</v>
          </cell>
          <cell r="Y751">
            <v>6608</v>
          </cell>
          <cell r="Z751">
            <v>168815</v>
          </cell>
          <cell r="AA751">
            <v>5317</v>
          </cell>
          <cell r="AB751">
            <v>173587</v>
          </cell>
          <cell r="AC751">
            <v>4772</v>
          </cell>
          <cell r="AD751">
            <v>179519</v>
          </cell>
          <cell r="AE751">
            <v>5932</v>
          </cell>
          <cell r="AF751" t="str">
            <v>עבר מסניף דרום ב-24.11.24</v>
          </cell>
          <cell r="AG751">
            <v>67320</v>
          </cell>
          <cell r="AH751">
            <v>67320</v>
          </cell>
        </row>
        <row r="752">
          <cell r="A752">
            <v>67566402</v>
          </cell>
          <cell r="B752" t="str">
            <v>עירוני</v>
          </cell>
          <cell r="C752" t="str">
            <v>גולדן דראגון</v>
          </cell>
          <cell r="D752">
            <v>2021</v>
          </cell>
          <cell r="E752" t="str">
            <v>עפולה</v>
          </cell>
          <cell r="F752">
            <v>123380</v>
          </cell>
          <cell r="G752">
            <v>4780</v>
          </cell>
          <cell r="H752">
            <v>129809</v>
          </cell>
          <cell r="I752">
            <v>6429</v>
          </cell>
          <cell r="J752">
            <v>135590</v>
          </cell>
          <cell r="K752">
            <v>5781</v>
          </cell>
          <cell r="L752">
            <v>140586</v>
          </cell>
          <cell r="M752">
            <v>4996</v>
          </cell>
          <cell r="N752">
            <v>146060</v>
          </cell>
          <cell r="O752">
            <v>5474</v>
          </cell>
          <cell r="P752">
            <v>151635</v>
          </cell>
          <cell r="Q752">
            <v>5575</v>
          </cell>
          <cell r="R752">
            <v>156635</v>
          </cell>
          <cell r="S752">
            <v>5000</v>
          </cell>
          <cell r="T752">
            <v>163222</v>
          </cell>
          <cell r="U752">
            <v>6587</v>
          </cell>
          <cell r="V752">
            <v>170198</v>
          </cell>
          <cell r="W752">
            <v>6976</v>
          </cell>
          <cell r="X752">
            <v>173398</v>
          </cell>
          <cell r="Y752">
            <v>3200</v>
          </cell>
          <cell r="Z752">
            <v>180548</v>
          </cell>
          <cell r="AA752">
            <v>7150</v>
          </cell>
          <cell r="AB752">
            <v>184623</v>
          </cell>
          <cell r="AC752">
            <v>4075</v>
          </cell>
          <cell r="AD752">
            <v>188609</v>
          </cell>
          <cell r="AE752">
            <v>3986</v>
          </cell>
          <cell r="AF752" t="str">
            <v>עבר מירושלים 15/11</v>
          </cell>
          <cell r="AG752">
            <v>65229</v>
          </cell>
          <cell r="AH752">
            <v>65229</v>
          </cell>
        </row>
        <row r="753">
          <cell r="A753">
            <v>67566502</v>
          </cell>
          <cell r="B753" t="str">
            <v>עירוני</v>
          </cell>
          <cell r="C753" t="str">
            <v>גולדן דראגון</v>
          </cell>
          <cell r="D753">
            <v>2022</v>
          </cell>
          <cell r="E753" t="str">
            <v>עפולה</v>
          </cell>
          <cell r="M753">
            <v>0</v>
          </cell>
          <cell r="S753">
            <v>0</v>
          </cell>
          <cell r="T753">
            <v>168557</v>
          </cell>
          <cell r="U753">
            <v>168557</v>
          </cell>
          <cell r="V753">
            <v>173050</v>
          </cell>
          <cell r="W753">
            <v>4493</v>
          </cell>
          <cell r="X753">
            <v>177403</v>
          </cell>
          <cell r="Y753">
            <v>4353</v>
          </cell>
          <cell r="Z753">
            <v>182778</v>
          </cell>
          <cell r="AA753">
            <v>5375</v>
          </cell>
          <cell r="AB753">
            <v>190060</v>
          </cell>
          <cell r="AC753">
            <v>7282</v>
          </cell>
          <cell r="AD753">
            <v>196687</v>
          </cell>
          <cell r="AE753">
            <v>6627</v>
          </cell>
          <cell r="AF753" t="str">
            <v>עבר מירושלים לעפולה 25/7</v>
          </cell>
          <cell r="AG753">
            <v>196687</v>
          </cell>
          <cell r="AH753">
            <v>196687</v>
          </cell>
        </row>
        <row r="754">
          <cell r="A754">
            <v>67566602</v>
          </cell>
          <cell r="B754" t="str">
            <v>עירוני</v>
          </cell>
          <cell r="C754" t="str">
            <v>גולדן דראגון</v>
          </cell>
          <cell r="D754">
            <v>2022</v>
          </cell>
          <cell r="E754" t="str">
            <v xml:space="preserve">ירושלים ארזים </v>
          </cell>
          <cell r="M754">
            <v>0</v>
          </cell>
          <cell r="S754">
            <v>0</v>
          </cell>
          <cell r="T754">
            <v>143659</v>
          </cell>
          <cell r="U754">
            <v>143659</v>
          </cell>
          <cell r="V754">
            <v>149300</v>
          </cell>
          <cell r="W754">
            <v>5641</v>
          </cell>
          <cell r="X754">
            <v>154633</v>
          </cell>
          <cell r="Y754">
            <v>5333</v>
          </cell>
          <cell r="Z754">
            <v>154633</v>
          </cell>
          <cell r="AA754">
            <v>0</v>
          </cell>
          <cell r="AB754">
            <v>162896</v>
          </cell>
          <cell r="AC754">
            <v>8263</v>
          </cell>
          <cell r="AD754">
            <v>169427</v>
          </cell>
          <cell r="AE754">
            <v>6531</v>
          </cell>
          <cell r="AG754">
            <v>169427</v>
          </cell>
          <cell r="AH754">
            <v>169427</v>
          </cell>
        </row>
        <row r="755">
          <cell r="A755">
            <v>67566702</v>
          </cell>
          <cell r="B755" t="str">
            <v>עירוני</v>
          </cell>
          <cell r="C755" t="str">
            <v>גולדן דראגון</v>
          </cell>
          <cell r="D755">
            <v>2022</v>
          </cell>
          <cell r="E755" t="str">
            <v xml:space="preserve">ירושלים ארזים </v>
          </cell>
          <cell r="M755">
            <v>0</v>
          </cell>
          <cell r="S755">
            <v>0</v>
          </cell>
          <cell r="T755">
            <v>156675</v>
          </cell>
          <cell r="U755">
            <v>156675</v>
          </cell>
          <cell r="V755">
            <v>159435</v>
          </cell>
          <cell r="W755">
            <v>2760</v>
          </cell>
          <cell r="X755">
            <v>163184</v>
          </cell>
          <cell r="Y755">
            <v>3749</v>
          </cell>
          <cell r="Z755">
            <v>163184</v>
          </cell>
          <cell r="AA755">
            <v>0</v>
          </cell>
          <cell r="AB755">
            <v>169573</v>
          </cell>
          <cell r="AC755">
            <v>6389</v>
          </cell>
          <cell r="AD755">
            <v>175084</v>
          </cell>
          <cell r="AE755">
            <v>5511</v>
          </cell>
          <cell r="AG755">
            <v>175084</v>
          </cell>
          <cell r="AH755">
            <v>175084</v>
          </cell>
        </row>
        <row r="756">
          <cell r="A756">
            <v>67566802</v>
          </cell>
          <cell r="B756" t="str">
            <v>עירוני</v>
          </cell>
          <cell r="C756" t="str">
            <v>גולדן דראגון</v>
          </cell>
          <cell r="D756">
            <v>2022</v>
          </cell>
          <cell r="E756" t="str">
            <v>עפולה</v>
          </cell>
          <cell r="M756">
            <v>0</v>
          </cell>
          <cell r="S756">
            <v>0</v>
          </cell>
          <cell r="T756">
            <v>133101</v>
          </cell>
          <cell r="U756">
            <v>0</v>
          </cell>
          <cell r="V756">
            <v>134141</v>
          </cell>
          <cell r="W756">
            <v>1040</v>
          </cell>
          <cell r="X756">
            <v>139797</v>
          </cell>
          <cell r="Y756">
            <v>5656</v>
          </cell>
          <cell r="Z756">
            <v>145950</v>
          </cell>
          <cell r="AA756">
            <v>6153</v>
          </cell>
          <cell r="AB756">
            <v>152566</v>
          </cell>
          <cell r="AC756">
            <v>6616</v>
          </cell>
          <cell r="AD756">
            <v>152566</v>
          </cell>
          <cell r="AE756">
            <v>0</v>
          </cell>
          <cell r="AF756" t="str">
            <v>הועבר מירושלים לעפולה 25/7</v>
          </cell>
          <cell r="AG756">
            <v>152566</v>
          </cell>
          <cell r="AH756">
            <v>19465</v>
          </cell>
        </row>
        <row r="757">
          <cell r="A757">
            <v>67566902</v>
          </cell>
          <cell r="B757" t="str">
            <v>עירוני</v>
          </cell>
          <cell r="C757" t="str">
            <v>גולדן דראגון</v>
          </cell>
          <cell r="D757">
            <v>2021</v>
          </cell>
          <cell r="E757" t="str">
            <v>ירושלים דרום</v>
          </cell>
          <cell r="F757">
            <v>119498</v>
          </cell>
          <cell r="G757">
            <v>6198</v>
          </cell>
          <cell r="H757">
            <v>123829</v>
          </cell>
          <cell r="I757">
            <v>4331</v>
          </cell>
          <cell r="J757">
            <v>129393</v>
          </cell>
          <cell r="K757">
            <v>5564</v>
          </cell>
          <cell r="L757">
            <v>131883</v>
          </cell>
          <cell r="M757">
            <v>2490</v>
          </cell>
          <cell r="N757">
            <v>134129</v>
          </cell>
          <cell r="O757">
            <v>2246</v>
          </cell>
          <cell r="P757">
            <v>139190</v>
          </cell>
          <cell r="Q757">
            <v>5061</v>
          </cell>
          <cell r="R757">
            <v>142190</v>
          </cell>
          <cell r="S757">
            <v>3000</v>
          </cell>
          <cell r="T757">
            <v>156837</v>
          </cell>
          <cell r="U757">
            <v>14647</v>
          </cell>
          <cell r="V757">
            <v>162319</v>
          </cell>
          <cell r="W757">
            <v>5482</v>
          </cell>
          <cell r="X757">
            <v>169920</v>
          </cell>
          <cell r="Y757">
            <v>7601</v>
          </cell>
          <cell r="Z757">
            <v>175012</v>
          </cell>
          <cell r="AA757">
            <v>5092</v>
          </cell>
          <cell r="AB757">
            <v>180668</v>
          </cell>
          <cell r="AC757">
            <v>5656</v>
          </cell>
          <cell r="AD757">
            <v>180774</v>
          </cell>
          <cell r="AE757">
            <v>106</v>
          </cell>
          <cell r="AG757">
            <v>61276</v>
          </cell>
          <cell r="AH757">
            <v>61276</v>
          </cell>
        </row>
        <row r="758">
          <cell r="A758">
            <v>67567002</v>
          </cell>
          <cell r="B758" t="str">
            <v>עירוני</v>
          </cell>
          <cell r="C758" t="str">
            <v>גולדן דראגון</v>
          </cell>
          <cell r="D758">
            <v>2021</v>
          </cell>
          <cell r="E758" t="str">
            <v>ירושלים דרום</v>
          </cell>
          <cell r="F758">
            <v>113720</v>
          </cell>
          <cell r="G758">
            <v>4702</v>
          </cell>
          <cell r="H758">
            <v>122546</v>
          </cell>
          <cell r="I758">
            <v>8826</v>
          </cell>
          <cell r="J758">
            <v>124858</v>
          </cell>
          <cell r="K758">
            <v>2312</v>
          </cell>
          <cell r="L758">
            <v>128451</v>
          </cell>
          <cell r="M758">
            <v>3593</v>
          </cell>
          <cell r="N758">
            <v>134570</v>
          </cell>
          <cell r="O758">
            <v>6119</v>
          </cell>
          <cell r="P758">
            <v>140211</v>
          </cell>
          <cell r="Q758">
            <v>5641</v>
          </cell>
          <cell r="R758">
            <v>146211</v>
          </cell>
          <cell r="S758">
            <v>6000</v>
          </cell>
          <cell r="T758">
            <v>153249</v>
          </cell>
          <cell r="U758">
            <v>7038</v>
          </cell>
          <cell r="V758">
            <v>161587</v>
          </cell>
          <cell r="W758">
            <v>8338</v>
          </cell>
          <cell r="X758">
            <v>166554</v>
          </cell>
          <cell r="Y758">
            <v>4967</v>
          </cell>
          <cell r="Z758">
            <v>170991</v>
          </cell>
          <cell r="AA758">
            <v>4437</v>
          </cell>
          <cell r="AB758">
            <v>176432</v>
          </cell>
          <cell r="AC758">
            <v>5441</v>
          </cell>
          <cell r="AD758">
            <v>182450</v>
          </cell>
          <cell r="AE758">
            <v>6018</v>
          </cell>
          <cell r="AG758">
            <v>68730</v>
          </cell>
          <cell r="AH758">
            <v>68730</v>
          </cell>
        </row>
        <row r="759">
          <cell r="A759">
            <v>67567102</v>
          </cell>
          <cell r="B759" t="str">
            <v>עירוני</v>
          </cell>
          <cell r="C759" t="str">
            <v>גולדן דראגון</v>
          </cell>
          <cell r="D759">
            <v>2022</v>
          </cell>
          <cell r="E759" t="str">
            <v xml:space="preserve">ירושלים ארזים </v>
          </cell>
          <cell r="M759">
            <v>0</v>
          </cell>
          <cell r="S759">
            <v>0</v>
          </cell>
          <cell r="T759">
            <v>122883</v>
          </cell>
          <cell r="U759">
            <v>122883</v>
          </cell>
          <cell r="V759">
            <v>125880</v>
          </cell>
          <cell r="W759">
            <v>2997</v>
          </cell>
          <cell r="X759">
            <v>131835</v>
          </cell>
          <cell r="Y759">
            <v>5955</v>
          </cell>
          <cell r="Z759">
            <v>136709</v>
          </cell>
          <cell r="AA759">
            <v>4874</v>
          </cell>
          <cell r="AB759">
            <v>145400</v>
          </cell>
          <cell r="AC759">
            <v>8691</v>
          </cell>
          <cell r="AD759">
            <v>152025</v>
          </cell>
          <cell r="AE759">
            <v>6625</v>
          </cell>
          <cell r="AG759">
            <v>152025</v>
          </cell>
          <cell r="AH759">
            <v>152025</v>
          </cell>
        </row>
        <row r="760">
          <cell r="A760">
            <v>67567202</v>
          </cell>
          <cell r="B760" t="str">
            <v>עירוני</v>
          </cell>
          <cell r="C760" t="str">
            <v>גולדן דראגון</v>
          </cell>
          <cell r="D760">
            <v>2022</v>
          </cell>
          <cell r="E760" t="str">
            <v>עפולה</v>
          </cell>
          <cell r="M760">
            <v>0</v>
          </cell>
          <cell r="S760">
            <v>0</v>
          </cell>
          <cell r="T760">
            <v>122901</v>
          </cell>
          <cell r="U760">
            <v>122901</v>
          </cell>
          <cell r="V760">
            <v>129022</v>
          </cell>
          <cell r="W760">
            <v>6121</v>
          </cell>
          <cell r="X760">
            <v>134655</v>
          </cell>
          <cell r="Y760">
            <v>5633</v>
          </cell>
          <cell r="Z760">
            <v>141063</v>
          </cell>
          <cell r="AA760">
            <v>6408</v>
          </cell>
          <cell r="AB760">
            <v>147780</v>
          </cell>
          <cell r="AC760">
            <v>6717</v>
          </cell>
          <cell r="AD760">
            <v>154652</v>
          </cell>
          <cell r="AE760">
            <v>6872</v>
          </cell>
          <cell r="AF760" t="str">
            <v>עבר מירושלים לעפולה 25/7</v>
          </cell>
          <cell r="AG760">
            <v>154652</v>
          </cell>
          <cell r="AH760">
            <v>154652</v>
          </cell>
        </row>
        <row r="761">
          <cell r="A761">
            <v>67567402</v>
          </cell>
          <cell r="B761" t="str">
            <v>עירוני</v>
          </cell>
          <cell r="C761" t="str">
            <v>גולדן דראגון</v>
          </cell>
          <cell r="D761">
            <v>2021</v>
          </cell>
          <cell r="E761" t="str">
            <v xml:space="preserve">ירושלים ארזים </v>
          </cell>
          <cell r="M761">
            <v>0</v>
          </cell>
          <cell r="S761">
            <v>0</v>
          </cell>
          <cell r="T761">
            <v>122788</v>
          </cell>
          <cell r="U761">
            <v>122788</v>
          </cell>
          <cell r="V761">
            <v>126505</v>
          </cell>
          <cell r="W761">
            <v>3717</v>
          </cell>
          <cell r="X761">
            <v>130124</v>
          </cell>
          <cell r="Y761">
            <v>3619</v>
          </cell>
          <cell r="Z761">
            <v>135386</v>
          </cell>
          <cell r="AA761">
            <v>5262</v>
          </cell>
          <cell r="AB761">
            <v>139609</v>
          </cell>
          <cell r="AC761">
            <v>4223</v>
          </cell>
          <cell r="AD761">
            <v>145883</v>
          </cell>
          <cell r="AE761">
            <v>6274</v>
          </cell>
          <cell r="AG761">
            <v>145883</v>
          </cell>
          <cell r="AH761">
            <v>145883</v>
          </cell>
        </row>
        <row r="762">
          <cell r="A762">
            <v>67567502</v>
          </cell>
          <cell r="B762" t="str">
            <v>עירוני</v>
          </cell>
          <cell r="C762" t="str">
            <v>גולדן דראגון</v>
          </cell>
          <cell r="D762">
            <v>2022</v>
          </cell>
          <cell r="E762" t="str">
            <v xml:space="preserve">ירושלים ארזים </v>
          </cell>
          <cell r="M762">
            <v>0</v>
          </cell>
          <cell r="S762">
            <v>0</v>
          </cell>
          <cell r="T762">
            <v>119037</v>
          </cell>
          <cell r="U762">
            <v>119037</v>
          </cell>
          <cell r="V762">
            <v>122085</v>
          </cell>
          <cell r="W762">
            <v>3048</v>
          </cell>
          <cell r="X762">
            <v>127430</v>
          </cell>
          <cell r="Y762">
            <v>5345</v>
          </cell>
          <cell r="Z762">
            <v>132937</v>
          </cell>
          <cell r="AA762">
            <v>5507</v>
          </cell>
          <cell r="AB762">
            <v>137699</v>
          </cell>
          <cell r="AC762">
            <v>4762</v>
          </cell>
          <cell r="AD762">
            <v>146314</v>
          </cell>
          <cell r="AE762">
            <v>8615</v>
          </cell>
          <cell r="AG762">
            <v>146314</v>
          </cell>
          <cell r="AH762">
            <v>146314</v>
          </cell>
        </row>
        <row r="763">
          <cell r="A763">
            <v>67567602</v>
          </cell>
          <cell r="B763" t="str">
            <v>עירוני</v>
          </cell>
          <cell r="C763" t="str">
            <v>גולדן דראגון</v>
          </cell>
          <cell r="D763">
            <v>2022</v>
          </cell>
          <cell r="E763" t="str">
            <v xml:space="preserve">ירושלים ארזים </v>
          </cell>
          <cell r="M763">
            <v>0</v>
          </cell>
          <cell r="S763">
            <v>0</v>
          </cell>
          <cell r="T763">
            <v>156129</v>
          </cell>
          <cell r="U763">
            <v>156129</v>
          </cell>
          <cell r="V763">
            <v>161568</v>
          </cell>
          <cell r="W763">
            <v>5439</v>
          </cell>
          <cell r="X763">
            <v>167252</v>
          </cell>
          <cell r="Y763">
            <v>5684</v>
          </cell>
          <cell r="Z763">
            <v>171584</v>
          </cell>
          <cell r="AA763">
            <v>4332</v>
          </cell>
          <cell r="AB763">
            <v>179019</v>
          </cell>
          <cell r="AC763">
            <v>7435</v>
          </cell>
          <cell r="AD763">
            <v>183659</v>
          </cell>
          <cell r="AE763">
            <v>4640</v>
          </cell>
          <cell r="AG763">
            <v>183659</v>
          </cell>
          <cell r="AH763">
            <v>183659</v>
          </cell>
        </row>
        <row r="764">
          <cell r="A764">
            <v>67567702</v>
          </cell>
          <cell r="B764" t="str">
            <v>עירוני</v>
          </cell>
          <cell r="C764" t="str">
            <v>גולדן דראגון</v>
          </cell>
          <cell r="D764">
            <v>2022</v>
          </cell>
          <cell r="E764" t="str">
            <v xml:space="preserve">ירושלים ארזים </v>
          </cell>
          <cell r="M764">
            <v>0</v>
          </cell>
          <cell r="S764">
            <v>0</v>
          </cell>
          <cell r="T764">
            <v>119859</v>
          </cell>
          <cell r="U764">
            <v>119859</v>
          </cell>
          <cell r="V764">
            <v>124322</v>
          </cell>
          <cell r="W764">
            <v>4463</v>
          </cell>
          <cell r="X764">
            <v>129195</v>
          </cell>
          <cell r="Y764">
            <v>4873</v>
          </cell>
          <cell r="Z764">
            <v>132917</v>
          </cell>
          <cell r="AA764">
            <v>3722</v>
          </cell>
          <cell r="AB764">
            <v>135917</v>
          </cell>
          <cell r="AC764">
            <v>3000</v>
          </cell>
          <cell r="AD764">
            <v>145590</v>
          </cell>
          <cell r="AE764">
            <v>9673</v>
          </cell>
          <cell r="AG764">
            <v>145590</v>
          </cell>
          <cell r="AH764">
            <v>145590</v>
          </cell>
        </row>
        <row r="765">
          <cell r="A765">
            <v>67567802</v>
          </cell>
          <cell r="B765" t="str">
            <v>עירוני</v>
          </cell>
          <cell r="C765" t="str">
            <v>גולדן דראגון</v>
          </cell>
          <cell r="D765">
            <v>2022</v>
          </cell>
          <cell r="E765" t="str">
            <v>עפולה</v>
          </cell>
          <cell r="M765">
            <v>0</v>
          </cell>
          <cell r="S765">
            <v>0</v>
          </cell>
          <cell r="T765">
            <v>150204</v>
          </cell>
          <cell r="U765">
            <v>150204</v>
          </cell>
          <cell r="V765">
            <v>156204</v>
          </cell>
          <cell r="W765">
            <v>6000</v>
          </cell>
          <cell r="X765">
            <v>163518</v>
          </cell>
          <cell r="Y765">
            <v>7314</v>
          </cell>
          <cell r="Z765">
            <v>169656</v>
          </cell>
          <cell r="AA765">
            <v>6138</v>
          </cell>
          <cell r="AB765">
            <v>174434</v>
          </cell>
          <cell r="AC765">
            <v>4778</v>
          </cell>
          <cell r="AD765">
            <v>181109</v>
          </cell>
          <cell r="AE765">
            <v>6675</v>
          </cell>
          <cell r="AF765" t="str">
            <v>עבר מירושלים לעפולה 25/7</v>
          </cell>
          <cell r="AG765">
            <v>181109</v>
          </cell>
          <cell r="AH765">
            <v>181109</v>
          </cell>
        </row>
        <row r="766">
          <cell r="A766">
            <v>67567902</v>
          </cell>
          <cell r="B766" t="str">
            <v>עירוני</v>
          </cell>
          <cell r="C766" t="str">
            <v>גולדן דראגון</v>
          </cell>
          <cell r="D766">
            <v>2021</v>
          </cell>
          <cell r="E766" t="str">
            <v xml:space="preserve">ירושלים ארזים </v>
          </cell>
          <cell r="M766">
            <v>0</v>
          </cell>
          <cell r="S766">
            <v>0</v>
          </cell>
          <cell r="T766">
            <v>178563</v>
          </cell>
          <cell r="U766">
            <v>178563</v>
          </cell>
          <cell r="V766">
            <v>183626</v>
          </cell>
          <cell r="W766">
            <v>5063</v>
          </cell>
          <cell r="X766">
            <v>188320</v>
          </cell>
          <cell r="Y766">
            <v>4694</v>
          </cell>
          <cell r="Z766">
            <v>190385</v>
          </cell>
          <cell r="AA766">
            <v>2065</v>
          </cell>
          <cell r="AB766">
            <v>195637</v>
          </cell>
          <cell r="AC766">
            <v>5252</v>
          </cell>
          <cell r="AD766">
            <v>200410</v>
          </cell>
          <cell r="AE766">
            <v>4773</v>
          </cell>
          <cell r="AG766">
            <v>200410</v>
          </cell>
          <cell r="AH766">
            <v>200410</v>
          </cell>
        </row>
        <row r="767">
          <cell r="A767">
            <v>67568002</v>
          </cell>
          <cell r="B767" t="str">
            <v>עירוני</v>
          </cell>
          <cell r="C767" t="str">
            <v>גולדן דראגון</v>
          </cell>
          <cell r="D767">
            <v>2021</v>
          </cell>
          <cell r="E767" t="str">
            <v>ירושלים דרום</v>
          </cell>
          <cell r="F767">
            <v>113285</v>
          </cell>
          <cell r="G767">
            <v>7955</v>
          </cell>
          <cell r="H767">
            <v>115237</v>
          </cell>
          <cell r="I767">
            <v>1952</v>
          </cell>
          <cell r="J767">
            <v>119345</v>
          </cell>
          <cell r="K767">
            <v>4108</v>
          </cell>
          <cell r="L767">
            <v>122537</v>
          </cell>
          <cell r="M767">
            <v>3192</v>
          </cell>
          <cell r="N767">
            <v>128166</v>
          </cell>
          <cell r="O767">
            <v>5629</v>
          </cell>
          <cell r="P767">
            <v>136337</v>
          </cell>
          <cell r="Q767">
            <v>8171</v>
          </cell>
          <cell r="R767">
            <v>138121</v>
          </cell>
          <cell r="S767">
            <v>1784</v>
          </cell>
          <cell r="T767">
            <v>143617</v>
          </cell>
          <cell r="U767">
            <v>5496</v>
          </cell>
          <cell r="V767">
            <v>149617</v>
          </cell>
          <cell r="W767">
            <v>6000</v>
          </cell>
          <cell r="X767">
            <v>154909</v>
          </cell>
          <cell r="Y767">
            <v>5292</v>
          </cell>
          <cell r="Z767">
            <v>159245</v>
          </cell>
          <cell r="AA767">
            <v>4336</v>
          </cell>
          <cell r="AB767">
            <v>159245</v>
          </cell>
          <cell r="AC767">
            <v>0</v>
          </cell>
          <cell r="AD767">
            <v>162625</v>
          </cell>
          <cell r="AE767">
            <v>3380</v>
          </cell>
          <cell r="AG767">
            <v>49340</v>
          </cell>
          <cell r="AH767">
            <v>49340</v>
          </cell>
        </row>
        <row r="768">
          <cell r="A768">
            <v>67568102</v>
          </cell>
          <cell r="B768" t="str">
            <v>עירוני</v>
          </cell>
          <cell r="C768" t="str">
            <v>גולדן דראגון</v>
          </cell>
          <cell r="D768">
            <v>2021</v>
          </cell>
          <cell r="E768" t="str">
            <v xml:space="preserve">ירושלים ארזים </v>
          </cell>
          <cell r="M768">
            <v>0</v>
          </cell>
          <cell r="S768">
            <v>0</v>
          </cell>
          <cell r="T768">
            <v>160839</v>
          </cell>
          <cell r="U768">
            <v>160839</v>
          </cell>
          <cell r="V768">
            <v>164202</v>
          </cell>
          <cell r="W768">
            <v>3363</v>
          </cell>
          <cell r="X768">
            <v>167665</v>
          </cell>
          <cell r="Y768">
            <v>3463</v>
          </cell>
          <cell r="Z768">
            <v>172790</v>
          </cell>
          <cell r="AA768">
            <v>5125</v>
          </cell>
          <cell r="AB768">
            <v>181297</v>
          </cell>
          <cell r="AC768">
            <v>8507</v>
          </cell>
          <cell r="AD768">
            <v>184143</v>
          </cell>
          <cell r="AE768">
            <v>2846</v>
          </cell>
          <cell r="AG768">
            <v>184143</v>
          </cell>
          <cell r="AH768">
            <v>184143</v>
          </cell>
        </row>
        <row r="769">
          <cell r="A769">
            <v>67568202</v>
          </cell>
          <cell r="B769" t="str">
            <v>עירוני</v>
          </cell>
          <cell r="C769" t="str">
            <v>גולדן דראגון</v>
          </cell>
          <cell r="D769">
            <v>2021</v>
          </cell>
          <cell r="E769" t="str">
            <v>עפולה</v>
          </cell>
          <cell r="F769">
            <v>91982</v>
          </cell>
          <cell r="G769">
            <v>4644</v>
          </cell>
          <cell r="H769">
            <v>97791</v>
          </cell>
          <cell r="I769">
            <v>5809</v>
          </cell>
          <cell r="J769">
            <v>101886</v>
          </cell>
          <cell r="K769">
            <v>4095</v>
          </cell>
          <cell r="L769">
            <v>106603</v>
          </cell>
          <cell r="M769">
            <v>4717</v>
          </cell>
          <cell r="N769">
            <v>114145</v>
          </cell>
          <cell r="O769">
            <v>7542</v>
          </cell>
          <cell r="P769">
            <v>120459</v>
          </cell>
          <cell r="Q769">
            <v>6314</v>
          </cell>
          <cell r="R769">
            <v>125459</v>
          </cell>
          <cell r="S769">
            <v>5000</v>
          </cell>
          <cell r="T769">
            <v>133135</v>
          </cell>
          <cell r="U769">
            <v>7676</v>
          </cell>
          <cell r="V769">
            <v>138917</v>
          </cell>
          <cell r="W769">
            <v>5782</v>
          </cell>
          <cell r="X769">
            <v>144157</v>
          </cell>
          <cell r="Y769">
            <v>5240</v>
          </cell>
          <cell r="Z769">
            <v>149031</v>
          </cell>
          <cell r="AA769">
            <v>4874</v>
          </cell>
          <cell r="AB769">
            <v>153688</v>
          </cell>
          <cell r="AC769">
            <v>4657</v>
          </cell>
          <cell r="AD769">
            <v>158077</v>
          </cell>
          <cell r="AE769">
            <v>4389</v>
          </cell>
          <cell r="AF769" t="str">
            <v>עבר מירושלים 15/11</v>
          </cell>
          <cell r="AG769">
            <v>66095</v>
          </cell>
          <cell r="AH769">
            <v>66095</v>
          </cell>
        </row>
        <row r="770">
          <cell r="A770">
            <v>67568302</v>
          </cell>
          <cell r="B770" t="str">
            <v>עירוני</v>
          </cell>
          <cell r="C770" t="str">
            <v>גולדן דראגון</v>
          </cell>
          <cell r="D770">
            <v>2021</v>
          </cell>
          <cell r="E770" t="str">
            <v xml:space="preserve">ירושלים ארזים </v>
          </cell>
          <cell r="M770">
            <v>0</v>
          </cell>
          <cell r="S770">
            <v>0</v>
          </cell>
          <cell r="T770">
            <v>153381</v>
          </cell>
          <cell r="U770">
            <v>153381</v>
          </cell>
          <cell r="V770">
            <v>158544</v>
          </cell>
          <cell r="W770">
            <v>5163</v>
          </cell>
          <cell r="X770">
            <v>163078</v>
          </cell>
          <cell r="Y770">
            <v>4534</v>
          </cell>
          <cell r="Z770">
            <v>168486</v>
          </cell>
          <cell r="AA770">
            <v>5408</v>
          </cell>
          <cell r="AB770">
            <v>168486</v>
          </cell>
          <cell r="AC770">
            <v>0</v>
          </cell>
          <cell r="AD770">
            <v>182171</v>
          </cell>
          <cell r="AE770">
            <v>13685</v>
          </cell>
          <cell r="AG770">
            <v>182171</v>
          </cell>
          <cell r="AH770">
            <v>182171</v>
          </cell>
        </row>
        <row r="771">
          <cell r="A771">
            <v>67568402</v>
          </cell>
          <cell r="B771" t="str">
            <v>עירוני</v>
          </cell>
          <cell r="C771" t="str">
            <v>גולדן דראגון</v>
          </cell>
          <cell r="D771">
            <v>2022</v>
          </cell>
          <cell r="E771" t="str">
            <v>עפולה</v>
          </cell>
          <cell r="M771">
            <v>0</v>
          </cell>
          <cell r="S771">
            <v>0</v>
          </cell>
          <cell r="T771">
            <v>164426</v>
          </cell>
          <cell r="U771">
            <v>164426</v>
          </cell>
          <cell r="V771">
            <v>171684</v>
          </cell>
          <cell r="W771">
            <v>7258</v>
          </cell>
          <cell r="X771">
            <v>177753</v>
          </cell>
          <cell r="Y771">
            <v>6069</v>
          </cell>
          <cell r="Z771">
            <v>182740</v>
          </cell>
          <cell r="AA771">
            <v>4987</v>
          </cell>
          <cell r="AB771">
            <v>187528</v>
          </cell>
          <cell r="AC771">
            <v>4788</v>
          </cell>
          <cell r="AD771">
            <v>194802</v>
          </cell>
          <cell r="AE771">
            <v>7274</v>
          </cell>
          <cell r="AF771" t="str">
            <v>עבר מירושלים לעפולה 25/7</v>
          </cell>
          <cell r="AG771">
            <v>194802</v>
          </cell>
          <cell r="AH771">
            <v>194802</v>
          </cell>
        </row>
        <row r="772">
          <cell r="A772">
            <v>67568502</v>
          </cell>
          <cell r="B772" t="str">
            <v>עירוני</v>
          </cell>
          <cell r="C772" t="str">
            <v>גולדן דראגון</v>
          </cell>
          <cell r="D772">
            <v>2021</v>
          </cell>
          <cell r="E772" t="str">
            <v>ירושלים דרום</v>
          </cell>
          <cell r="F772">
            <v>87930</v>
          </cell>
          <cell r="G772">
            <v>4010</v>
          </cell>
          <cell r="H772">
            <v>95086</v>
          </cell>
          <cell r="I772">
            <v>7156</v>
          </cell>
          <cell r="J772">
            <v>99241</v>
          </cell>
          <cell r="K772">
            <v>4155</v>
          </cell>
          <cell r="L772">
            <v>103635</v>
          </cell>
          <cell r="M772">
            <v>4394</v>
          </cell>
          <cell r="N772">
            <v>112642</v>
          </cell>
          <cell r="O772">
            <v>9007</v>
          </cell>
          <cell r="P772">
            <v>117494</v>
          </cell>
          <cell r="Q772">
            <v>4852</v>
          </cell>
          <cell r="R772">
            <v>117494</v>
          </cell>
          <cell r="S772">
            <v>0</v>
          </cell>
          <cell r="T772">
            <v>130069</v>
          </cell>
          <cell r="U772">
            <v>12575</v>
          </cell>
          <cell r="V772">
            <v>136746</v>
          </cell>
          <cell r="W772">
            <v>6677</v>
          </cell>
          <cell r="X772">
            <v>142524</v>
          </cell>
          <cell r="Y772">
            <v>5778</v>
          </cell>
          <cell r="Z772">
            <v>148407</v>
          </cell>
          <cell r="AA772">
            <v>5883</v>
          </cell>
          <cell r="AB772">
            <v>148407</v>
          </cell>
          <cell r="AC772">
            <v>0</v>
          </cell>
          <cell r="AD772">
            <v>159373</v>
          </cell>
          <cell r="AE772">
            <v>10966</v>
          </cell>
          <cell r="AG772">
            <v>71443</v>
          </cell>
          <cell r="AH772">
            <v>71443</v>
          </cell>
        </row>
        <row r="773">
          <cell r="A773">
            <v>67568602</v>
          </cell>
          <cell r="B773" t="str">
            <v>עירוני</v>
          </cell>
          <cell r="C773" t="str">
            <v>גולדן דראגון</v>
          </cell>
          <cell r="D773">
            <v>2022</v>
          </cell>
          <cell r="E773" t="str">
            <v>עפולה</v>
          </cell>
          <cell r="M773">
            <v>0</v>
          </cell>
          <cell r="S773">
            <v>0</v>
          </cell>
          <cell r="T773">
            <v>143550</v>
          </cell>
          <cell r="U773">
            <v>0</v>
          </cell>
          <cell r="V773">
            <v>144169</v>
          </cell>
          <cell r="W773">
            <v>619</v>
          </cell>
          <cell r="X773">
            <v>149939</v>
          </cell>
          <cell r="Y773">
            <v>5770</v>
          </cell>
          <cell r="Z773">
            <v>157185</v>
          </cell>
          <cell r="AA773">
            <v>7246</v>
          </cell>
          <cell r="AB773">
            <v>164089</v>
          </cell>
          <cell r="AC773">
            <v>6904</v>
          </cell>
          <cell r="AD773">
            <v>164089</v>
          </cell>
          <cell r="AE773">
            <v>0</v>
          </cell>
          <cell r="AF773" t="str">
            <v>הועבר מירושלים לעפולה 25/7</v>
          </cell>
          <cell r="AG773">
            <v>164089</v>
          </cell>
          <cell r="AH773">
            <v>20539</v>
          </cell>
        </row>
        <row r="774">
          <cell r="A774">
            <v>67568702</v>
          </cell>
          <cell r="B774" t="str">
            <v>עירוני</v>
          </cell>
          <cell r="C774" t="str">
            <v>גולדן דראגון</v>
          </cell>
          <cell r="D774">
            <v>2021</v>
          </cell>
          <cell r="E774" t="str">
            <v>ירושלים דרום</v>
          </cell>
          <cell r="F774">
            <v>115782</v>
          </cell>
          <cell r="G774">
            <v>4477</v>
          </cell>
          <cell r="H774">
            <v>123627</v>
          </cell>
          <cell r="I774">
            <v>7845</v>
          </cell>
          <cell r="J774">
            <v>127175</v>
          </cell>
          <cell r="K774">
            <v>3548</v>
          </cell>
          <cell r="L774">
            <v>131497</v>
          </cell>
          <cell r="M774">
            <v>4322</v>
          </cell>
          <cell r="N774">
            <v>139619</v>
          </cell>
          <cell r="O774">
            <v>8122</v>
          </cell>
          <cell r="P774">
            <v>145856</v>
          </cell>
          <cell r="Q774">
            <v>6237</v>
          </cell>
          <cell r="R774">
            <v>149569</v>
          </cell>
          <cell r="S774">
            <v>3713</v>
          </cell>
          <cell r="T774">
            <v>158364</v>
          </cell>
          <cell r="U774">
            <v>8795</v>
          </cell>
          <cell r="V774">
            <v>164361</v>
          </cell>
          <cell r="W774">
            <v>5997</v>
          </cell>
          <cell r="X774">
            <v>169261</v>
          </cell>
          <cell r="Y774">
            <v>4900</v>
          </cell>
          <cell r="Z774">
            <v>175048</v>
          </cell>
          <cell r="AA774">
            <v>5787</v>
          </cell>
          <cell r="AB774">
            <v>179759</v>
          </cell>
          <cell r="AC774">
            <v>4711</v>
          </cell>
          <cell r="AD774">
            <v>185377</v>
          </cell>
          <cell r="AE774">
            <v>5618</v>
          </cell>
          <cell r="AG774">
            <v>69595</v>
          </cell>
          <cell r="AH774">
            <v>69595</v>
          </cell>
        </row>
        <row r="775">
          <cell r="A775">
            <v>67568802</v>
          </cell>
          <cell r="B775" t="str">
            <v>עירוני</v>
          </cell>
          <cell r="C775" t="str">
            <v>גולדן דראגון</v>
          </cell>
          <cell r="D775">
            <v>2022</v>
          </cell>
          <cell r="E775" t="str">
            <v>עפולה</v>
          </cell>
          <cell r="M775">
            <v>0</v>
          </cell>
          <cell r="S775">
            <v>0</v>
          </cell>
          <cell r="T775">
            <v>126488</v>
          </cell>
          <cell r="U775">
            <v>0</v>
          </cell>
          <cell r="V775">
            <v>127323</v>
          </cell>
          <cell r="W775">
            <v>835</v>
          </cell>
          <cell r="X775">
            <v>132481</v>
          </cell>
          <cell r="Y775">
            <v>5158</v>
          </cell>
          <cell r="Z775">
            <v>138637</v>
          </cell>
          <cell r="AA775">
            <v>6156</v>
          </cell>
          <cell r="AB775">
            <v>144459</v>
          </cell>
          <cell r="AC775">
            <v>5822</v>
          </cell>
          <cell r="AD775">
            <v>144459</v>
          </cell>
          <cell r="AE775">
            <v>0</v>
          </cell>
          <cell r="AF775" t="str">
            <v>הועבר מירושלים לעפולה 25/7</v>
          </cell>
          <cell r="AG775">
            <v>144459</v>
          </cell>
          <cell r="AH775">
            <v>17971</v>
          </cell>
        </row>
        <row r="776">
          <cell r="A776">
            <v>67568902</v>
          </cell>
          <cell r="B776" t="str">
            <v>עירוני</v>
          </cell>
          <cell r="C776" t="str">
            <v>גולדן דראגון</v>
          </cell>
          <cell r="D776">
            <v>2022</v>
          </cell>
          <cell r="E776" t="str">
            <v>עפולה</v>
          </cell>
          <cell r="M776">
            <v>0</v>
          </cell>
          <cell r="S776">
            <v>0</v>
          </cell>
          <cell r="T776">
            <v>169671</v>
          </cell>
          <cell r="U776">
            <v>0</v>
          </cell>
          <cell r="V776">
            <v>171000</v>
          </cell>
          <cell r="W776">
            <v>1329</v>
          </cell>
          <cell r="X776">
            <v>175946</v>
          </cell>
          <cell r="Y776">
            <v>4946</v>
          </cell>
          <cell r="Z776">
            <v>183270</v>
          </cell>
          <cell r="AA776">
            <v>7324</v>
          </cell>
          <cell r="AB776">
            <v>189717</v>
          </cell>
          <cell r="AC776">
            <v>6447</v>
          </cell>
          <cell r="AD776">
            <v>189717</v>
          </cell>
          <cell r="AE776">
            <v>0</v>
          </cell>
          <cell r="AF776" t="str">
            <v>עבר מירושלים לעפולה 25/7</v>
          </cell>
          <cell r="AG776">
            <v>189717</v>
          </cell>
          <cell r="AH776">
            <v>20046</v>
          </cell>
        </row>
        <row r="777">
          <cell r="A777">
            <v>67569002</v>
          </cell>
          <cell r="B777" t="str">
            <v>עירוני</v>
          </cell>
          <cell r="C777" t="str">
            <v>גולדן דראגון</v>
          </cell>
          <cell r="D777">
            <v>2021</v>
          </cell>
          <cell r="E777" t="str">
            <v>ירושלים דרום</v>
          </cell>
          <cell r="F777">
            <v>112038</v>
          </cell>
          <cell r="G777">
            <v>5363</v>
          </cell>
          <cell r="H777">
            <v>119518</v>
          </cell>
          <cell r="I777">
            <v>7480</v>
          </cell>
          <cell r="J777">
            <v>123811</v>
          </cell>
          <cell r="K777">
            <v>4293</v>
          </cell>
          <cell r="L777">
            <v>127340</v>
          </cell>
          <cell r="M777">
            <v>3529</v>
          </cell>
          <cell r="N777">
            <v>135120</v>
          </cell>
          <cell r="O777">
            <v>7780</v>
          </cell>
          <cell r="P777">
            <v>139777</v>
          </cell>
          <cell r="Q777">
            <v>4657</v>
          </cell>
          <cell r="R777">
            <v>139777</v>
          </cell>
          <cell r="S777">
            <v>0</v>
          </cell>
          <cell r="T777">
            <v>139777</v>
          </cell>
          <cell r="U777">
            <v>0</v>
          </cell>
          <cell r="V777">
            <v>139777</v>
          </cell>
          <cell r="W777">
            <v>0</v>
          </cell>
          <cell r="X777">
            <v>161846</v>
          </cell>
          <cell r="Y777">
            <v>22069</v>
          </cell>
          <cell r="Z777">
            <v>166956</v>
          </cell>
          <cell r="AA777">
            <v>5110</v>
          </cell>
          <cell r="AB777">
            <v>172096</v>
          </cell>
          <cell r="AC777">
            <v>5140</v>
          </cell>
          <cell r="AD777">
            <v>176092</v>
          </cell>
          <cell r="AE777">
            <v>3996</v>
          </cell>
          <cell r="AF777" t="str">
            <v>עבר לעפולה 10/01/25</v>
          </cell>
          <cell r="AG777">
            <v>64054</v>
          </cell>
          <cell r="AH777">
            <v>64054</v>
          </cell>
        </row>
        <row r="778">
          <cell r="A778">
            <v>67569102</v>
          </cell>
          <cell r="B778" t="str">
            <v>עירוני</v>
          </cell>
          <cell r="C778" t="str">
            <v>גולדן דראגון</v>
          </cell>
          <cell r="D778">
            <v>2021</v>
          </cell>
          <cell r="E778" t="str">
            <v xml:space="preserve">ירושלים ארזים </v>
          </cell>
          <cell r="M778">
            <v>0</v>
          </cell>
          <cell r="S778">
            <v>0</v>
          </cell>
          <cell r="T778">
            <v>161764</v>
          </cell>
          <cell r="U778">
            <v>161764</v>
          </cell>
          <cell r="V778">
            <v>167159</v>
          </cell>
          <cell r="W778">
            <v>5395</v>
          </cell>
          <cell r="X778">
            <v>172495</v>
          </cell>
          <cell r="Y778">
            <v>5336</v>
          </cell>
          <cell r="Z778">
            <v>174460</v>
          </cell>
          <cell r="AA778">
            <v>1965</v>
          </cell>
          <cell r="AB778">
            <v>182716</v>
          </cell>
          <cell r="AC778">
            <v>8256</v>
          </cell>
          <cell r="AD778">
            <v>186579</v>
          </cell>
          <cell r="AE778">
            <v>3863</v>
          </cell>
          <cell r="AG778">
            <v>186579</v>
          </cell>
          <cell r="AH778">
            <v>186579</v>
          </cell>
        </row>
        <row r="779">
          <cell r="A779">
            <v>67569202</v>
          </cell>
          <cell r="B779" t="str">
            <v>עירוני</v>
          </cell>
          <cell r="C779" t="str">
            <v>גולדן דראגון</v>
          </cell>
          <cell r="D779">
            <v>2021</v>
          </cell>
          <cell r="E779" t="str">
            <v xml:space="preserve">ירושלים ארזים </v>
          </cell>
          <cell r="M779">
            <v>0</v>
          </cell>
          <cell r="S779">
            <v>0</v>
          </cell>
          <cell r="T779">
            <v>138875</v>
          </cell>
          <cell r="U779">
            <v>138875</v>
          </cell>
          <cell r="V779">
            <v>142968</v>
          </cell>
          <cell r="W779">
            <v>4093</v>
          </cell>
          <cell r="X779">
            <v>147010</v>
          </cell>
          <cell r="Y779">
            <v>4042</v>
          </cell>
          <cell r="Z779">
            <v>151406</v>
          </cell>
          <cell r="AA779">
            <v>4396</v>
          </cell>
          <cell r="AB779">
            <v>159820</v>
          </cell>
          <cell r="AC779">
            <v>8414</v>
          </cell>
          <cell r="AD779">
            <v>165871</v>
          </cell>
          <cell r="AE779">
            <v>6051</v>
          </cell>
          <cell r="AG779">
            <v>165871</v>
          </cell>
          <cell r="AH779">
            <v>165871</v>
          </cell>
        </row>
        <row r="780">
          <cell r="A780">
            <v>67569302</v>
          </cell>
          <cell r="B780" t="str">
            <v>עירוני</v>
          </cell>
          <cell r="C780" t="str">
            <v>גולדן דראגון</v>
          </cell>
          <cell r="D780">
            <v>2021</v>
          </cell>
          <cell r="E780" t="str">
            <v xml:space="preserve">ירושלים ארזים </v>
          </cell>
          <cell r="M780">
            <v>0</v>
          </cell>
          <cell r="S780">
            <v>0</v>
          </cell>
          <cell r="T780">
            <v>144060</v>
          </cell>
          <cell r="U780">
            <v>144060</v>
          </cell>
          <cell r="V780">
            <v>149190</v>
          </cell>
          <cell r="W780">
            <v>5130</v>
          </cell>
          <cell r="X780">
            <v>154754</v>
          </cell>
          <cell r="Y780">
            <v>5564</v>
          </cell>
          <cell r="Z780">
            <v>160102</v>
          </cell>
          <cell r="AA780">
            <v>5348</v>
          </cell>
          <cell r="AB780">
            <v>167892</v>
          </cell>
          <cell r="AC780">
            <v>7790</v>
          </cell>
          <cell r="AD780">
            <v>169020</v>
          </cell>
          <cell r="AE780">
            <v>1128</v>
          </cell>
          <cell r="AG780">
            <v>169020</v>
          </cell>
          <cell r="AH780">
            <v>169020</v>
          </cell>
        </row>
        <row r="781">
          <cell r="A781">
            <v>67569402</v>
          </cell>
          <cell r="B781" t="str">
            <v>עירוני</v>
          </cell>
          <cell r="C781" t="str">
            <v>גולדן דראגון</v>
          </cell>
          <cell r="D781">
            <v>2021</v>
          </cell>
          <cell r="E781" t="str">
            <v>ירושלים דרום</v>
          </cell>
          <cell r="F781">
            <v>117099</v>
          </cell>
          <cell r="G781">
            <v>6182</v>
          </cell>
          <cell r="H781">
            <v>123168</v>
          </cell>
          <cell r="I781">
            <v>6069</v>
          </cell>
          <cell r="J781">
            <v>127829</v>
          </cell>
          <cell r="K781">
            <v>4661</v>
          </cell>
          <cell r="L781">
            <v>132018</v>
          </cell>
          <cell r="M781">
            <v>4189</v>
          </cell>
          <cell r="N781">
            <v>140563</v>
          </cell>
          <cell r="O781">
            <v>8545</v>
          </cell>
          <cell r="P781">
            <v>143198</v>
          </cell>
          <cell r="Q781">
            <v>2635</v>
          </cell>
          <cell r="R781">
            <v>147198</v>
          </cell>
          <cell r="S781">
            <v>4000</v>
          </cell>
          <cell r="T781">
            <v>153498</v>
          </cell>
          <cell r="U781">
            <v>6300</v>
          </cell>
          <cell r="V781">
            <v>159958</v>
          </cell>
          <cell r="W781">
            <v>6460</v>
          </cell>
          <cell r="X781">
            <v>165914</v>
          </cell>
          <cell r="Y781">
            <v>5956</v>
          </cell>
          <cell r="Z781">
            <v>168882</v>
          </cell>
          <cell r="AA781">
            <v>2968</v>
          </cell>
          <cell r="AB781">
            <v>174382</v>
          </cell>
          <cell r="AC781">
            <v>5500</v>
          </cell>
          <cell r="AD781">
            <v>174382</v>
          </cell>
          <cell r="AE781">
            <v>0</v>
          </cell>
          <cell r="AG781">
            <v>57283</v>
          </cell>
          <cell r="AH781">
            <v>57283</v>
          </cell>
        </row>
        <row r="782">
          <cell r="A782">
            <v>67569502</v>
          </cell>
          <cell r="B782" t="str">
            <v>עירוני</v>
          </cell>
          <cell r="C782" t="str">
            <v>גולדן דראגון</v>
          </cell>
          <cell r="D782">
            <v>2021</v>
          </cell>
          <cell r="E782" t="str">
            <v>עפולה</v>
          </cell>
          <cell r="F782">
            <v>117420</v>
          </cell>
          <cell r="G782">
            <v>5479</v>
          </cell>
          <cell r="H782">
            <v>124269</v>
          </cell>
          <cell r="I782">
            <v>6849</v>
          </cell>
          <cell r="J782">
            <v>130649</v>
          </cell>
          <cell r="K782">
            <v>6380</v>
          </cell>
          <cell r="L782">
            <v>135073</v>
          </cell>
          <cell r="M782">
            <v>4424</v>
          </cell>
          <cell r="N782">
            <v>145088</v>
          </cell>
          <cell r="O782">
            <v>10015</v>
          </cell>
          <cell r="P782">
            <v>149348</v>
          </cell>
          <cell r="Q782">
            <v>4260</v>
          </cell>
          <cell r="R782">
            <v>149348</v>
          </cell>
          <cell r="S782">
            <v>0</v>
          </cell>
          <cell r="T782">
            <v>159946</v>
          </cell>
          <cell r="U782">
            <v>10598</v>
          </cell>
          <cell r="V782">
            <v>166047</v>
          </cell>
          <cell r="W782">
            <v>6101</v>
          </cell>
          <cell r="X782">
            <v>173103</v>
          </cell>
          <cell r="Y782">
            <v>7056</v>
          </cell>
          <cell r="Z782">
            <v>180615</v>
          </cell>
          <cell r="AA782">
            <v>7512</v>
          </cell>
          <cell r="AB782">
            <v>187100</v>
          </cell>
          <cell r="AC782">
            <v>6485</v>
          </cell>
          <cell r="AD782">
            <v>191404</v>
          </cell>
          <cell r="AE782">
            <v>4304</v>
          </cell>
          <cell r="AG782">
            <v>73984</v>
          </cell>
          <cell r="AH782">
            <v>73984</v>
          </cell>
        </row>
        <row r="783">
          <cell r="A783">
            <v>67569602</v>
          </cell>
          <cell r="B783" t="str">
            <v>עירוני</v>
          </cell>
          <cell r="C783" t="str">
            <v>גולדן דראגון</v>
          </cell>
          <cell r="D783">
            <v>2021</v>
          </cell>
          <cell r="E783" t="str">
            <v>ירושלים דרום</v>
          </cell>
          <cell r="F783">
            <v>106918</v>
          </cell>
          <cell r="G783">
            <v>5047</v>
          </cell>
          <cell r="H783">
            <v>112942</v>
          </cell>
          <cell r="I783">
            <v>6024</v>
          </cell>
          <cell r="J783">
            <v>117806</v>
          </cell>
          <cell r="K783">
            <v>4864</v>
          </cell>
          <cell r="L783">
            <v>119701</v>
          </cell>
          <cell r="M783">
            <v>1895</v>
          </cell>
          <cell r="N783">
            <v>126251</v>
          </cell>
          <cell r="O783">
            <v>6550</v>
          </cell>
          <cell r="P783">
            <v>130171</v>
          </cell>
          <cell r="Q783">
            <v>3920</v>
          </cell>
          <cell r="R783">
            <v>136171</v>
          </cell>
          <cell r="S783">
            <v>6000</v>
          </cell>
          <cell r="T783">
            <v>140321</v>
          </cell>
          <cell r="U783">
            <v>4150</v>
          </cell>
          <cell r="V783">
            <v>144563</v>
          </cell>
          <cell r="W783">
            <v>4242</v>
          </cell>
          <cell r="X783">
            <v>148714</v>
          </cell>
          <cell r="Y783">
            <v>4151</v>
          </cell>
          <cell r="Z783">
            <v>152529</v>
          </cell>
          <cell r="AA783">
            <v>3815</v>
          </cell>
          <cell r="AB783">
            <v>156531</v>
          </cell>
          <cell r="AC783">
            <v>4002</v>
          </cell>
          <cell r="AD783">
            <v>161993</v>
          </cell>
          <cell r="AE783">
            <v>5462</v>
          </cell>
          <cell r="AG783">
            <v>55075</v>
          </cell>
          <cell r="AH783">
            <v>55075</v>
          </cell>
        </row>
        <row r="784">
          <cell r="A784">
            <v>67569702</v>
          </cell>
          <cell r="B784" t="str">
            <v>עירוני</v>
          </cell>
          <cell r="C784" t="str">
            <v>גולדן דראגון</v>
          </cell>
          <cell r="D784">
            <v>2021</v>
          </cell>
          <cell r="E784" t="str">
            <v>ירושלים דרום</v>
          </cell>
          <cell r="F784">
            <v>101442</v>
          </cell>
          <cell r="G784">
            <v>2632</v>
          </cell>
          <cell r="H784">
            <v>106752</v>
          </cell>
          <cell r="I784">
            <v>5310</v>
          </cell>
          <cell r="J784">
            <v>111604</v>
          </cell>
          <cell r="K784">
            <v>4852</v>
          </cell>
          <cell r="L784">
            <v>116300</v>
          </cell>
          <cell r="M784">
            <v>4696</v>
          </cell>
          <cell r="N784">
            <v>125201</v>
          </cell>
          <cell r="O784">
            <v>8901</v>
          </cell>
          <cell r="P784">
            <v>129251</v>
          </cell>
          <cell r="Q784">
            <v>4050</v>
          </cell>
          <cell r="R784">
            <v>129251</v>
          </cell>
          <cell r="S784">
            <v>0</v>
          </cell>
          <cell r="T784">
            <v>143731</v>
          </cell>
          <cell r="U784">
            <v>14480</v>
          </cell>
          <cell r="V784">
            <v>148214</v>
          </cell>
          <cell r="W784">
            <v>4483</v>
          </cell>
          <cell r="X784">
            <v>155580</v>
          </cell>
          <cell r="Y784">
            <v>7366</v>
          </cell>
          <cell r="Z784">
            <v>160559</v>
          </cell>
          <cell r="AA784">
            <v>4979</v>
          </cell>
          <cell r="AB784">
            <v>166333</v>
          </cell>
          <cell r="AC784">
            <v>5774</v>
          </cell>
          <cell r="AD784">
            <v>170857</v>
          </cell>
          <cell r="AE784">
            <v>4524</v>
          </cell>
          <cell r="AG784">
            <v>69415</v>
          </cell>
          <cell r="AH784">
            <v>69415</v>
          </cell>
        </row>
        <row r="785">
          <cell r="A785">
            <v>67569802</v>
          </cell>
          <cell r="B785" t="str">
            <v>עירוני</v>
          </cell>
          <cell r="C785" t="str">
            <v>גולדן דראגון</v>
          </cell>
          <cell r="D785">
            <v>2021</v>
          </cell>
          <cell r="E785" t="str">
            <v>ירושלים דרום</v>
          </cell>
          <cell r="F785">
            <v>101240</v>
          </cell>
          <cell r="G785">
            <v>0</v>
          </cell>
          <cell r="H785">
            <v>107355</v>
          </cell>
          <cell r="I785">
            <v>6115</v>
          </cell>
          <cell r="J785">
            <v>113448</v>
          </cell>
          <cell r="K785">
            <v>6093</v>
          </cell>
          <cell r="L785">
            <v>117133</v>
          </cell>
          <cell r="M785">
            <v>3685</v>
          </cell>
          <cell r="N785">
            <v>124956</v>
          </cell>
          <cell r="O785">
            <v>7823</v>
          </cell>
          <cell r="P785">
            <v>130549</v>
          </cell>
          <cell r="Q785">
            <v>5593</v>
          </cell>
          <cell r="R785">
            <v>130549</v>
          </cell>
          <cell r="S785">
            <v>0</v>
          </cell>
          <cell r="T785">
            <v>142722</v>
          </cell>
          <cell r="U785">
            <v>12173</v>
          </cell>
          <cell r="V785">
            <v>149999</v>
          </cell>
          <cell r="W785">
            <v>7277</v>
          </cell>
          <cell r="X785">
            <v>155697</v>
          </cell>
          <cell r="Y785">
            <v>5698</v>
          </cell>
          <cell r="Z785">
            <v>160728</v>
          </cell>
          <cell r="AA785">
            <v>5031</v>
          </cell>
          <cell r="AB785">
            <v>164509</v>
          </cell>
          <cell r="AC785">
            <v>3781</v>
          </cell>
          <cell r="AD785">
            <v>173861</v>
          </cell>
          <cell r="AE785">
            <v>9352</v>
          </cell>
          <cell r="AG785">
            <v>72621</v>
          </cell>
          <cell r="AH785">
            <v>72621</v>
          </cell>
        </row>
        <row r="786">
          <cell r="A786">
            <v>67569902</v>
          </cell>
          <cell r="B786" t="str">
            <v>עירוני</v>
          </cell>
          <cell r="C786" t="str">
            <v>גולדן דראגון</v>
          </cell>
          <cell r="D786">
            <v>2021</v>
          </cell>
          <cell r="E786" t="str">
            <v xml:space="preserve">ירושלים ארזים </v>
          </cell>
          <cell r="M786">
            <v>0</v>
          </cell>
          <cell r="S786">
            <v>0</v>
          </cell>
          <cell r="T786">
            <v>138379</v>
          </cell>
          <cell r="U786">
            <v>138379</v>
          </cell>
          <cell r="V786">
            <v>142966</v>
          </cell>
          <cell r="W786">
            <v>4587</v>
          </cell>
          <cell r="X786">
            <v>148390</v>
          </cell>
          <cell r="Y786">
            <v>5424</v>
          </cell>
          <cell r="Z786">
            <v>154885</v>
          </cell>
          <cell r="AA786">
            <v>6495</v>
          </cell>
          <cell r="AB786">
            <v>163540</v>
          </cell>
          <cell r="AC786">
            <v>8655</v>
          </cell>
          <cell r="AD786">
            <v>167992</v>
          </cell>
          <cell r="AE786">
            <v>4452</v>
          </cell>
          <cell r="AG786">
            <v>167992</v>
          </cell>
          <cell r="AH786">
            <v>167992</v>
          </cell>
        </row>
        <row r="787">
          <cell r="A787">
            <v>67570002</v>
          </cell>
          <cell r="B787" t="str">
            <v>עירוני</v>
          </cell>
          <cell r="C787" t="str">
            <v>גולדן דראגון</v>
          </cell>
          <cell r="D787">
            <v>2021</v>
          </cell>
          <cell r="E787" t="str">
            <v>ירושלים דרום</v>
          </cell>
          <cell r="F787">
            <v>121058</v>
          </cell>
          <cell r="G787">
            <v>4085</v>
          </cell>
          <cell r="H787">
            <v>126825</v>
          </cell>
          <cell r="I787">
            <v>5767</v>
          </cell>
          <cell r="J787">
            <v>131711</v>
          </cell>
          <cell r="K787">
            <v>4886</v>
          </cell>
          <cell r="L787">
            <v>135280</v>
          </cell>
          <cell r="M787">
            <v>3569</v>
          </cell>
          <cell r="N787">
            <v>143700</v>
          </cell>
          <cell r="O787">
            <v>8420</v>
          </cell>
          <cell r="P787">
            <v>148637</v>
          </cell>
          <cell r="Q787">
            <v>4937</v>
          </cell>
          <cell r="R787">
            <v>148637</v>
          </cell>
          <cell r="S787">
            <v>0</v>
          </cell>
          <cell r="T787">
            <v>160171</v>
          </cell>
          <cell r="U787">
            <v>11534</v>
          </cell>
          <cell r="V787">
            <v>166081</v>
          </cell>
          <cell r="W787">
            <v>5910</v>
          </cell>
          <cell r="X787">
            <v>170501</v>
          </cell>
          <cell r="Y787">
            <v>4420</v>
          </cell>
          <cell r="Z787">
            <v>175475</v>
          </cell>
          <cell r="AA787">
            <v>4974</v>
          </cell>
          <cell r="AB787">
            <v>180111</v>
          </cell>
          <cell r="AC787">
            <v>4636</v>
          </cell>
          <cell r="AD787">
            <v>186203</v>
          </cell>
          <cell r="AE787">
            <v>6092</v>
          </cell>
          <cell r="AG787">
            <v>65145</v>
          </cell>
          <cell r="AH787">
            <v>65145</v>
          </cell>
        </row>
        <row r="788">
          <cell r="A788">
            <v>67570102</v>
          </cell>
          <cell r="B788" t="str">
            <v>עירוני</v>
          </cell>
          <cell r="C788" t="str">
            <v>גולדן דראגון</v>
          </cell>
          <cell r="D788">
            <v>2021</v>
          </cell>
          <cell r="E788" t="str">
            <v>ירושלים דרום</v>
          </cell>
          <cell r="F788">
            <v>108190</v>
          </cell>
          <cell r="G788">
            <v>4421</v>
          </cell>
          <cell r="H788">
            <v>113246</v>
          </cell>
          <cell r="I788">
            <v>5056</v>
          </cell>
          <cell r="J788">
            <v>117374</v>
          </cell>
          <cell r="K788">
            <v>4128</v>
          </cell>
          <cell r="L788">
            <v>120497</v>
          </cell>
          <cell r="M788">
            <v>3123</v>
          </cell>
          <cell r="N788">
            <v>128233</v>
          </cell>
          <cell r="O788">
            <v>7736</v>
          </cell>
          <cell r="P788">
            <v>133519</v>
          </cell>
          <cell r="Q788">
            <v>5286</v>
          </cell>
          <cell r="R788">
            <v>138519</v>
          </cell>
          <cell r="S788">
            <v>5000</v>
          </cell>
          <cell r="T788">
            <v>144622</v>
          </cell>
          <cell r="U788">
            <v>6103</v>
          </cell>
          <cell r="V788">
            <v>149961</v>
          </cell>
          <cell r="W788">
            <v>5339</v>
          </cell>
          <cell r="X788">
            <v>154649</v>
          </cell>
          <cell r="Y788">
            <v>4688</v>
          </cell>
          <cell r="Z788">
            <v>158330</v>
          </cell>
          <cell r="AA788">
            <v>3681</v>
          </cell>
          <cell r="AB788">
            <v>162886</v>
          </cell>
          <cell r="AC788">
            <v>4556</v>
          </cell>
          <cell r="AD788">
            <v>164258</v>
          </cell>
          <cell r="AE788">
            <v>1372</v>
          </cell>
          <cell r="AG788">
            <v>56068</v>
          </cell>
          <cell r="AH788">
            <v>56068</v>
          </cell>
        </row>
        <row r="789">
          <cell r="A789">
            <v>67570202</v>
          </cell>
          <cell r="B789" t="str">
            <v>עירוני</v>
          </cell>
          <cell r="C789" t="str">
            <v>גולדן דראגון</v>
          </cell>
          <cell r="D789">
            <v>2021</v>
          </cell>
          <cell r="E789" t="str">
            <v>ירושלים דרום</v>
          </cell>
          <cell r="F789">
            <v>84338</v>
          </cell>
          <cell r="G789">
            <v>4236</v>
          </cell>
          <cell r="H789">
            <v>91975</v>
          </cell>
          <cell r="I789">
            <v>7637</v>
          </cell>
          <cell r="J789">
            <v>97176</v>
          </cell>
          <cell r="K789">
            <v>5201</v>
          </cell>
          <cell r="L789">
            <v>99892</v>
          </cell>
          <cell r="M789">
            <v>2716</v>
          </cell>
          <cell r="N789">
            <v>109821</v>
          </cell>
          <cell r="O789">
            <v>9929</v>
          </cell>
          <cell r="P789">
            <v>115699</v>
          </cell>
          <cell r="Q789">
            <v>5878</v>
          </cell>
          <cell r="R789">
            <v>119699</v>
          </cell>
          <cell r="S789">
            <v>4000</v>
          </cell>
          <cell r="T789">
            <v>129186</v>
          </cell>
          <cell r="U789">
            <v>9487</v>
          </cell>
          <cell r="V789">
            <v>137142</v>
          </cell>
          <cell r="W789">
            <v>7956</v>
          </cell>
          <cell r="X789">
            <v>144374</v>
          </cell>
          <cell r="Y789">
            <v>7232</v>
          </cell>
          <cell r="Z789">
            <v>150585</v>
          </cell>
          <cell r="AA789">
            <v>6211</v>
          </cell>
          <cell r="AB789">
            <v>157120</v>
          </cell>
          <cell r="AC789">
            <v>6535</v>
          </cell>
          <cell r="AD789">
            <v>162556</v>
          </cell>
          <cell r="AE789">
            <v>5436</v>
          </cell>
          <cell r="AF789" t="str">
            <v>עבר לעפולה 10/01/25</v>
          </cell>
          <cell r="AG789">
            <v>78218</v>
          </cell>
          <cell r="AH789">
            <v>78218</v>
          </cell>
        </row>
        <row r="790">
          <cell r="A790">
            <v>67570302</v>
          </cell>
          <cell r="B790" t="str">
            <v>עירוני</v>
          </cell>
          <cell r="C790" t="str">
            <v>גולדן דראגון</v>
          </cell>
          <cell r="D790">
            <v>2021</v>
          </cell>
          <cell r="E790" t="str">
            <v>ירושלים דרום</v>
          </cell>
          <cell r="F790">
            <v>95920</v>
          </cell>
          <cell r="G790">
            <v>5887</v>
          </cell>
          <cell r="H790">
            <v>102610</v>
          </cell>
          <cell r="I790">
            <v>6690</v>
          </cell>
          <cell r="J790">
            <v>104650</v>
          </cell>
          <cell r="K790">
            <v>2040</v>
          </cell>
          <cell r="L790">
            <v>108642</v>
          </cell>
          <cell r="M790">
            <v>3992</v>
          </cell>
          <cell r="N790">
            <v>114281</v>
          </cell>
          <cell r="O790">
            <v>5639</v>
          </cell>
          <cell r="P790">
            <v>119432</v>
          </cell>
          <cell r="Q790">
            <v>5151</v>
          </cell>
          <cell r="R790">
            <v>125432</v>
          </cell>
          <cell r="S790">
            <v>6000</v>
          </cell>
          <cell r="T790">
            <v>130664</v>
          </cell>
          <cell r="U790">
            <v>5232</v>
          </cell>
          <cell r="V790">
            <v>140447</v>
          </cell>
          <cell r="W790">
            <v>9783</v>
          </cell>
          <cell r="X790">
            <v>146878</v>
          </cell>
          <cell r="Y790">
            <v>6431</v>
          </cell>
          <cell r="Z790">
            <v>152499</v>
          </cell>
          <cell r="AA790">
            <v>5621</v>
          </cell>
          <cell r="AB790">
            <v>158928</v>
          </cell>
          <cell r="AC790">
            <v>6429</v>
          </cell>
          <cell r="AD790">
            <v>158928</v>
          </cell>
          <cell r="AE790">
            <v>0</v>
          </cell>
          <cell r="AF790" t="str">
            <v>עבר לעפולה 10/01/25</v>
          </cell>
          <cell r="AG790">
            <v>63008</v>
          </cell>
          <cell r="AH790">
            <v>63008</v>
          </cell>
        </row>
        <row r="791">
          <cell r="A791">
            <v>67570402</v>
          </cell>
          <cell r="B791" t="str">
            <v>עירוני</v>
          </cell>
          <cell r="C791" t="str">
            <v>גולדן דראגון</v>
          </cell>
          <cell r="D791">
            <v>2021</v>
          </cell>
          <cell r="E791" t="str">
            <v xml:space="preserve">עפולה </v>
          </cell>
          <cell r="F791">
            <v>94512</v>
          </cell>
          <cell r="G791">
            <v>4917</v>
          </cell>
          <cell r="H791">
            <v>102690</v>
          </cell>
          <cell r="I791">
            <v>8178</v>
          </cell>
          <cell r="J791">
            <v>105407</v>
          </cell>
          <cell r="K791">
            <v>2717</v>
          </cell>
          <cell r="L791">
            <v>109455</v>
          </cell>
          <cell r="M791">
            <v>4048</v>
          </cell>
          <cell r="N791">
            <v>115178</v>
          </cell>
          <cell r="O791">
            <v>5723</v>
          </cell>
          <cell r="P791">
            <v>121078</v>
          </cell>
          <cell r="Q791">
            <v>5900</v>
          </cell>
          <cell r="R791">
            <v>126800</v>
          </cell>
          <cell r="S791">
            <v>5722</v>
          </cell>
          <cell r="T791">
            <v>133829</v>
          </cell>
          <cell r="U791">
            <v>7029</v>
          </cell>
          <cell r="V791">
            <v>140428</v>
          </cell>
          <cell r="W791">
            <v>6599</v>
          </cell>
          <cell r="X791">
            <v>146660</v>
          </cell>
          <cell r="Y791">
            <v>6232</v>
          </cell>
          <cell r="Z791">
            <v>151312</v>
          </cell>
          <cell r="AA791">
            <v>4652</v>
          </cell>
          <cell r="AB791">
            <v>157972</v>
          </cell>
          <cell r="AC791">
            <v>6660</v>
          </cell>
          <cell r="AD791">
            <v>169296</v>
          </cell>
          <cell r="AE791">
            <v>11324</v>
          </cell>
          <cell r="AF791" t="str">
            <v>הועבר לעפולה 20/9/24</v>
          </cell>
          <cell r="AG791">
            <v>74784</v>
          </cell>
          <cell r="AH791">
            <v>74784</v>
          </cell>
        </row>
        <row r="792">
          <cell r="A792">
            <v>67570502</v>
          </cell>
          <cell r="B792" t="str">
            <v>עירוני</v>
          </cell>
          <cell r="C792" t="str">
            <v>גולדן דראגון</v>
          </cell>
          <cell r="D792">
            <v>2021</v>
          </cell>
          <cell r="E792" t="str">
            <v xml:space="preserve">עפולה </v>
          </cell>
          <cell r="F792">
            <v>85382</v>
          </cell>
          <cell r="G792">
            <v>4442</v>
          </cell>
          <cell r="H792">
            <v>90938</v>
          </cell>
          <cell r="I792">
            <v>5556</v>
          </cell>
          <cell r="J792">
            <v>94544</v>
          </cell>
          <cell r="K792">
            <v>3606</v>
          </cell>
          <cell r="L792">
            <v>98561</v>
          </cell>
          <cell r="M792">
            <v>4017</v>
          </cell>
          <cell r="N792">
            <v>105791</v>
          </cell>
          <cell r="O792">
            <v>7230</v>
          </cell>
          <cell r="P792">
            <v>110659</v>
          </cell>
          <cell r="Q792">
            <v>4868</v>
          </cell>
          <cell r="R792">
            <v>115659</v>
          </cell>
          <cell r="S792">
            <v>5000</v>
          </cell>
          <cell r="T792">
            <v>122983</v>
          </cell>
          <cell r="U792">
            <v>7324</v>
          </cell>
          <cell r="V792">
            <v>130183</v>
          </cell>
          <cell r="W792">
            <v>0</v>
          </cell>
          <cell r="X792">
            <v>134299</v>
          </cell>
          <cell r="Y792">
            <v>4116</v>
          </cell>
          <cell r="Z792">
            <v>141971</v>
          </cell>
          <cell r="AA792">
            <v>7672</v>
          </cell>
          <cell r="AB792">
            <v>148787</v>
          </cell>
          <cell r="AC792">
            <v>6816</v>
          </cell>
          <cell r="AD792">
            <v>154230</v>
          </cell>
          <cell r="AE792">
            <v>5443</v>
          </cell>
          <cell r="AF792" t="str">
            <v>הועבר לעפולה 20/9/24</v>
          </cell>
          <cell r="AG792">
            <v>68848</v>
          </cell>
          <cell r="AH792">
            <v>61648</v>
          </cell>
        </row>
        <row r="793">
          <cell r="A793">
            <v>67574202</v>
          </cell>
          <cell r="B793" t="str">
            <v>מפרקי</v>
          </cell>
          <cell r="C793" t="str">
            <v>גולדן דראגון</v>
          </cell>
          <cell r="D793">
            <v>2021</v>
          </cell>
          <cell r="E793" t="str">
            <v>מטרונית</v>
          </cell>
          <cell r="F793">
            <v>164746</v>
          </cell>
          <cell r="G793">
            <v>6320</v>
          </cell>
          <cell r="H793">
            <v>172613</v>
          </cell>
          <cell r="I793">
            <v>7867</v>
          </cell>
          <cell r="J793">
            <v>172613</v>
          </cell>
          <cell r="K793">
            <v>0</v>
          </cell>
          <cell r="L793">
            <v>172613</v>
          </cell>
          <cell r="M793">
            <v>0</v>
          </cell>
          <cell r="N793">
            <v>172613</v>
          </cell>
          <cell r="O793">
            <v>0</v>
          </cell>
          <cell r="P793">
            <v>172613</v>
          </cell>
          <cell r="Q793">
            <v>0</v>
          </cell>
          <cell r="R793">
            <v>172613</v>
          </cell>
          <cell r="S793">
            <v>0</v>
          </cell>
          <cell r="T793">
            <v>172613</v>
          </cell>
          <cell r="U793">
            <v>0</v>
          </cell>
          <cell r="V793">
            <v>172613</v>
          </cell>
          <cell r="W793">
            <v>0</v>
          </cell>
          <cell r="X793">
            <v>174935</v>
          </cell>
          <cell r="Y793">
            <v>2322</v>
          </cell>
          <cell r="Z793">
            <v>174935</v>
          </cell>
          <cell r="AA793">
            <v>0</v>
          </cell>
          <cell r="AB793">
            <v>174935</v>
          </cell>
          <cell r="AC793">
            <v>0</v>
          </cell>
          <cell r="AD793">
            <v>177763</v>
          </cell>
          <cell r="AE793">
            <v>2828</v>
          </cell>
          <cell r="AG793">
            <v>13017</v>
          </cell>
          <cell r="AH793">
            <v>13017</v>
          </cell>
        </row>
        <row r="794">
          <cell r="A794">
            <v>67574302</v>
          </cell>
          <cell r="B794" t="str">
            <v>מפרקי</v>
          </cell>
          <cell r="C794" t="str">
            <v>גולדן דראגון</v>
          </cell>
          <cell r="D794">
            <v>2021</v>
          </cell>
          <cell r="E794" t="str">
            <v>מטרונית</v>
          </cell>
          <cell r="F794">
            <v>177971</v>
          </cell>
          <cell r="G794">
            <v>6665</v>
          </cell>
          <cell r="H794">
            <v>185122</v>
          </cell>
          <cell r="I794">
            <v>7151</v>
          </cell>
          <cell r="J794">
            <v>192494</v>
          </cell>
          <cell r="K794">
            <v>7372</v>
          </cell>
          <cell r="L794">
            <v>196029</v>
          </cell>
          <cell r="M794">
            <v>3535</v>
          </cell>
          <cell r="N794">
            <v>203313</v>
          </cell>
          <cell r="O794">
            <v>7284</v>
          </cell>
          <cell r="P794">
            <v>210564</v>
          </cell>
          <cell r="Q794">
            <v>7251</v>
          </cell>
          <cell r="R794">
            <v>214537</v>
          </cell>
          <cell r="S794">
            <v>3973</v>
          </cell>
          <cell r="T794">
            <v>219493</v>
          </cell>
          <cell r="U794">
            <v>4956</v>
          </cell>
          <cell r="V794">
            <v>224158</v>
          </cell>
          <cell r="W794">
            <v>4665</v>
          </cell>
          <cell r="X794">
            <v>229620</v>
          </cell>
          <cell r="Y794">
            <v>5462</v>
          </cell>
          <cell r="Z794">
            <v>237697</v>
          </cell>
          <cell r="AA794">
            <v>8077</v>
          </cell>
          <cell r="AB794">
            <v>244349</v>
          </cell>
          <cell r="AC794">
            <v>6652</v>
          </cell>
          <cell r="AD794">
            <v>249932</v>
          </cell>
          <cell r="AE794">
            <v>5583</v>
          </cell>
          <cell r="AG794">
            <v>71961</v>
          </cell>
          <cell r="AH794">
            <v>71961</v>
          </cell>
        </row>
        <row r="795">
          <cell r="A795">
            <v>67574402</v>
          </cell>
          <cell r="B795" t="str">
            <v>מפרקי</v>
          </cell>
          <cell r="C795" t="str">
            <v>גולדן דראגון</v>
          </cell>
          <cell r="D795">
            <v>2021</v>
          </cell>
          <cell r="E795" t="str">
            <v>מטרונית</v>
          </cell>
          <cell r="F795">
            <v>178509</v>
          </cell>
          <cell r="G795">
            <v>5415</v>
          </cell>
          <cell r="H795">
            <v>187398</v>
          </cell>
          <cell r="I795">
            <v>8889</v>
          </cell>
          <cell r="J795">
            <v>194381</v>
          </cell>
          <cell r="K795">
            <v>6983</v>
          </cell>
          <cell r="L795">
            <v>200491</v>
          </cell>
          <cell r="M795">
            <v>6110</v>
          </cell>
          <cell r="N795">
            <v>207010</v>
          </cell>
          <cell r="O795">
            <v>6519</v>
          </cell>
          <cell r="P795">
            <v>214647</v>
          </cell>
          <cell r="Q795">
            <v>7637</v>
          </cell>
          <cell r="R795">
            <v>220080</v>
          </cell>
          <cell r="S795">
            <v>5433</v>
          </cell>
          <cell r="T795">
            <v>227099</v>
          </cell>
          <cell r="U795">
            <v>7019</v>
          </cell>
          <cell r="V795">
            <v>231909</v>
          </cell>
          <cell r="W795">
            <v>4810</v>
          </cell>
          <cell r="X795">
            <v>237982</v>
          </cell>
          <cell r="Y795">
            <v>6073</v>
          </cell>
          <cell r="Z795">
            <v>243604</v>
          </cell>
          <cell r="AA795">
            <v>5622</v>
          </cell>
          <cell r="AB795">
            <v>250116</v>
          </cell>
          <cell r="AC795">
            <v>6512</v>
          </cell>
          <cell r="AD795">
            <v>256182</v>
          </cell>
          <cell r="AE795">
            <v>6066</v>
          </cell>
          <cell r="AG795">
            <v>77673</v>
          </cell>
          <cell r="AH795">
            <v>77673</v>
          </cell>
        </row>
        <row r="796">
          <cell r="A796">
            <v>67574502</v>
          </cell>
          <cell r="B796" t="str">
            <v>מפרקי</v>
          </cell>
          <cell r="C796" t="str">
            <v>גולדן דראגון</v>
          </cell>
          <cell r="D796">
            <v>2021</v>
          </cell>
          <cell r="E796" t="str">
            <v>מטרונית</v>
          </cell>
          <cell r="F796">
            <v>176887</v>
          </cell>
          <cell r="G796">
            <v>7201</v>
          </cell>
          <cell r="H796">
            <v>184774</v>
          </cell>
          <cell r="I796">
            <v>7887</v>
          </cell>
          <cell r="J796">
            <v>191332</v>
          </cell>
          <cell r="K796">
            <v>6558</v>
          </cell>
          <cell r="L796">
            <v>197933</v>
          </cell>
          <cell r="M796">
            <v>6601</v>
          </cell>
          <cell r="N796">
            <v>203982</v>
          </cell>
          <cell r="O796">
            <v>6049</v>
          </cell>
          <cell r="P796">
            <v>210842</v>
          </cell>
          <cell r="Q796">
            <v>6860</v>
          </cell>
          <cell r="R796">
            <v>215472</v>
          </cell>
          <cell r="S796">
            <v>4630</v>
          </cell>
          <cell r="T796">
            <v>222280</v>
          </cell>
          <cell r="U796">
            <v>6808</v>
          </cell>
          <cell r="V796">
            <v>230303</v>
          </cell>
          <cell r="W796">
            <v>8023</v>
          </cell>
          <cell r="X796">
            <v>233500</v>
          </cell>
          <cell r="Y796">
            <v>3197</v>
          </cell>
          <cell r="Z796">
            <v>233500</v>
          </cell>
          <cell r="AA796">
            <v>0</v>
          </cell>
          <cell r="AB796">
            <v>233500</v>
          </cell>
          <cell r="AC796">
            <v>0</v>
          </cell>
          <cell r="AD796">
            <v>233500</v>
          </cell>
          <cell r="AE796">
            <v>0</v>
          </cell>
          <cell r="AF796" t="str">
            <v xml:space="preserve">מושבת </v>
          </cell>
          <cell r="AG796">
            <v>56613</v>
          </cell>
          <cell r="AH796">
            <v>56613</v>
          </cell>
        </row>
        <row r="797">
          <cell r="A797">
            <v>67574602</v>
          </cell>
          <cell r="B797" t="str">
            <v>מפרקי</v>
          </cell>
          <cell r="C797" t="str">
            <v>גולדן דראגון</v>
          </cell>
          <cell r="D797">
            <v>2021</v>
          </cell>
          <cell r="E797" t="str">
            <v>מטרונית</v>
          </cell>
          <cell r="F797">
            <v>122887</v>
          </cell>
          <cell r="G797">
            <v>6390</v>
          </cell>
          <cell r="H797">
            <v>130617</v>
          </cell>
          <cell r="I797">
            <v>7730</v>
          </cell>
          <cell r="J797">
            <v>137626</v>
          </cell>
          <cell r="K797">
            <v>7009</v>
          </cell>
          <cell r="L797">
            <v>144598</v>
          </cell>
          <cell r="M797">
            <v>6972</v>
          </cell>
          <cell r="N797">
            <v>151818</v>
          </cell>
          <cell r="O797">
            <v>7220</v>
          </cell>
          <cell r="P797">
            <v>159810</v>
          </cell>
          <cell r="Q797">
            <v>7992</v>
          </cell>
          <cell r="R797">
            <v>166562</v>
          </cell>
          <cell r="S797">
            <v>6752</v>
          </cell>
          <cell r="T797">
            <v>175429</v>
          </cell>
          <cell r="U797">
            <v>8867</v>
          </cell>
          <cell r="V797">
            <v>183713</v>
          </cell>
          <cell r="W797">
            <v>8284</v>
          </cell>
          <cell r="X797">
            <v>191299</v>
          </cell>
          <cell r="Y797">
            <v>7586</v>
          </cell>
          <cell r="Z797">
            <v>199100</v>
          </cell>
          <cell r="AA797">
            <v>7801</v>
          </cell>
          <cell r="AB797">
            <v>202014</v>
          </cell>
          <cell r="AC797">
            <v>2914</v>
          </cell>
          <cell r="AD797">
            <v>208380</v>
          </cell>
          <cell r="AE797">
            <v>6366</v>
          </cell>
          <cell r="AG797">
            <v>85493</v>
          </cell>
          <cell r="AH797">
            <v>85493</v>
          </cell>
        </row>
        <row r="798">
          <cell r="A798">
            <v>67574702</v>
          </cell>
          <cell r="B798" t="str">
            <v>מפרקי</v>
          </cell>
          <cell r="C798" t="str">
            <v>גולדן דראגון</v>
          </cell>
          <cell r="D798">
            <v>2021</v>
          </cell>
          <cell r="E798" t="str">
            <v>מטרונית</v>
          </cell>
          <cell r="F798">
            <v>151770</v>
          </cell>
          <cell r="G798">
            <v>528</v>
          </cell>
          <cell r="H798">
            <v>156673</v>
          </cell>
          <cell r="I798">
            <v>4903</v>
          </cell>
          <cell r="J798">
            <v>164178</v>
          </cell>
          <cell r="K798">
            <v>7505</v>
          </cell>
          <cell r="L798">
            <v>170349</v>
          </cell>
          <cell r="M798">
            <v>6171</v>
          </cell>
          <cell r="N798">
            <v>176828</v>
          </cell>
          <cell r="O798">
            <v>6479</v>
          </cell>
          <cell r="P798">
            <v>183396</v>
          </cell>
          <cell r="Q798">
            <v>6568</v>
          </cell>
          <cell r="R798">
            <v>188864</v>
          </cell>
          <cell r="S798">
            <v>5468</v>
          </cell>
          <cell r="T798">
            <v>194412</v>
          </cell>
          <cell r="U798">
            <v>5548</v>
          </cell>
          <cell r="V798">
            <v>202864</v>
          </cell>
          <cell r="W798">
            <v>8452</v>
          </cell>
          <cell r="X798">
            <v>210611</v>
          </cell>
          <cell r="Y798">
            <v>7747</v>
          </cell>
          <cell r="Z798">
            <v>215403</v>
          </cell>
          <cell r="AA798">
            <v>4792</v>
          </cell>
          <cell r="AB798">
            <v>221646</v>
          </cell>
          <cell r="AC798">
            <v>6243</v>
          </cell>
          <cell r="AD798">
            <v>225754</v>
          </cell>
          <cell r="AE798">
            <v>4108</v>
          </cell>
          <cell r="AG798">
            <v>73984</v>
          </cell>
          <cell r="AH798">
            <v>73984</v>
          </cell>
        </row>
        <row r="799">
          <cell r="A799">
            <v>67574802</v>
          </cell>
          <cell r="B799" t="str">
            <v>מפרקי</v>
          </cell>
          <cell r="C799" t="str">
            <v>גולדן דראגון</v>
          </cell>
          <cell r="D799">
            <v>2021</v>
          </cell>
          <cell r="E799" t="str">
            <v>מטרונית</v>
          </cell>
          <cell r="F799">
            <v>158365</v>
          </cell>
          <cell r="G799">
            <v>5231</v>
          </cell>
          <cell r="H799">
            <v>160108</v>
          </cell>
          <cell r="I799">
            <v>1743</v>
          </cell>
          <cell r="J799">
            <v>174085</v>
          </cell>
          <cell r="K799">
            <v>13977</v>
          </cell>
          <cell r="L799">
            <v>174085</v>
          </cell>
          <cell r="M799">
            <v>0</v>
          </cell>
          <cell r="N799">
            <v>186682</v>
          </cell>
          <cell r="O799">
            <v>12597</v>
          </cell>
          <cell r="P799">
            <v>195090</v>
          </cell>
          <cell r="Q799">
            <v>8408</v>
          </cell>
          <cell r="R799">
            <v>202259</v>
          </cell>
          <cell r="S799">
            <v>7169</v>
          </cell>
          <cell r="T799">
            <v>209442</v>
          </cell>
          <cell r="U799">
            <v>7183</v>
          </cell>
          <cell r="V799">
            <v>216314</v>
          </cell>
          <cell r="W799">
            <v>6872</v>
          </cell>
          <cell r="X799">
            <v>223388</v>
          </cell>
          <cell r="Y799">
            <v>7074</v>
          </cell>
          <cell r="Z799">
            <v>227087</v>
          </cell>
          <cell r="AA799">
            <v>3699</v>
          </cell>
          <cell r="AB799">
            <v>231955</v>
          </cell>
          <cell r="AC799">
            <v>4868</v>
          </cell>
          <cell r="AD799">
            <v>236015</v>
          </cell>
          <cell r="AE799">
            <v>4060</v>
          </cell>
          <cell r="AG799">
            <v>77650</v>
          </cell>
          <cell r="AH799">
            <v>77650</v>
          </cell>
        </row>
        <row r="800">
          <cell r="A800">
            <v>67574902</v>
          </cell>
          <cell r="B800" t="str">
            <v>מפרקי</v>
          </cell>
          <cell r="C800" t="str">
            <v>גולדן דראגון</v>
          </cell>
          <cell r="D800">
            <v>2021</v>
          </cell>
          <cell r="E800" t="str">
            <v>ירושלים דרום</v>
          </cell>
          <cell r="F800">
            <v>109683</v>
          </cell>
          <cell r="G800">
            <v>0</v>
          </cell>
          <cell r="H800">
            <v>117605</v>
          </cell>
          <cell r="I800">
            <v>7922</v>
          </cell>
          <cell r="J800">
            <v>121115</v>
          </cell>
          <cell r="K800">
            <v>3510</v>
          </cell>
          <cell r="L800">
            <v>126556</v>
          </cell>
          <cell r="M800">
            <v>5441</v>
          </cell>
          <cell r="N800">
            <v>130922</v>
          </cell>
          <cell r="O800">
            <v>4366</v>
          </cell>
          <cell r="P800">
            <v>134320</v>
          </cell>
          <cell r="Q800">
            <v>3398</v>
          </cell>
          <cell r="R800">
            <v>136500</v>
          </cell>
          <cell r="S800">
            <v>2180</v>
          </cell>
          <cell r="T800">
            <v>139734</v>
          </cell>
          <cell r="U800">
            <v>3234</v>
          </cell>
          <cell r="V800">
            <v>143890</v>
          </cell>
          <cell r="W800">
            <v>4156</v>
          </cell>
          <cell r="X800">
            <v>144933</v>
          </cell>
          <cell r="Y800">
            <v>1043</v>
          </cell>
          <cell r="Z800">
            <v>146256</v>
          </cell>
          <cell r="AA800">
            <v>1323</v>
          </cell>
          <cell r="AB800">
            <v>150144</v>
          </cell>
          <cell r="AC800">
            <v>3888</v>
          </cell>
          <cell r="AD800">
            <v>154603</v>
          </cell>
          <cell r="AE800">
            <v>4459</v>
          </cell>
          <cell r="AG800">
            <v>44920</v>
          </cell>
          <cell r="AH800">
            <v>44920</v>
          </cell>
        </row>
        <row r="801">
          <cell r="A801">
            <v>67575002</v>
          </cell>
          <cell r="B801" t="str">
            <v>מפרקי</v>
          </cell>
          <cell r="C801" t="str">
            <v>גולדן דראגון</v>
          </cell>
          <cell r="D801">
            <v>2021</v>
          </cell>
          <cell r="E801" t="str">
            <v>מטרונית</v>
          </cell>
          <cell r="F801">
            <v>184121</v>
          </cell>
          <cell r="G801">
            <v>6843</v>
          </cell>
          <cell r="H801">
            <v>192621</v>
          </cell>
          <cell r="I801">
            <v>8500</v>
          </cell>
          <cell r="J801">
            <v>198631</v>
          </cell>
          <cell r="K801">
            <v>6010</v>
          </cell>
          <cell r="L801">
            <v>205028</v>
          </cell>
          <cell r="M801">
            <v>6397</v>
          </cell>
          <cell r="N801">
            <v>210164</v>
          </cell>
          <cell r="O801">
            <v>5136</v>
          </cell>
          <cell r="P801">
            <v>217048</v>
          </cell>
          <cell r="Q801">
            <v>6884</v>
          </cell>
          <cell r="R801">
            <v>222660</v>
          </cell>
          <cell r="S801">
            <v>5612</v>
          </cell>
          <cell r="T801">
            <v>225726</v>
          </cell>
          <cell r="U801">
            <v>3066</v>
          </cell>
          <cell r="V801">
            <v>231928</v>
          </cell>
          <cell r="W801">
            <v>6202</v>
          </cell>
          <cell r="X801">
            <v>237999</v>
          </cell>
          <cell r="Y801">
            <v>6071</v>
          </cell>
          <cell r="Z801">
            <v>245218</v>
          </cell>
          <cell r="AA801">
            <v>7219</v>
          </cell>
          <cell r="AB801">
            <v>251278</v>
          </cell>
          <cell r="AC801">
            <v>6060</v>
          </cell>
          <cell r="AD801">
            <v>255878</v>
          </cell>
          <cell r="AE801">
            <v>4600</v>
          </cell>
          <cell r="AG801">
            <v>71757</v>
          </cell>
          <cell r="AH801">
            <v>71757</v>
          </cell>
        </row>
        <row r="802">
          <cell r="A802">
            <v>67575102</v>
          </cell>
          <cell r="B802" t="str">
            <v>מפרקי</v>
          </cell>
          <cell r="C802" t="str">
            <v>גולדן דראגון</v>
          </cell>
          <cell r="D802">
            <v>2021</v>
          </cell>
          <cell r="E802" t="str">
            <v>ירושלים מרכז</v>
          </cell>
          <cell r="F802">
            <v>142240</v>
          </cell>
          <cell r="G802">
            <v>1340</v>
          </cell>
          <cell r="H802">
            <v>146388</v>
          </cell>
          <cell r="I802">
            <v>4148</v>
          </cell>
          <cell r="J802">
            <v>146388</v>
          </cell>
          <cell r="K802">
            <v>0</v>
          </cell>
          <cell r="L802">
            <v>147306</v>
          </cell>
          <cell r="M802">
            <v>918</v>
          </cell>
          <cell r="N802">
            <v>148537</v>
          </cell>
          <cell r="O802">
            <v>1231</v>
          </cell>
          <cell r="P802">
            <v>148537</v>
          </cell>
          <cell r="Q802">
            <v>0</v>
          </cell>
          <cell r="R802">
            <v>150194</v>
          </cell>
          <cell r="S802">
            <v>1657</v>
          </cell>
          <cell r="T802">
            <v>152673</v>
          </cell>
          <cell r="U802">
            <v>2479</v>
          </cell>
          <cell r="V802">
            <v>153215</v>
          </cell>
          <cell r="W802">
            <v>542</v>
          </cell>
          <cell r="X802">
            <v>155512</v>
          </cell>
          <cell r="Y802">
            <v>2297</v>
          </cell>
          <cell r="Z802">
            <v>155512</v>
          </cell>
          <cell r="AA802">
            <v>0</v>
          </cell>
          <cell r="AB802">
            <v>159601</v>
          </cell>
          <cell r="AC802">
            <v>4089</v>
          </cell>
          <cell r="AD802">
            <v>165894</v>
          </cell>
          <cell r="AE802">
            <v>6293</v>
          </cell>
          <cell r="AG802">
            <v>23654</v>
          </cell>
          <cell r="AH802">
            <v>23654</v>
          </cell>
        </row>
        <row r="803">
          <cell r="A803">
            <v>67575202</v>
          </cell>
          <cell r="B803" t="str">
            <v>מפרקי</v>
          </cell>
          <cell r="C803" t="str">
            <v>גולדן דראגון</v>
          </cell>
          <cell r="D803">
            <v>2021</v>
          </cell>
          <cell r="E803" t="str">
            <v>מטרונית</v>
          </cell>
          <cell r="F803">
            <v>159738</v>
          </cell>
          <cell r="G803">
            <v>6711</v>
          </cell>
          <cell r="H803">
            <v>168071</v>
          </cell>
          <cell r="I803">
            <v>8333</v>
          </cell>
          <cell r="J803">
            <v>174803</v>
          </cell>
          <cell r="K803">
            <v>6732</v>
          </cell>
          <cell r="L803">
            <v>181715</v>
          </cell>
          <cell r="M803">
            <v>6912</v>
          </cell>
          <cell r="N803">
            <v>187520</v>
          </cell>
          <cell r="O803">
            <v>5805</v>
          </cell>
          <cell r="P803">
            <v>193889</v>
          </cell>
          <cell r="Q803">
            <v>6369</v>
          </cell>
          <cell r="R803">
            <v>201614</v>
          </cell>
          <cell r="S803">
            <v>7725</v>
          </cell>
          <cell r="T803">
            <v>209725</v>
          </cell>
          <cell r="U803">
            <v>8111</v>
          </cell>
          <cell r="V803">
            <v>219320</v>
          </cell>
          <cell r="W803">
            <v>9595</v>
          </cell>
          <cell r="X803">
            <v>226356</v>
          </cell>
          <cell r="Y803">
            <v>7036</v>
          </cell>
          <cell r="Z803">
            <v>234598</v>
          </cell>
          <cell r="AA803">
            <v>8242</v>
          </cell>
          <cell r="AB803">
            <v>242836</v>
          </cell>
          <cell r="AC803">
            <v>8238</v>
          </cell>
          <cell r="AD803">
            <v>252588</v>
          </cell>
          <cell r="AE803">
            <v>9752</v>
          </cell>
          <cell r="AG803">
            <v>92850</v>
          </cell>
          <cell r="AH803">
            <v>92850</v>
          </cell>
        </row>
        <row r="804">
          <cell r="A804">
            <v>69445603</v>
          </cell>
          <cell r="B804" t="str">
            <v>עירוני גז</v>
          </cell>
          <cell r="C804" t="str">
            <v>גולדן דראגון</v>
          </cell>
          <cell r="D804">
            <v>2024</v>
          </cell>
          <cell r="E804" t="str">
            <v>ירושלים מרכז</v>
          </cell>
          <cell r="M804">
            <v>0</v>
          </cell>
          <cell r="S804">
            <v>0</v>
          </cell>
          <cell r="T804">
            <v>7425</v>
          </cell>
          <cell r="U804">
            <v>7425</v>
          </cell>
          <cell r="V804">
            <v>14598</v>
          </cell>
          <cell r="W804">
            <v>7173</v>
          </cell>
          <cell r="X804">
            <v>21348</v>
          </cell>
          <cell r="Y804">
            <v>6750</v>
          </cell>
          <cell r="Z804">
            <v>26609</v>
          </cell>
          <cell r="AA804">
            <v>5261</v>
          </cell>
          <cell r="AB804">
            <v>31329</v>
          </cell>
          <cell r="AC804">
            <v>4720</v>
          </cell>
          <cell r="AD804">
            <v>37429</v>
          </cell>
          <cell r="AE804">
            <v>6100</v>
          </cell>
          <cell r="AG804">
            <v>37429</v>
          </cell>
          <cell r="AH804">
            <v>37429</v>
          </cell>
        </row>
        <row r="805">
          <cell r="A805">
            <v>69445703</v>
          </cell>
          <cell r="B805" t="str">
            <v>עירוני גז</v>
          </cell>
          <cell r="C805" t="str">
            <v>גולדן דראגון</v>
          </cell>
          <cell r="D805">
            <v>2024</v>
          </cell>
          <cell r="E805" t="str">
            <v xml:space="preserve">ירושלים דרום </v>
          </cell>
          <cell r="M805">
            <v>0</v>
          </cell>
          <cell r="S805">
            <v>0</v>
          </cell>
          <cell r="T805">
            <v>4871</v>
          </cell>
          <cell r="U805">
            <v>4871</v>
          </cell>
          <cell r="V805">
            <v>10410</v>
          </cell>
          <cell r="W805">
            <v>5539</v>
          </cell>
          <cell r="X805">
            <v>15756.3</v>
          </cell>
          <cell r="Y805">
            <v>5346.2999999999993</v>
          </cell>
          <cell r="Z805">
            <v>20218</v>
          </cell>
          <cell r="AA805">
            <v>4461.7000000000007</v>
          </cell>
          <cell r="AB805">
            <v>25379</v>
          </cell>
          <cell r="AC805">
            <v>5161</v>
          </cell>
          <cell r="AD805">
            <v>30072</v>
          </cell>
          <cell r="AE805">
            <v>4693</v>
          </cell>
          <cell r="AG805">
            <v>30072</v>
          </cell>
          <cell r="AH805">
            <v>30072</v>
          </cell>
        </row>
        <row r="806">
          <cell r="A806">
            <v>69445803</v>
          </cell>
          <cell r="B806" t="str">
            <v>עירוני גז</v>
          </cell>
          <cell r="C806" t="str">
            <v>גולדן דראגון</v>
          </cell>
          <cell r="D806">
            <v>2024</v>
          </cell>
          <cell r="E806" t="str">
            <v>ירושלים מרכז</v>
          </cell>
          <cell r="M806">
            <v>0</v>
          </cell>
          <cell r="S806">
            <v>0</v>
          </cell>
          <cell r="T806">
            <v>6102</v>
          </cell>
          <cell r="U806">
            <v>6102</v>
          </cell>
          <cell r="V806">
            <v>13341</v>
          </cell>
          <cell r="W806">
            <v>7239</v>
          </cell>
          <cell r="X806">
            <v>20309</v>
          </cell>
          <cell r="Y806">
            <v>6968</v>
          </cell>
          <cell r="Z806">
            <v>25874</v>
          </cell>
          <cell r="AA806">
            <v>5565</v>
          </cell>
          <cell r="AB806">
            <v>25874</v>
          </cell>
          <cell r="AC806">
            <v>0</v>
          </cell>
          <cell r="AD806">
            <v>37232</v>
          </cell>
          <cell r="AE806">
            <v>11358</v>
          </cell>
          <cell r="AG806">
            <v>37232</v>
          </cell>
          <cell r="AH806">
            <v>37232</v>
          </cell>
        </row>
        <row r="807">
          <cell r="A807">
            <v>69445903</v>
          </cell>
          <cell r="B807" t="str">
            <v>עירוני גז</v>
          </cell>
          <cell r="C807" t="str">
            <v>גולדן דראגון</v>
          </cell>
          <cell r="D807">
            <v>2024</v>
          </cell>
          <cell r="E807" t="str">
            <v xml:space="preserve">ירושלים מרכז </v>
          </cell>
          <cell r="M807">
            <v>0</v>
          </cell>
          <cell r="S807">
            <v>0</v>
          </cell>
          <cell r="T807">
            <v>6037</v>
          </cell>
          <cell r="U807">
            <v>6037</v>
          </cell>
          <cell r="V807">
            <v>13364</v>
          </cell>
          <cell r="W807">
            <v>7327</v>
          </cell>
          <cell r="X807">
            <v>19772</v>
          </cell>
          <cell r="Y807">
            <v>6408</v>
          </cell>
          <cell r="Z807">
            <v>23569</v>
          </cell>
          <cell r="AA807">
            <v>3797</v>
          </cell>
          <cell r="AB807">
            <v>28434</v>
          </cell>
          <cell r="AC807">
            <v>4865</v>
          </cell>
          <cell r="AD807">
            <v>34612</v>
          </cell>
          <cell r="AE807">
            <v>6178</v>
          </cell>
          <cell r="AG807">
            <v>34612</v>
          </cell>
          <cell r="AH807">
            <v>34612</v>
          </cell>
        </row>
        <row r="808">
          <cell r="A808">
            <v>69446003</v>
          </cell>
          <cell r="B808" t="str">
            <v>עירוני גז</v>
          </cell>
          <cell r="C808" t="str">
            <v>גולדן דראגון</v>
          </cell>
          <cell r="D808">
            <v>2024</v>
          </cell>
          <cell r="E808" t="str">
            <v>ירושלים מרכז</v>
          </cell>
          <cell r="M808">
            <v>0</v>
          </cell>
          <cell r="S808">
            <v>0</v>
          </cell>
          <cell r="T808">
            <v>8416</v>
          </cell>
          <cell r="U808">
            <v>8416</v>
          </cell>
          <cell r="V808">
            <v>16068</v>
          </cell>
          <cell r="W808">
            <v>7652</v>
          </cell>
          <cell r="X808">
            <v>24195</v>
          </cell>
          <cell r="Y808">
            <v>8127</v>
          </cell>
          <cell r="Z808">
            <v>30030</v>
          </cell>
          <cell r="AA808">
            <v>5835</v>
          </cell>
          <cell r="AB808">
            <v>36978</v>
          </cell>
          <cell r="AC808">
            <v>6948</v>
          </cell>
          <cell r="AD808">
            <v>45598</v>
          </cell>
          <cell r="AE808">
            <v>8620</v>
          </cell>
          <cell r="AG808">
            <v>45598</v>
          </cell>
          <cell r="AH808">
            <v>45598</v>
          </cell>
        </row>
        <row r="809">
          <cell r="A809">
            <v>69446103</v>
          </cell>
          <cell r="B809" t="str">
            <v>עירוני גז</v>
          </cell>
          <cell r="C809" t="str">
            <v>גולדן דראגון</v>
          </cell>
          <cell r="D809">
            <v>2024</v>
          </cell>
          <cell r="E809" t="str">
            <v xml:space="preserve">ירושלים דרום </v>
          </cell>
          <cell r="M809">
            <v>0</v>
          </cell>
          <cell r="S809">
            <v>0</v>
          </cell>
          <cell r="T809">
            <v>5909</v>
          </cell>
          <cell r="U809">
            <v>5909</v>
          </cell>
          <cell r="V809">
            <v>11364</v>
          </cell>
          <cell r="W809">
            <v>5455</v>
          </cell>
          <cell r="X809">
            <v>16803.400000000001</v>
          </cell>
          <cell r="Y809">
            <v>5439.4000000000015</v>
          </cell>
          <cell r="Z809">
            <v>22062</v>
          </cell>
          <cell r="AA809">
            <v>5258.5999999999985</v>
          </cell>
          <cell r="AB809">
            <v>22062</v>
          </cell>
          <cell r="AC809">
            <v>0</v>
          </cell>
          <cell r="AD809">
            <v>29914</v>
          </cell>
          <cell r="AE809">
            <v>7852</v>
          </cell>
          <cell r="AG809">
            <v>29914</v>
          </cell>
          <cell r="AH809">
            <v>29914</v>
          </cell>
        </row>
        <row r="810">
          <cell r="A810">
            <v>69446203</v>
          </cell>
          <cell r="B810" t="str">
            <v>עירוני גז</v>
          </cell>
          <cell r="C810" t="str">
            <v>גולדן דראגון</v>
          </cell>
          <cell r="D810">
            <v>2024</v>
          </cell>
          <cell r="E810" t="str">
            <v>ירושלים מרכז</v>
          </cell>
          <cell r="M810">
            <v>0</v>
          </cell>
          <cell r="S810">
            <v>0</v>
          </cell>
          <cell r="T810">
            <v>8527</v>
          </cell>
          <cell r="U810">
            <v>8527</v>
          </cell>
          <cell r="V810">
            <v>15872</v>
          </cell>
          <cell r="W810">
            <v>7345</v>
          </cell>
          <cell r="X810">
            <v>23244</v>
          </cell>
          <cell r="Y810">
            <v>7372</v>
          </cell>
          <cell r="Z810">
            <v>29398</v>
          </cell>
          <cell r="AA810">
            <v>6154</v>
          </cell>
          <cell r="AB810">
            <v>35451</v>
          </cell>
          <cell r="AC810">
            <v>6053</v>
          </cell>
          <cell r="AD810">
            <v>43731</v>
          </cell>
          <cell r="AE810">
            <v>8280</v>
          </cell>
          <cell r="AG810">
            <v>43731</v>
          </cell>
          <cell r="AH810">
            <v>43731</v>
          </cell>
        </row>
        <row r="811">
          <cell r="A811">
            <v>69446303</v>
          </cell>
          <cell r="B811" t="str">
            <v>עירוני גז</v>
          </cell>
          <cell r="C811" t="str">
            <v>גולדן דראגון</v>
          </cell>
          <cell r="D811">
            <v>2024</v>
          </cell>
          <cell r="E811" t="str">
            <v>ירושלים מרכז</v>
          </cell>
          <cell r="M811">
            <v>0</v>
          </cell>
          <cell r="S811">
            <v>0</v>
          </cell>
          <cell r="T811">
            <v>6334</v>
          </cell>
          <cell r="U811">
            <v>6334</v>
          </cell>
          <cell r="V811">
            <v>13540</v>
          </cell>
          <cell r="W811">
            <v>7206</v>
          </cell>
          <cell r="X811">
            <v>20652</v>
          </cell>
          <cell r="Y811">
            <v>7112</v>
          </cell>
          <cell r="Z811">
            <v>25164</v>
          </cell>
          <cell r="AA811">
            <v>4512</v>
          </cell>
          <cell r="AB811">
            <v>31084</v>
          </cell>
          <cell r="AC811">
            <v>5920</v>
          </cell>
          <cell r="AD811">
            <v>37581</v>
          </cell>
          <cell r="AE811">
            <v>6497</v>
          </cell>
          <cell r="AG811">
            <v>37581</v>
          </cell>
          <cell r="AH811">
            <v>37581</v>
          </cell>
        </row>
        <row r="812">
          <cell r="A812">
            <v>69446403</v>
          </cell>
          <cell r="B812" t="str">
            <v>עירוני גז</v>
          </cell>
          <cell r="C812" t="str">
            <v>גולדן דראגון</v>
          </cell>
          <cell r="D812">
            <v>2024</v>
          </cell>
          <cell r="E812" t="str">
            <v>ירושלים מרכז</v>
          </cell>
          <cell r="M812">
            <v>0</v>
          </cell>
          <cell r="S812">
            <v>0</v>
          </cell>
          <cell r="T812">
            <v>5980</v>
          </cell>
          <cell r="U812">
            <v>5980</v>
          </cell>
          <cell r="V812">
            <v>12217</v>
          </cell>
          <cell r="W812">
            <v>6237</v>
          </cell>
          <cell r="X812">
            <v>18151</v>
          </cell>
          <cell r="Y812">
            <v>5934</v>
          </cell>
          <cell r="Z812">
            <v>18456</v>
          </cell>
          <cell r="AA812">
            <v>305</v>
          </cell>
          <cell r="AB812">
            <v>25105</v>
          </cell>
          <cell r="AC812">
            <v>6649</v>
          </cell>
          <cell r="AD812">
            <v>30830</v>
          </cell>
          <cell r="AE812">
            <v>5725</v>
          </cell>
          <cell r="AG812">
            <v>30830</v>
          </cell>
          <cell r="AH812">
            <v>30830</v>
          </cell>
        </row>
        <row r="813">
          <cell r="A813">
            <v>69446503</v>
          </cell>
          <cell r="B813" t="str">
            <v>עירוני גז</v>
          </cell>
          <cell r="C813" t="str">
            <v>גולדן דראגון</v>
          </cell>
          <cell r="D813">
            <v>2024</v>
          </cell>
          <cell r="E813" t="str">
            <v>ירושלים מרכז</v>
          </cell>
          <cell r="M813">
            <v>0</v>
          </cell>
          <cell r="S813">
            <v>0</v>
          </cell>
          <cell r="T813">
            <v>7255</v>
          </cell>
          <cell r="U813">
            <v>7255</v>
          </cell>
          <cell r="V813">
            <v>11276</v>
          </cell>
          <cell r="W813">
            <v>4021</v>
          </cell>
          <cell r="X813">
            <v>15988</v>
          </cell>
          <cell r="Y813">
            <v>4712</v>
          </cell>
          <cell r="Z813">
            <v>20902</v>
          </cell>
          <cell r="AA813">
            <v>4914</v>
          </cell>
          <cell r="AB813">
            <v>25229</v>
          </cell>
          <cell r="AC813">
            <v>4327</v>
          </cell>
          <cell r="AD813">
            <v>30930</v>
          </cell>
          <cell r="AE813">
            <v>5701</v>
          </cell>
          <cell r="AG813">
            <v>30930</v>
          </cell>
          <cell r="AH813">
            <v>30930</v>
          </cell>
        </row>
        <row r="814">
          <cell r="A814">
            <v>69446603</v>
          </cell>
          <cell r="B814" t="str">
            <v>עירוני גז</v>
          </cell>
          <cell r="C814" t="str">
            <v>גולדן דראגון</v>
          </cell>
          <cell r="D814">
            <v>2024</v>
          </cell>
          <cell r="E814" t="str">
            <v xml:space="preserve">ירושלים דרום </v>
          </cell>
          <cell r="M814">
            <v>0</v>
          </cell>
          <cell r="S814">
            <v>0</v>
          </cell>
          <cell r="T814">
            <v>6370</v>
          </cell>
          <cell r="U814">
            <v>6370</v>
          </cell>
          <cell r="V814">
            <v>12121</v>
          </cell>
          <cell r="W814">
            <v>5751</v>
          </cell>
          <cell r="X814">
            <v>18133.2</v>
          </cell>
          <cell r="Y814">
            <v>6012.2000000000007</v>
          </cell>
          <cell r="Z814">
            <v>23967</v>
          </cell>
          <cell r="AA814">
            <v>5833.7999999999993</v>
          </cell>
          <cell r="AB814">
            <v>28264</v>
          </cell>
          <cell r="AC814">
            <v>4297</v>
          </cell>
          <cell r="AD814">
            <v>35678</v>
          </cell>
          <cell r="AE814">
            <v>7414</v>
          </cell>
          <cell r="AG814">
            <v>35678</v>
          </cell>
          <cell r="AH814">
            <v>35678</v>
          </cell>
        </row>
        <row r="815">
          <cell r="A815">
            <v>69446703</v>
          </cell>
          <cell r="B815" t="str">
            <v>עירוני גז</v>
          </cell>
          <cell r="C815" t="str">
            <v>גולדן דראגון</v>
          </cell>
          <cell r="D815">
            <v>2024</v>
          </cell>
          <cell r="E815" t="str">
            <v xml:space="preserve">ירושלים דרום </v>
          </cell>
          <cell r="M815">
            <v>0</v>
          </cell>
          <cell r="S815">
            <v>0</v>
          </cell>
          <cell r="T815">
            <v>6487</v>
          </cell>
          <cell r="U815">
            <v>6487</v>
          </cell>
          <cell r="V815">
            <v>12776</v>
          </cell>
          <cell r="W815">
            <v>6289</v>
          </cell>
          <cell r="X815">
            <v>18807.599999999999</v>
          </cell>
          <cell r="Y815">
            <v>6031.5999999999985</v>
          </cell>
          <cell r="Z815">
            <v>24232</v>
          </cell>
          <cell r="AA815">
            <v>5424.4000000000015</v>
          </cell>
          <cell r="AB815">
            <v>29363</v>
          </cell>
          <cell r="AC815">
            <v>5131</v>
          </cell>
          <cell r="AD815">
            <v>35070</v>
          </cell>
          <cell r="AE815">
            <v>5707</v>
          </cell>
          <cell r="AG815">
            <v>35070</v>
          </cell>
          <cell r="AH815">
            <v>35070</v>
          </cell>
        </row>
        <row r="816">
          <cell r="A816">
            <v>69446803</v>
          </cell>
          <cell r="B816" t="str">
            <v>עירוני גז</v>
          </cell>
          <cell r="C816" t="str">
            <v>גולדן דראגון</v>
          </cell>
          <cell r="D816">
            <v>2024</v>
          </cell>
          <cell r="E816" t="str">
            <v>ירושלים מרכז</v>
          </cell>
          <cell r="M816">
            <v>0</v>
          </cell>
          <cell r="S816">
            <v>0</v>
          </cell>
          <cell r="T816">
            <v>6562</v>
          </cell>
          <cell r="U816">
            <v>6562</v>
          </cell>
          <cell r="V816">
            <v>12777</v>
          </cell>
          <cell r="W816">
            <v>6215</v>
          </cell>
          <cell r="X816">
            <v>18553</v>
          </cell>
          <cell r="Y816">
            <v>5776</v>
          </cell>
          <cell r="Z816">
            <v>24236</v>
          </cell>
          <cell r="AA816">
            <v>5683</v>
          </cell>
          <cell r="AB816">
            <v>29415</v>
          </cell>
          <cell r="AC816">
            <v>5179</v>
          </cell>
          <cell r="AD816">
            <v>34626</v>
          </cell>
          <cell r="AE816">
            <v>5211</v>
          </cell>
          <cell r="AG816">
            <v>34626</v>
          </cell>
          <cell r="AH816">
            <v>34626</v>
          </cell>
        </row>
        <row r="817">
          <cell r="A817">
            <v>69446903</v>
          </cell>
          <cell r="B817" t="str">
            <v>עירוני גז</v>
          </cell>
          <cell r="C817" t="str">
            <v>גולדן דראגון</v>
          </cell>
          <cell r="D817">
            <v>2024</v>
          </cell>
          <cell r="E817" t="str">
            <v xml:space="preserve">ירושלים דרום </v>
          </cell>
          <cell r="M817">
            <v>0</v>
          </cell>
          <cell r="S817">
            <v>0</v>
          </cell>
          <cell r="T817">
            <v>6554</v>
          </cell>
          <cell r="U817">
            <v>6554</v>
          </cell>
          <cell r="V817">
            <v>12108</v>
          </cell>
          <cell r="W817">
            <v>5554</v>
          </cell>
          <cell r="X817">
            <v>17471.5</v>
          </cell>
          <cell r="Y817">
            <v>5363.5</v>
          </cell>
          <cell r="Z817">
            <v>22272</v>
          </cell>
          <cell r="AA817">
            <v>4800.5</v>
          </cell>
          <cell r="AB817">
            <v>27106</v>
          </cell>
          <cell r="AC817">
            <v>4834</v>
          </cell>
          <cell r="AD817">
            <v>33006</v>
          </cell>
          <cell r="AE817">
            <v>5900</v>
          </cell>
          <cell r="AG817">
            <v>33006</v>
          </cell>
          <cell r="AH817">
            <v>33006</v>
          </cell>
        </row>
        <row r="818">
          <cell r="A818">
            <v>69632903</v>
          </cell>
          <cell r="B818" t="str">
            <v>עירוני גז</v>
          </cell>
          <cell r="C818" t="str">
            <v>גולדן דראגון</v>
          </cell>
          <cell r="D818">
            <v>2024</v>
          </cell>
          <cell r="E818" t="str">
            <v xml:space="preserve">ירושלים דרום </v>
          </cell>
          <cell r="M818">
            <v>0</v>
          </cell>
          <cell r="S818">
            <v>0</v>
          </cell>
          <cell r="T818">
            <v>5519</v>
          </cell>
          <cell r="U818">
            <v>5519</v>
          </cell>
          <cell r="V818">
            <v>11386</v>
          </cell>
          <cell r="W818">
            <v>5867</v>
          </cell>
          <cell r="X818">
            <v>16561.900000000001</v>
          </cell>
          <cell r="Y818">
            <v>5175.9000000000015</v>
          </cell>
          <cell r="Z818">
            <v>22038</v>
          </cell>
          <cell r="AA818">
            <v>5476.0999999999985</v>
          </cell>
          <cell r="AB818">
            <v>28039</v>
          </cell>
          <cell r="AC818">
            <v>6001</v>
          </cell>
          <cell r="AD818">
            <v>34345</v>
          </cell>
          <cell r="AE818">
            <v>6306</v>
          </cell>
          <cell r="AG818">
            <v>34345</v>
          </cell>
          <cell r="AH818">
            <v>34345</v>
          </cell>
        </row>
        <row r="819">
          <cell r="A819">
            <v>69633003</v>
          </cell>
          <cell r="B819" t="str">
            <v>עירוני גז</v>
          </cell>
          <cell r="C819" t="str">
            <v>גולדן דראגון</v>
          </cell>
          <cell r="D819">
            <v>2024</v>
          </cell>
          <cell r="E819" t="str">
            <v xml:space="preserve">ירושלים דרום </v>
          </cell>
          <cell r="M819">
            <v>0</v>
          </cell>
          <cell r="S819">
            <v>0</v>
          </cell>
          <cell r="T819">
            <v>5860</v>
          </cell>
          <cell r="U819">
            <v>5860</v>
          </cell>
          <cell r="V819">
            <v>11436</v>
          </cell>
          <cell r="W819">
            <v>5576</v>
          </cell>
          <cell r="X819">
            <v>17137</v>
          </cell>
          <cell r="Y819">
            <v>5701</v>
          </cell>
          <cell r="Z819">
            <v>22298</v>
          </cell>
          <cell r="AA819">
            <v>5161</v>
          </cell>
          <cell r="AB819">
            <v>27995</v>
          </cell>
          <cell r="AC819">
            <v>5697</v>
          </cell>
          <cell r="AD819">
            <v>34222</v>
          </cell>
          <cell r="AE819">
            <v>6227</v>
          </cell>
          <cell r="AG819">
            <v>34222</v>
          </cell>
          <cell r="AH819">
            <v>34222</v>
          </cell>
        </row>
        <row r="820">
          <cell r="A820">
            <v>69633103</v>
          </cell>
          <cell r="B820" t="str">
            <v>עירוני גז</v>
          </cell>
          <cell r="C820" t="str">
            <v>גולדן דראגון</v>
          </cell>
          <cell r="D820">
            <v>2024</v>
          </cell>
          <cell r="E820" t="str">
            <v xml:space="preserve">ירושלים דרום </v>
          </cell>
          <cell r="M820">
            <v>0</v>
          </cell>
          <cell r="S820">
            <v>0</v>
          </cell>
          <cell r="T820">
            <v>5476</v>
          </cell>
          <cell r="U820">
            <v>5476</v>
          </cell>
          <cell r="V820">
            <v>10706</v>
          </cell>
          <cell r="W820">
            <v>5230</v>
          </cell>
          <cell r="X820">
            <v>16821.8</v>
          </cell>
          <cell r="Y820">
            <v>6115.7999999999993</v>
          </cell>
          <cell r="Z820">
            <v>22296</v>
          </cell>
          <cell r="AA820">
            <v>5474.2000000000007</v>
          </cell>
          <cell r="AB820">
            <v>28145</v>
          </cell>
          <cell r="AC820">
            <v>5849</v>
          </cell>
          <cell r="AD820">
            <v>34845</v>
          </cell>
          <cell r="AE820">
            <v>6700</v>
          </cell>
          <cell r="AG820">
            <v>34845</v>
          </cell>
          <cell r="AH820">
            <v>34845</v>
          </cell>
        </row>
        <row r="821">
          <cell r="A821">
            <v>69633203</v>
          </cell>
          <cell r="B821" t="str">
            <v>עירוני גז</v>
          </cell>
          <cell r="C821" t="str">
            <v>גולדן דראגון</v>
          </cell>
          <cell r="D821">
            <v>2024</v>
          </cell>
          <cell r="E821" t="str">
            <v xml:space="preserve">ירושלים דרום </v>
          </cell>
          <cell r="M821">
            <v>0</v>
          </cell>
          <cell r="S821">
            <v>0</v>
          </cell>
          <cell r="T821">
            <v>6169</v>
          </cell>
          <cell r="U821">
            <v>6169</v>
          </cell>
          <cell r="V821">
            <v>12029</v>
          </cell>
          <cell r="W821">
            <v>5860</v>
          </cell>
          <cell r="X821">
            <v>17955.8</v>
          </cell>
          <cell r="Y821">
            <v>5926.7999999999993</v>
          </cell>
          <cell r="Z821">
            <v>22734</v>
          </cell>
          <cell r="AA821">
            <v>4778.2000000000007</v>
          </cell>
          <cell r="AB821">
            <v>27294</v>
          </cell>
          <cell r="AC821">
            <v>4560</v>
          </cell>
          <cell r="AD821">
            <v>33461</v>
          </cell>
          <cell r="AE821">
            <v>6167</v>
          </cell>
          <cell r="AG821">
            <v>33461</v>
          </cell>
          <cell r="AH821">
            <v>33461</v>
          </cell>
        </row>
        <row r="822">
          <cell r="A822">
            <v>70138402</v>
          </cell>
          <cell r="B822" t="str">
            <v>מפרקי</v>
          </cell>
          <cell r="C822" t="str">
            <v>גולדן דראגון</v>
          </cell>
          <cell r="D822">
            <v>2021</v>
          </cell>
          <cell r="E822" t="str">
            <v>מטרונית</v>
          </cell>
          <cell r="F822">
            <v>186668</v>
          </cell>
          <cell r="G822">
            <v>5771</v>
          </cell>
          <cell r="H822">
            <v>196548</v>
          </cell>
          <cell r="I822">
            <v>9880</v>
          </cell>
          <cell r="J822">
            <v>202837</v>
          </cell>
          <cell r="K822">
            <v>6289</v>
          </cell>
          <cell r="L822">
            <v>209540</v>
          </cell>
          <cell r="M822">
            <v>6703</v>
          </cell>
          <cell r="N822">
            <v>217773</v>
          </cell>
          <cell r="O822">
            <v>8233</v>
          </cell>
          <cell r="P822">
            <v>224578</v>
          </cell>
          <cell r="Q822">
            <v>6805</v>
          </cell>
          <cell r="R822">
            <v>230266</v>
          </cell>
          <cell r="S822">
            <v>5688</v>
          </cell>
          <cell r="T822">
            <v>236376</v>
          </cell>
          <cell r="U822">
            <v>6110</v>
          </cell>
          <cell r="V822">
            <v>243966</v>
          </cell>
          <cell r="W822">
            <v>7590</v>
          </cell>
          <cell r="X822">
            <v>251766</v>
          </cell>
          <cell r="Y822">
            <v>7800</v>
          </cell>
          <cell r="Z822">
            <v>259318</v>
          </cell>
          <cell r="AA822">
            <v>7552</v>
          </cell>
          <cell r="AB822">
            <v>265738</v>
          </cell>
          <cell r="AC822">
            <v>6420</v>
          </cell>
          <cell r="AD822">
            <v>270898</v>
          </cell>
          <cell r="AE822">
            <v>5160</v>
          </cell>
          <cell r="AG822">
            <v>84230</v>
          </cell>
          <cell r="AH822">
            <v>84230</v>
          </cell>
        </row>
        <row r="823">
          <cell r="A823">
            <v>70138502</v>
          </cell>
          <cell r="B823" t="str">
            <v>מפרקי</v>
          </cell>
          <cell r="C823" t="str">
            <v>גולדן דראגון</v>
          </cell>
          <cell r="D823">
            <v>2021</v>
          </cell>
          <cell r="E823" t="str">
            <v>ירושלים דרום</v>
          </cell>
          <cell r="F823">
            <v>135720</v>
          </cell>
          <cell r="G823">
            <v>3242</v>
          </cell>
          <cell r="H823">
            <v>143472</v>
          </cell>
          <cell r="I823">
            <v>7752</v>
          </cell>
          <cell r="J823">
            <v>147496</v>
          </cell>
          <cell r="K823">
            <v>4024</v>
          </cell>
          <cell r="L823">
            <v>151823</v>
          </cell>
          <cell r="M823">
            <v>4327</v>
          </cell>
          <cell r="N823">
            <v>157723</v>
          </cell>
          <cell r="O823">
            <v>5900</v>
          </cell>
          <cell r="P823">
            <v>161406</v>
          </cell>
          <cell r="Q823">
            <v>3683</v>
          </cell>
          <cell r="R823">
            <v>162703</v>
          </cell>
          <cell r="S823">
            <v>1297</v>
          </cell>
          <cell r="T823">
            <v>167787</v>
          </cell>
          <cell r="U823">
            <v>5084</v>
          </cell>
          <cell r="V823">
            <v>168739</v>
          </cell>
          <cell r="W823">
            <v>952</v>
          </cell>
          <cell r="X823">
            <v>168739</v>
          </cell>
          <cell r="Y823">
            <v>0</v>
          </cell>
          <cell r="Z823">
            <v>168739</v>
          </cell>
          <cell r="AA823">
            <v>0</v>
          </cell>
          <cell r="AB823">
            <v>178780</v>
          </cell>
          <cell r="AC823">
            <v>10041</v>
          </cell>
          <cell r="AD823">
            <v>182958</v>
          </cell>
          <cell r="AE823">
            <v>4178</v>
          </cell>
          <cell r="AG823">
            <v>47238</v>
          </cell>
          <cell r="AH823">
            <v>47238</v>
          </cell>
        </row>
        <row r="824">
          <cell r="A824">
            <v>70138602</v>
          </cell>
          <cell r="B824" t="str">
            <v>מפרקי</v>
          </cell>
          <cell r="C824" t="str">
            <v>גולדן דראגון</v>
          </cell>
          <cell r="D824">
            <v>2021</v>
          </cell>
          <cell r="E824" t="str">
            <v>מטרונית</v>
          </cell>
          <cell r="F824">
            <v>176671</v>
          </cell>
          <cell r="G824">
            <v>6282</v>
          </cell>
          <cell r="H824">
            <v>185801</v>
          </cell>
          <cell r="I824">
            <v>9130</v>
          </cell>
          <cell r="J824">
            <v>193473</v>
          </cell>
          <cell r="K824">
            <v>7672</v>
          </cell>
          <cell r="L824">
            <v>199656</v>
          </cell>
          <cell r="M824">
            <v>6183</v>
          </cell>
          <cell r="N824">
            <v>208063</v>
          </cell>
          <cell r="O824">
            <v>8407</v>
          </cell>
          <cell r="P824">
            <v>216979</v>
          </cell>
          <cell r="Q824">
            <v>8916</v>
          </cell>
          <cell r="R824">
            <v>222765</v>
          </cell>
          <cell r="S824">
            <v>5786</v>
          </cell>
          <cell r="T824">
            <v>232183</v>
          </cell>
          <cell r="U824">
            <v>9418</v>
          </cell>
          <cell r="V824">
            <v>240149</v>
          </cell>
          <cell r="W824">
            <v>7966</v>
          </cell>
          <cell r="X824">
            <v>243366</v>
          </cell>
          <cell r="Y824">
            <v>3217</v>
          </cell>
          <cell r="Z824">
            <v>249386</v>
          </cell>
          <cell r="AA824">
            <v>6020</v>
          </cell>
          <cell r="AB824">
            <v>256266</v>
          </cell>
          <cell r="AC824">
            <v>6880</v>
          </cell>
          <cell r="AD824">
            <v>259585</v>
          </cell>
          <cell r="AE824">
            <v>3319</v>
          </cell>
          <cell r="AG824">
            <v>82914</v>
          </cell>
          <cell r="AH824">
            <v>82914</v>
          </cell>
        </row>
        <row r="825">
          <cell r="A825">
            <v>70138702</v>
          </cell>
          <cell r="B825" t="str">
            <v>מפרקי</v>
          </cell>
          <cell r="C825" t="str">
            <v>גולדן דראגון</v>
          </cell>
          <cell r="D825">
            <v>2021</v>
          </cell>
          <cell r="E825" t="str">
            <v>מטרונית</v>
          </cell>
          <cell r="F825">
            <v>167233</v>
          </cell>
          <cell r="G825">
            <v>7436</v>
          </cell>
          <cell r="H825">
            <v>174920</v>
          </cell>
          <cell r="I825">
            <v>7687</v>
          </cell>
          <cell r="J825">
            <v>181951</v>
          </cell>
          <cell r="K825">
            <v>7031</v>
          </cell>
          <cell r="L825">
            <v>189097</v>
          </cell>
          <cell r="M825">
            <v>7146</v>
          </cell>
          <cell r="N825">
            <v>196594</v>
          </cell>
          <cell r="O825">
            <v>7497</v>
          </cell>
          <cell r="P825">
            <v>201428</v>
          </cell>
          <cell r="Q825">
            <v>4834</v>
          </cell>
          <cell r="R825">
            <v>208991</v>
          </cell>
          <cell r="S825">
            <v>7563</v>
          </cell>
          <cell r="T825">
            <v>218167</v>
          </cell>
          <cell r="U825">
            <v>9176</v>
          </cell>
          <cell r="V825">
            <v>226032</v>
          </cell>
          <cell r="W825">
            <v>7865</v>
          </cell>
          <cell r="X825">
            <v>231953</v>
          </cell>
          <cell r="Y825">
            <v>5921</v>
          </cell>
          <cell r="Z825">
            <v>239182</v>
          </cell>
          <cell r="AA825">
            <v>7229</v>
          </cell>
          <cell r="AB825">
            <v>245265</v>
          </cell>
          <cell r="AC825">
            <v>6083</v>
          </cell>
          <cell r="AD825">
            <v>251569</v>
          </cell>
          <cell r="AE825">
            <v>6304</v>
          </cell>
          <cell r="AG825">
            <v>84336</v>
          </cell>
          <cell r="AH825">
            <v>84336</v>
          </cell>
        </row>
        <row r="826">
          <cell r="A826">
            <v>70138802</v>
          </cell>
          <cell r="B826" t="str">
            <v>מפרקי</v>
          </cell>
          <cell r="C826" t="str">
            <v>גולדן דראגון</v>
          </cell>
          <cell r="D826">
            <v>2021</v>
          </cell>
          <cell r="E826" t="str">
            <v>ירושלים דרום</v>
          </cell>
          <cell r="F826">
            <v>146168</v>
          </cell>
          <cell r="G826">
            <v>0</v>
          </cell>
          <cell r="H826">
            <v>150881</v>
          </cell>
          <cell r="I826">
            <v>4713</v>
          </cell>
          <cell r="J826">
            <v>150881</v>
          </cell>
          <cell r="K826">
            <v>0</v>
          </cell>
          <cell r="L826">
            <v>153923</v>
          </cell>
          <cell r="M826">
            <v>3042</v>
          </cell>
          <cell r="N826">
            <v>157238</v>
          </cell>
          <cell r="O826">
            <v>3315</v>
          </cell>
          <cell r="P826">
            <v>157238</v>
          </cell>
          <cell r="Q826">
            <v>0</v>
          </cell>
          <cell r="R826">
            <v>157238</v>
          </cell>
          <cell r="S826">
            <v>0</v>
          </cell>
          <cell r="T826">
            <v>165903</v>
          </cell>
          <cell r="U826">
            <v>8665</v>
          </cell>
          <cell r="V826">
            <v>177175</v>
          </cell>
          <cell r="W826">
            <v>11272</v>
          </cell>
          <cell r="X826">
            <v>177175</v>
          </cell>
          <cell r="Y826">
            <v>0</v>
          </cell>
          <cell r="Z826">
            <v>179460</v>
          </cell>
          <cell r="AA826">
            <v>2285</v>
          </cell>
          <cell r="AB826">
            <v>179460</v>
          </cell>
          <cell r="AC826">
            <v>0</v>
          </cell>
          <cell r="AD826">
            <v>185138</v>
          </cell>
          <cell r="AE826">
            <v>5678</v>
          </cell>
          <cell r="AG826">
            <v>38970</v>
          </cell>
          <cell r="AH826">
            <v>38970</v>
          </cell>
        </row>
        <row r="827">
          <cell r="A827">
            <v>70138902</v>
          </cell>
          <cell r="B827" t="str">
            <v>מפרקי</v>
          </cell>
          <cell r="C827" t="str">
            <v>גולדן דראגון</v>
          </cell>
          <cell r="D827">
            <v>2021</v>
          </cell>
          <cell r="E827" t="str">
            <v>מטרונית</v>
          </cell>
          <cell r="F827">
            <v>185516</v>
          </cell>
          <cell r="G827">
            <v>6653</v>
          </cell>
          <cell r="H827">
            <v>196285</v>
          </cell>
          <cell r="I827">
            <v>10769</v>
          </cell>
          <cell r="J827">
            <v>205645</v>
          </cell>
          <cell r="K827">
            <v>9360</v>
          </cell>
          <cell r="L827">
            <v>214010</v>
          </cell>
          <cell r="M827">
            <v>8365</v>
          </cell>
          <cell r="N827">
            <v>214871</v>
          </cell>
          <cell r="O827">
            <v>861</v>
          </cell>
          <cell r="P827">
            <v>223851</v>
          </cell>
          <cell r="Q827">
            <v>8980</v>
          </cell>
          <cell r="R827">
            <v>238910</v>
          </cell>
          <cell r="S827">
            <v>15059</v>
          </cell>
          <cell r="T827">
            <v>247961</v>
          </cell>
          <cell r="U827">
            <v>9051</v>
          </cell>
          <cell r="V827">
            <v>253080</v>
          </cell>
          <cell r="W827">
            <v>5119</v>
          </cell>
          <cell r="X827">
            <v>261111</v>
          </cell>
          <cell r="Y827">
            <v>8031</v>
          </cell>
          <cell r="Z827">
            <v>268323</v>
          </cell>
          <cell r="AA827">
            <v>7212</v>
          </cell>
          <cell r="AB827">
            <v>276912</v>
          </cell>
          <cell r="AC827">
            <v>8589</v>
          </cell>
          <cell r="AD827">
            <v>283366</v>
          </cell>
          <cell r="AE827">
            <v>6454</v>
          </cell>
          <cell r="AG827">
            <v>97850</v>
          </cell>
          <cell r="AH827">
            <v>97850</v>
          </cell>
        </row>
        <row r="828">
          <cell r="A828">
            <v>70139002</v>
          </cell>
          <cell r="B828" t="str">
            <v>מפרקי</v>
          </cell>
          <cell r="C828" t="str">
            <v>גולדן דראגון</v>
          </cell>
          <cell r="D828">
            <v>2021</v>
          </cell>
          <cell r="E828" t="str">
            <v>מטרונית</v>
          </cell>
          <cell r="F828">
            <v>185136</v>
          </cell>
          <cell r="G828">
            <v>7241</v>
          </cell>
          <cell r="H828">
            <v>195179</v>
          </cell>
          <cell r="I828">
            <v>10043</v>
          </cell>
          <cell r="J828">
            <v>203363</v>
          </cell>
          <cell r="K828">
            <v>8184</v>
          </cell>
          <cell r="L828">
            <v>211710</v>
          </cell>
          <cell r="M828">
            <v>8347</v>
          </cell>
          <cell r="N828">
            <v>219508</v>
          </cell>
          <cell r="O828">
            <v>7798</v>
          </cell>
          <cell r="P828">
            <v>228632</v>
          </cell>
          <cell r="Q828">
            <v>9124</v>
          </cell>
          <cell r="R828">
            <v>228632</v>
          </cell>
          <cell r="S828">
            <v>0</v>
          </cell>
          <cell r="T828">
            <v>243245</v>
          </cell>
          <cell r="U828">
            <v>14613</v>
          </cell>
          <cell r="V828">
            <v>250757</v>
          </cell>
          <cell r="W828">
            <v>7512</v>
          </cell>
          <cell r="X828">
            <v>254990</v>
          </cell>
          <cell r="Y828">
            <v>4233</v>
          </cell>
          <cell r="Z828">
            <v>261798</v>
          </cell>
          <cell r="AA828">
            <v>6808</v>
          </cell>
          <cell r="AB828">
            <v>269801</v>
          </cell>
          <cell r="AC828">
            <v>8003</v>
          </cell>
          <cell r="AD828">
            <v>275733</v>
          </cell>
          <cell r="AE828">
            <v>5932</v>
          </cell>
          <cell r="AG828">
            <v>90597</v>
          </cell>
          <cell r="AH828">
            <v>90597</v>
          </cell>
        </row>
        <row r="829">
          <cell r="A829">
            <v>70139102</v>
          </cell>
          <cell r="B829" t="str">
            <v>מפרקי</v>
          </cell>
          <cell r="C829" t="str">
            <v>גולדן דראגון</v>
          </cell>
          <cell r="D829">
            <v>2021</v>
          </cell>
          <cell r="E829" t="str">
            <v>מטרונית</v>
          </cell>
          <cell r="F829">
            <v>174486</v>
          </cell>
          <cell r="G829">
            <v>7646</v>
          </cell>
          <cell r="H829">
            <v>181393</v>
          </cell>
          <cell r="I829">
            <v>6907</v>
          </cell>
          <cell r="J829">
            <v>188184</v>
          </cell>
          <cell r="K829">
            <v>6791</v>
          </cell>
          <cell r="L829">
            <v>195089</v>
          </cell>
          <cell r="M829">
            <v>6905</v>
          </cell>
          <cell r="N829">
            <v>201372</v>
          </cell>
          <cell r="O829">
            <v>6283</v>
          </cell>
          <cell r="P829">
            <v>208476</v>
          </cell>
          <cell r="Q829">
            <v>7104</v>
          </cell>
          <cell r="R829">
            <v>215784</v>
          </cell>
          <cell r="S829">
            <v>7308</v>
          </cell>
          <cell r="T829">
            <v>222816</v>
          </cell>
          <cell r="U829">
            <v>7032</v>
          </cell>
          <cell r="V829">
            <v>225439</v>
          </cell>
          <cell r="W829">
            <v>2623</v>
          </cell>
          <cell r="X829">
            <v>228991</v>
          </cell>
          <cell r="Y829">
            <v>3552</v>
          </cell>
          <cell r="Z829">
            <v>236792</v>
          </cell>
          <cell r="AA829">
            <v>7801</v>
          </cell>
          <cell r="AB829">
            <v>243391</v>
          </cell>
          <cell r="AC829">
            <v>6599</v>
          </cell>
          <cell r="AD829">
            <v>249190</v>
          </cell>
          <cell r="AE829">
            <v>5799</v>
          </cell>
          <cell r="AG829">
            <v>74704</v>
          </cell>
          <cell r="AH829">
            <v>74704</v>
          </cell>
        </row>
        <row r="830">
          <cell r="A830">
            <v>70139202</v>
          </cell>
          <cell r="B830" t="str">
            <v>מפרקי</v>
          </cell>
          <cell r="C830" t="str">
            <v>גולדן דראגון</v>
          </cell>
          <cell r="D830">
            <v>2021</v>
          </cell>
          <cell r="E830" t="str">
            <v>מטרונית</v>
          </cell>
          <cell r="F830">
            <v>180239</v>
          </cell>
          <cell r="G830">
            <v>5979</v>
          </cell>
          <cell r="H830">
            <v>185038</v>
          </cell>
          <cell r="I830">
            <v>4799</v>
          </cell>
          <cell r="J830">
            <v>191221</v>
          </cell>
          <cell r="K830">
            <v>6183</v>
          </cell>
          <cell r="L830">
            <v>197749</v>
          </cell>
          <cell r="M830">
            <v>6528</v>
          </cell>
          <cell r="N830">
            <v>202194</v>
          </cell>
          <cell r="O830">
            <v>4445</v>
          </cell>
          <cell r="P830">
            <v>211685</v>
          </cell>
          <cell r="Q830">
            <v>9491</v>
          </cell>
          <cell r="R830">
            <v>219376</v>
          </cell>
          <cell r="S830">
            <v>7691</v>
          </cell>
          <cell r="T830">
            <v>226561</v>
          </cell>
          <cell r="U830">
            <v>7185</v>
          </cell>
          <cell r="V830">
            <v>234063</v>
          </cell>
          <cell r="W830">
            <v>7502</v>
          </cell>
          <cell r="X830">
            <v>242651</v>
          </cell>
          <cell r="Y830">
            <v>8588</v>
          </cell>
          <cell r="Z830">
            <v>251348</v>
          </cell>
          <cell r="AA830">
            <v>8697</v>
          </cell>
          <cell r="AB830">
            <v>255671</v>
          </cell>
          <cell r="AC830">
            <v>4323</v>
          </cell>
          <cell r="AD830">
            <v>265921</v>
          </cell>
          <cell r="AE830">
            <v>10250</v>
          </cell>
          <cell r="AG830">
            <v>85682</v>
          </cell>
          <cell r="AH830">
            <v>85682</v>
          </cell>
        </row>
        <row r="831">
          <cell r="A831">
            <v>70139302</v>
          </cell>
          <cell r="B831" t="str">
            <v>מפרקי</v>
          </cell>
          <cell r="C831" t="str">
            <v>גולדן דראגון</v>
          </cell>
          <cell r="D831">
            <v>2021</v>
          </cell>
          <cell r="E831" t="str">
            <v>מטרונית</v>
          </cell>
          <cell r="F831">
            <v>185812</v>
          </cell>
          <cell r="G831">
            <v>7149</v>
          </cell>
          <cell r="H831">
            <v>194076</v>
          </cell>
          <cell r="I831">
            <v>8264</v>
          </cell>
          <cell r="J831">
            <v>198868</v>
          </cell>
          <cell r="K831">
            <v>4792</v>
          </cell>
          <cell r="L831">
            <v>206505</v>
          </cell>
          <cell r="M831">
            <v>7637</v>
          </cell>
          <cell r="N831">
            <v>213405</v>
          </cell>
          <cell r="O831">
            <v>6900</v>
          </cell>
          <cell r="P831">
            <v>221949</v>
          </cell>
          <cell r="Q831">
            <v>8544</v>
          </cell>
          <cell r="R831">
            <v>228982</v>
          </cell>
          <cell r="S831">
            <v>7033</v>
          </cell>
          <cell r="T831">
            <v>237100</v>
          </cell>
          <cell r="U831">
            <v>8118</v>
          </cell>
          <cell r="V831">
            <v>245781</v>
          </cell>
          <cell r="W831">
            <v>8681</v>
          </cell>
          <cell r="X831">
            <v>252999</v>
          </cell>
          <cell r="Y831">
            <v>7218</v>
          </cell>
          <cell r="Z831">
            <v>260655</v>
          </cell>
          <cell r="AA831">
            <v>7656</v>
          </cell>
          <cell r="AB831">
            <v>267622</v>
          </cell>
          <cell r="AC831">
            <v>6967</v>
          </cell>
          <cell r="AD831">
            <v>272656</v>
          </cell>
          <cell r="AE831">
            <v>5034</v>
          </cell>
          <cell r="AG831">
            <v>86844</v>
          </cell>
          <cell r="AH831">
            <v>86844</v>
          </cell>
        </row>
        <row r="832">
          <cell r="A832">
            <v>70139402</v>
          </cell>
          <cell r="B832" t="str">
            <v>מפרקי</v>
          </cell>
          <cell r="C832" t="str">
            <v>גולדן דראגון</v>
          </cell>
          <cell r="D832">
            <v>2021</v>
          </cell>
          <cell r="E832" t="str">
            <v>מטרונית</v>
          </cell>
          <cell r="F832">
            <v>152887</v>
          </cell>
          <cell r="G832">
            <v>7301</v>
          </cell>
          <cell r="H832">
            <v>161015</v>
          </cell>
          <cell r="I832">
            <v>8128</v>
          </cell>
          <cell r="J832">
            <v>167443</v>
          </cell>
          <cell r="K832">
            <v>6428</v>
          </cell>
          <cell r="L832">
            <v>174595</v>
          </cell>
          <cell r="M832">
            <v>7152</v>
          </cell>
          <cell r="N832">
            <v>180637</v>
          </cell>
          <cell r="O832">
            <v>6042</v>
          </cell>
          <cell r="P832">
            <v>190062</v>
          </cell>
          <cell r="Q832">
            <v>9425</v>
          </cell>
          <cell r="R832">
            <v>197203</v>
          </cell>
          <cell r="S832">
            <v>7141</v>
          </cell>
          <cell r="T832">
            <v>205728</v>
          </cell>
          <cell r="U832">
            <v>8525</v>
          </cell>
          <cell r="V832">
            <v>215830</v>
          </cell>
          <cell r="W832">
            <v>10102</v>
          </cell>
          <cell r="X832">
            <v>224489</v>
          </cell>
          <cell r="Y832">
            <v>8659</v>
          </cell>
          <cell r="Z832">
            <v>231962</v>
          </cell>
          <cell r="AA832">
            <v>7473</v>
          </cell>
          <cell r="AB832">
            <v>239146</v>
          </cell>
          <cell r="AC832">
            <v>7184</v>
          </cell>
          <cell r="AD832">
            <v>245813</v>
          </cell>
          <cell r="AE832">
            <v>6667</v>
          </cell>
          <cell r="AG832">
            <v>92926</v>
          </cell>
          <cell r="AH832">
            <v>92926</v>
          </cell>
        </row>
        <row r="833">
          <cell r="A833">
            <v>70139502</v>
          </cell>
          <cell r="B833" t="str">
            <v>מפרקי</v>
          </cell>
          <cell r="C833" t="str">
            <v>גולדן דראגון</v>
          </cell>
          <cell r="D833">
            <v>2021</v>
          </cell>
          <cell r="E833" t="str">
            <v>מטרונית</v>
          </cell>
          <cell r="F833">
            <v>163691</v>
          </cell>
          <cell r="G833">
            <v>5588</v>
          </cell>
          <cell r="H833">
            <v>164933</v>
          </cell>
          <cell r="I833">
            <v>1242</v>
          </cell>
          <cell r="J833">
            <v>172894</v>
          </cell>
          <cell r="K833">
            <v>7961</v>
          </cell>
          <cell r="L833">
            <v>178480</v>
          </cell>
          <cell r="M833">
            <v>5586</v>
          </cell>
          <cell r="N833">
            <v>185149</v>
          </cell>
          <cell r="O833">
            <v>6669</v>
          </cell>
          <cell r="P833">
            <v>192454</v>
          </cell>
          <cell r="Q833">
            <v>7305</v>
          </cell>
          <cell r="R833">
            <v>199478</v>
          </cell>
          <cell r="S833">
            <v>7024</v>
          </cell>
          <cell r="T833">
            <v>207168</v>
          </cell>
          <cell r="U833">
            <v>7690</v>
          </cell>
          <cell r="V833">
            <v>216500</v>
          </cell>
          <cell r="W833">
            <v>9332</v>
          </cell>
          <cell r="X833">
            <v>222923</v>
          </cell>
          <cell r="Y833">
            <v>6423</v>
          </cell>
          <cell r="Z833">
            <v>230335</v>
          </cell>
          <cell r="AA833">
            <v>7412</v>
          </cell>
          <cell r="AB833">
            <v>234818</v>
          </cell>
          <cell r="AC833">
            <v>4483</v>
          </cell>
          <cell r="AD833">
            <v>242288</v>
          </cell>
          <cell r="AE833">
            <v>7470</v>
          </cell>
          <cell r="AG833">
            <v>78597</v>
          </cell>
          <cell r="AH833">
            <v>78597</v>
          </cell>
        </row>
        <row r="834">
          <cell r="A834">
            <v>70139602</v>
          </cell>
          <cell r="B834" t="str">
            <v>מפרקי</v>
          </cell>
          <cell r="C834" t="str">
            <v>גולדן דראגון</v>
          </cell>
          <cell r="D834">
            <v>2021</v>
          </cell>
          <cell r="E834" t="str">
            <v>מטרונית</v>
          </cell>
          <cell r="F834">
            <v>185747</v>
          </cell>
          <cell r="G834">
            <v>7359</v>
          </cell>
          <cell r="H834">
            <v>194511</v>
          </cell>
          <cell r="I834">
            <v>8764</v>
          </cell>
          <cell r="J834">
            <v>201033</v>
          </cell>
          <cell r="K834">
            <v>6522</v>
          </cell>
          <cell r="L834">
            <v>208173</v>
          </cell>
          <cell r="M834">
            <v>7140</v>
          </cell>
          <cell r="N834">
            <v>215445</v>
          </cell>
          <cell r="O834">
            <v>7272</v>
          </cell>
          <cell r="P834">
            <v>219116</v>
          </cell>
          <cell r="Q834">
            <v>3671</v>
          </cell>
          <cell r="R834">
            <v>226063</v>
          </cell>
          <cell r="S834">
            <v>6947</v>
          </cell>
          <cell r="T834">
            <v>233469</v>
          </cell>
          <cell r="U834">
            <v>7406</v>
          </cell>
          <cell r="V834">
            <v>242115</v>
          </cell>
          <cell r="W834">
            <v>8646</v>
          </cell>
          <cell r="X834">
            <v>250333</v>
          </cell>
          <cell r="Y834">
            <v>8218</v>
          </cell>
          <cell r="Z834">
            <v>256307</v>
          </cell>
          <cell r="AA834">
            <v>5974</v>
          </cell>
          <cell r="AB834">
            <v>264070</v>
          </cell>
          <cell r="AC834">
            <v>7763</v>
          </cell>
          <cell r="AD834">
            <v>269558</v>
          </cell>
          <cell r="AE834">
            <v>5488</v>
          </cell>
          <cell r="AG834">
            <v>83811</v>
          </cell>
          <cell r="AH834">
            <v>83811</v>
          </cell>
        </row>
        <row r="835">
          <cell r="A835">
            <v>70139702</v>
          </cell>
          <cell r="B835" t="str">
            <v>מפרקי</v>
          </cell>
          <cell r="C835" t="str">
            <v>גולדן דראגון</v>
          </cell>
          <cell r="D835">
            <v>2021</v>
          </cell>
          <cell r="E835" t="str">
            <v>מטרונית</v>
          </cell>
          <cell r="F835">
            <v>171869</v>
          </cell>
          <cell r="G835">
            <v>6620</v>
          </cell>
          <cell r="H835">
            <v>179631</v>
          </cell>
          <cell r="I835">
            <v>7762</v>
          </cell>
          <cell r="J835">
            <v>188067</v>
          </cell>
          <cell r="K835">
            <v>8436</v>
          </cell>
          <cell r="L835">
            <v>195638</v>
          </cell>
          <cell r="M835">
            <v>7571</v>
          </cell>
          <cell r="N835">
            <v>201779</v>
          </cell>
          <cell r="O835">
            <v>6141</v>
          </cell>
          <cell r="P835">
            <v>209334</v>
          </cell>
          <cell r="Q835">
            <v>7555</v>
          </cell>
          <cell r="R835">
            <v>215744</v>
          </cell>
          <cell r="S835">
            <v>6410</v>
          </cell>
          <cell r="T835">
            <v>222180</v>
          </cell>
          <cell r="U835">
            <v>6436</v>
          </cell>
          <cell r="V835">
            <v>229167</v>
          </cell>
          <cell r="W835">
            <v>6987</v>
          </cell>
          <cell r="X835">
            <v>235408</v>
          </cell>
          <cell r="Y835">
            <v>6241</v>
          </cell>
          <cell r="Z835">
            <v>240982</v>
          </cell>
          <cell r="AA835">
            <v>5574</v>
          </cell>
          <cell r="AB835">
            <v>243671</v>
          </cell>
          <cell r="AC835">
            <v>2689</v>
          </cell>
          <cell r="AD835">
            <v>253402</v>
          </cell>
          <cell r="AE835">
            <v>9731</v>
          </cell>
          <cell r="AG835">
            <v>81533</v>
          </cell>
          <cell r="AH835">
            <v>81533</v>
          </cell>
        </row>
        <row r="836">
          <cell r="A836">
            <v>70139802</v>
          </cell>
          <cell r="B836" t="str">
            <v>מפרקי</v>
          </cell>
          <cell r="C836" t="str">
            <v>גולדן דראגון</v>
          </cell>
          <cell r="D836">
            <v>2021</v>
          </cell>
          <cell r="E836" t="str">
            <v>מטרונית</v>
          </cell>
          <cell r="F836">
            <v>174345</v>
          </cell>
          <cell r="G836">
            <v>6875</v>
          </cell>
          <cell r="H836">
            <v>183346</v>
          </cell>
          <cell r="I836">
            <v>9001</v>
          </cell>
          <cell r="J836">
            <v>189679</v>
          </cell>
          <cell r="K836">
            <v>6333</v>
          </cell>
          <cell r="L836">
            <v>196371</v>
          </cell>
          <cell r="M836">
            <v>6692</v>
          </cell>
          <cell r="N836">
            <v>203197</v>
          </cell>
          <cell r="O836">
            <v>6826</v>
          </cell>
          <cell r="P836">
            <v>211418</v>
          </cell>
          <cell r="Q836">
            <v>8221</v>
          </cell>
          <cell r="R836">
            <v>218826</v>
          </cell>
          <cell r="S836">
            <v>7408</v>
          </cell>
          <cell r="T836">
            <v>227226</v>
          </cell>
          <cell r="U836">
            <v>8400</v>
          </cell>
          <cell r="V836">
            <v>234511</v>
          </cell>
          <cell r="W836">
            <v>7285</v>
          </cell>
          <cell r="X836">
            <v>241902</v>
          </cell>
          <cell r="Y836">
            <v>7391</v>
          </cell>
          <cell r="Z836">
            <v>249873</v>
          </cell>
          <cell r="AA836">
            <v>7971</v>
          </cell>
          <cell r="AB836">
            <v>257238</v>
          </cell>
          <cell r="AC836">
            <v>7365</v>
          </cell>
          <cell r="AD836">
            <v>263067</v>
          </cell>
          <cell r="AE836">
            <v>5829</v>
          </cell>
          <cell r="AG836">
            <v>88722</v>
          </cell>
          <cell r="AH836">
            <v>88722</v>
          </cell>
        </row>
        <row r="837">
          <cell r="A837">
            <v>70139902</v>
          </cell>
          <cell r="B837" t="str">
            <v>מפרקי</v>
          </cell>
          <cell r="C837" t="str">
            <v>גולדן דראגון</v>
          </cell>
          <cell r="D837">
            <v>2021</v>
          </cell>
          <cell r="E837" t="str">
            <v>מטרונית</v>
          </cell>
          <cell r="F837">
            <v>179859</v>
          </cell>
          <cell r="G837">
            <v>7560</v>
          </cell>
          <cell r="H837">
            <v>187987</v>
          </cell>
          <cell r="I837">
            <v>8128</v>
          </cell>
          <cell r="J837">
            <v>194675</v>
          </cell>
          <cell r="K837">
            <v>6688</v>
          </cell>
          <cell r="L837">
            <v>194675</v>
          </cell>
          <cell r="M837">
            <v>0</v>
          </cell>
          <cell r="N837">
            <v>203547</v>
          </cell>
          <cell r="O837">
            <v>8872</v>
          </cell>
          <cell r="P837">
            <v>211881</v>
          </cell>
          <cell r="Q837">
            <v>8334</v>
          </cell>
          <cell r="R837">
            <v>219192</v>
          </cell>
          <cell r="S837">
            <v>7311</v>
          </cell>
          <cell r="T837">
            <v>227026</v>
          </cell>
          <cell r="U837">
            <v>7834</v>
          </cell>
          <cell r="V837">
            <v>230331</v>
          </cell>
          <cell r="W837">
            <v>3305</v>
          </cell>
          <cell r="X837">
            <v>239221</v>
          </cell>
          <cell r="Y837">
            <v>8890</v>
          </cell>
          <cell r="Z837">
            <v>246347</v>
          </cell>
          <cell r="AA837">
            <v>7126</v>
          </cell>
          <cell r="AB837">
            <v>252814</v>
          </cell>
          <cell r="AC837">
            <v>6467</v>
          </cell>
          <cell r="AD837">
            <v>258411</v>
          </cell>
          <cell r="AE837">
            <v>5597</v>
          </cell>
          <cell r="AG837">
            <v>78552</v>
          </cell>
          <cell r="AH837">
            <v>78552</v>
          </cell>
        </row>
        <row r="838">
          <cell r="A838">
            <v>70140002</v>
          </cell>
          <cell r="B838" t="str">
            <v>מפרקי</v>
          </cell>
          <cell r="C838" t="str">
            <v>גולדן דראגון</v>
          </cell>
          <cell r="D838">
            <v>2021</v>
          </cell>
          <cell r="E838" t="str">
            <v>מטרונית</v>
          </cell>
          <cell r="F838">
            <v>173095</v>
          </cell>
          <cell r="G838">
            <v>7279</v>
          </cell>
          <cell r="H838">
            <v>181066</v>
          </cell>
          <cell r="I838">
            <v>7971</v>
          </cell>
          <cell r="J838">
            <v>187971</v>
          </cell>
          <cell r="K838">
            <v>6905</v>
          </cell>
          <cell r="L838">
            <v>194583</v>
          </cell>
          <cell r="M838">
            <v>6612</v>
          </cell>
          <cell r="N838">
            <v>199988</v>
          </cell>
          <cell r="O838">
            <v>5405</v>
          </cell>
          <cell r="P838">
            <v>208002</v>
          </cell>
          <cell r="Q838">
            <v>8014</v>
          </cell>
          <cell r="R838">
            <v>215907</v>
          </cell>
          <cell r="S838">
            <v>7905</v>
          </cell>
          <cell r="T838">
            <v>215907</v>
          </cell>
          <cell r="U838">
            <v>0</v>
          </cell>
          <cell r="V838">
            <v>224733</v>
          </cell>
          <cell r="W838">
            <v>8826</v>
          </cell>
          <cell r="X838">
            <v>230598</v>
          </cell>
          <cell r="Y838">
            <v>5865</v>
          </cell>
          <cell r="Z838">
            <v>237150</v>
          </cell>
          <cell r="AA838">
            <v>6552</v>
          </cell>
          <cell r="AB838">
            <v>241925</v>
          </cell>
          <cell r="AC838">
            <v>4775</v>
          </cell>
          <cell r="AD838">
            <v>250903</v>
          </cell>
          <cell r="AE838">
            <v>8978</v>
          </cell>
          <cell r="AG838">
            <v>77808</v>
          </cell>
          <cell r="AH838">
            <v>77808</v>
          </cell>
        </row>
        <row r="839">
          <cell r="A839">
            <v>70140102</v>
          </cell>
          <cell r="B839" t="str">
            <v>מפרקי</v>
          </cell>
          <cell r="C839" t="str">
            <v>גולדן דראגון</v>
          </cell>
          <cell r="D839">
            <v>2021</v>
          </cell>
          <cell r="E839" t="str">
            <v>מטרונית</v>
          </cell>
          <cell r="F839">
            <v>186485</v>
          </cell>
          <cell r="G839">
            <v>7835</v>
          </cell>
          <cell r="H839">
            <v>194027</v>
          </cell>
          <cell r="I839">
            <v>7542</v>
          </cell>
          <cell r="J839">
            <v>201051</v>
          </cell>
          <cell r="K839">
            <v>7024</v>
          </cell>
          <cell r="L839">
            <v>209656</v>
          </cell>
          <cell r="M839">
            <v>8605</v>
          </cell>
          <cell r="N839">
            <v>218854</v>
          </cell>
          <cell r="O839">
            <v>9198</v>
          </cell>
          <cell r="P839">
            <v>226438</v>
          </cell>
          <cell r="Q839">
            <v>7584</v>
          </cell>
          <cell r="R839">
            <v>228149</v>
          </cell>
          <cell r="S839">
            <v>1711</v>
          </cell>
          <cell r="T839">
            <v>231490</v>
          </cell>
          <cell r="U839">
            <v>3341</v>
          </cell>
          <cell r="V839">
            <v>238084</v>
          </cell>
          <cell r="W839">
            <v>6594</v>
          </cell>
          <cell r="X839">
            <v>244410</v>
          </cell>
          <cell r="Y839">
            <v>6326</v>
          </cell>
          <cell r="Z839">
            <v>251273</v>
          </cell>
          <cell r="AA839">
            <v>6863</v>
          </cell>
          <cell r="AB839">
            <v>258314</v>
          </cell>
          <cell r="AC839">
            <v>7041</v>
          </cell>
          <cell r="AD839">
            <v>263401</v>
          </cell>
          <cell r="AE839">
            <v>5087</v>
          </cell>
          <cell r="AG839">
            <v>76916</v>
          </cell>
          <cell r="AH839">
            <v>76916</v>
          </cell>
        </row>
        <row r="840">
          <cell r="A840">
            <v>70140202</v>
          </cell>
          <cell r="B840" t="str">
            <v>מפרקי</v>
          </cell>
          <cell r="C840" t="str">
            <v>גולדן דראגון</v>
          </cell>
          <cell r="D840">
            <v>2021</v>
          </cell>
          <cell r="E840" t="str">
            <v>ירושלים דרום</v>
          </cell>
          <cell r="F840">
            <v>81541</v>
          </cell>
          <cell r="G840">
            <v>0</v>
          </cell>
          <cell r="H840">
            <v>82808</v>
          </cell>
          <cell r="I840">
            <v>1267</v>
          </cell>
          <cell r="J840">
            <v>88602</v>
          </cell>
          <cell r="K840">
            <v>5794</v>
          </cell>
          <cell r="L840">
            <v>90743</v>
          </cell>
          <cell r="M840">
            <v>2141</v>
          </cell>
          <cell r="N840">
            <v>97628</v>
          </cell>
          <cell r="O840">
            <v>6885</v>
          </cell>
          <cell r="P840">
            <v>102256</v>
          </cell>
          <cell r="Q840">
            <v>4628</v>
          </cell>
          <cell r="R840">
            <v>105972</v>
          </cell>
          <cell r="S840">
            <v>3716</v>
          </cell>
          <cell r="T840">
            <v>106933</v>
          </cell>
          <cell r="U840">
            <v>961</v>
          </cell>
          <cell r="V840">
            <v>110304</v>
          </cell>
          <cell r="W840">
            <v>3371</v>
          </cell>
          <cell r="X840">
            <v>117293</v>
          </cell>
          <cell r="Y840">
            <v>6989</v>
          </cell>
          <cell r="Z840">
            <v>117293</v>
          </cell>
          <cell r="AA840">
            <v>0</v>
          </cell>
          <cell r="AB840">
            <v>122581</v>
          </cell>
          <cell r="AC840">
            <v>5288</v>
          </cell>
          <cell r="AD840">
            <v>122581</v>
          </cell>
          <cell r="AE840">
            <v>0</v>
          </cell>
          <cell r="AG840">
            <v>41040</v>
          </cell>
          <cell r="AH840">
            <v>41040</v>
          </cell>
        </row>
        <row r="841">
          <cell r="A841">
            <v>70140302</v>
          </cell>
          <cell r="B841" t="str">
            <v>מפרקי</v>
          </cell>
          <cell r="C841" t="str">
            <v>גולדן דראגון</v>
          </cell>
          <cell r="D841">
            <v>2021</v>
          </cell>
          <cell r="E841" t="str">
            <v>ירושלים דרום</v>
          </cell>
          <cell r="F841">
            <v>134386</v>
          </cell>
          <cell r="G841">
            <v>4234</v>
          </cell>
          <cell r="H841">
            <v>140850</v>
          </cell>
          <cell r="I841">
            <v>6464</v>
          </cell>
          <cell r="J841">
            <v>140850</v>
          </cell>
          <cell r="K841">
            <v>0</v>
          </cell>
          <cell r="L841">
            <v>144989</v>
          </cell>
          <cell r="M841">
            <v>4139</v>
          </cell>
          <cell r="N841">
            <v>149728</v>
          </cell>
          <cell r="O841">
            <v>4739</v>
          </cell>
          <cell r="P841">
            <v>153739</v>
          </cell>
          <cell r="Q841">
            <v>4011</v>
          </cell>
          <cell r="R841">
            <v>160368</v>
          </cell>
          <cell r="S841">
            <v>6629</v>
          </cell>
          <cell r="T841">
            <v>164444</v>
          </cell>
          <cell r="U841">
            <v>4076</v>
          </cell>
          <cell r="V841">
            <v>169209</v>
          </cell>
          <cell r="W841">
            <v>4765</v>
          </cell>
          <cell r="X841">
            <v>173591</v>
          </cell>
          <cell r="Y841">
            <v>4382</v>
          </cell>
          <cell r="Z841">
            <v>178717</v>
          </cell>
          <cell r="AA841">
            <v>5126</v>
          </cell>
          <cell r="AB841">
            <v>184560</v>
          </cell>
          <cell r="AC841">
            <v>5843</v>
          </cell>
          <cell r="AD841">
            <v>184560</v>
          </cell>
          <cell r="AE841">
            <v>0</v>
          </cell>
          <cell r="AG841">
            <v>50174</v>
          </cell>
          <cell r="AH841">
            <v>50174</v>
          </cell>
        </row>
        <row r="842">
          <cell r="A842">
            <v>70140402</v>
          </cell>
          <cell r="B842" t="str">
            <v>מפרקי</v>
          </cell>
          <cell r="C842" t="str">
            <v>גולדן דראגון</v>
          </cell>
          <cell r="D842">
            <v>2021</v>
          </cell>
          <cell r="E842" t="str">
            <v>ירושלים דרום</v>
          </cell>
          <cell r="F842">
            <v>126148</v>
          </cell>
          <cell r="G842">
            <v>0</v>
          </cell>
          <cell r="H842">
            <v>130043</v>
          </cell>
          <cell r="I842">
            <v>3895</v>
          </cell>
          <cell r="J842">
            <v>134147</v>
          </cell>
          <cell r="K842">
            <v>4104</v>
          </cell>
          <cell r="L842">
            <v>138497</v>
          </cell>
          <cell r="M842">
            <v>4350</v>
          </cell>
          <cell r="N842">
            <v>138497</v>
          </cell>
          <cell r="O842">
            <v>0</v>
          </cell>
          <cell r="P842">
            <v>145667</v>
          </cell>
          <cell r="Q842">
            <v>7170</v>
          </cell>
          <cell r="R842">
            <v>149163</v>
          </cell>
          <cell r="S842">
            <v>3496</v>
          </cell>
          <cell r="T842">
            <v>150609</v>
          </cell>
          <cell r="U842">
            <v>1446</v>
          </cell>
          <cell r="V842">
            <v>150609</v>
          </cell>
          <cell r="W842">
            <v>0</v>
          </cell>
          <cell r="X842">
            <v>155397</v>
          </cell>
          <cell r="Y842">
            <v>4788</v>
          </cell>
          <cell r="Z842">
            <v>157807</v>
          </cell>
          <cell r="AA842">
            <v>2410</v>
          </cell>
          <cell r="AB842">
            <v>157807</v>
          </cell>
          <cell r="AC842">
            <v>0</v>
          </cell>
          <cell r="AD842">
            <v>165082</v>
          </cell>
          <cell r="AE842">
            <v>7275</v>
          </cell>
          <cell r="AG842">
            <v>38934</v>
          </cell>
          <cell r="AH842">
            <v>38934</v>
          </cell>
        </row>
        <row r="843">
          <cell r="A843">
            <v>70140502</v>
          </cell>
          <cell r="B843" t="str">
            <v>מפרקי</v>
          </cell>
          <cell r="C843" t="str">
            <v>גולדן דראגון</v>
          </cell>
          <cell r="D843">
            <v>2021</v>
          </cell>
          <cell r="E843" t="str">
            <v>ירושלים מרכז</v>
          </cell>
          <cell r="F843">
            <v>68370</v>
          </cell>
          <cell r="G843">
            <v>3342</v>
          </cell>
          <cell r="H843">
            <v>72299</v>
          </cell>
          <cell r="I843">
            <v>3929</v>
          </cell>
          <cell r="J843">
            <v>74760</v>
          </cell>
          <cell r="K843">
            <v>2461</v>
          </cell>
          <cell r="L843">
            <v>78872</v>
          </cell>
          <cell r="M843">
            <v>4112</v>
          </cell>
          <cell r="N843">
            <v>82089</v>
          </cell>
          <cell r="O843">
            <v>3217</v>
          </cell>
          <cell r="P843">
            <v>85281</v>
          </cell>
          <cell r="Q843">
            <v>3192</v>
          </cell>
          <cell r="R843">
            <v>89099</v>
          </cell>
          <cell r="S843">
            <v>3818</v>
          </cell>
          <cell r="T843">
            <v>92028</v>
          </cell>
          <cell r="U843">
            <v>2929</v>
          </cell>
          <cell r="V843">
            <v>95003</v>
          </cell>
          <cell r="W843">
            <v>2975</v>
          </cell>
          <cell r="X843">
            <v>98688</v>
          </cell>
          <cell r="Y843">
            <v>3685</v>
          </cell>
          <cell r="Z843">
            <v>103351</v>
          </cell>
          <cell r="AA843">
            <v>4663</v>
          </cell>
          <cell r="AB843">
            <v>103351</v>
          </cell>
          <cell r="AC843">
            <v>0</v>
          </cell>
          <cell r="AD843">
            <v>107092</v>
          </cell>
          <cell r="AE843">
            <v>3741</v>
          </cell>
          <cell r="AG843">
            <v>38722</v>
          </cell>
          <cell r="AH843">
            <v>38722</v>
          </cell>
        </row>
        <row r="844">
          <cell r="A844">
            <v>70140602</v>
          </cell>
          <cell r="B844" t="str">
            <v>מפרקי</v>
          </cell>
          <cell r="C844" t="str">
            <v>גולדן דראגון</v>
          </cell>
          <cell r="D844">
            <v>2021</v>
          </cell>
          <cell r="E844" t="str">
            <v>ירושלים דרום</v>
          </cell>
          <cell r="F844">
            <v>142276</v>
          </cell>
          <cell r="G844">
            <v>4214</v>
          </cell>
          <cell r="H844">
            <v>143360</v>
          </cell>
          <cell r="I844">
            <v>1084</v>
          </cell>
          <cell r="J844">
            <v>145772</v>
          </cell>
          <cell r="K844">
            <v>2412</v>
          </cell>
          <cell r="L844">
            <v>149158</v>
          </cell>
          <cell r="M844">
            <v>3386</v>
          </cell>
          <cell r="N844">
            <v>149158</v>
          </cell>
          <cell r="O844">
            <v>0</v>
          </cell>
          <cell r="P844">
            <v>149158</v>
          </cell>
          <cell r="Q844">
            <v>0</v>
          </cell>
          <cell r="R844">
            <v>149594</v>
          </cell>
          <cell r="S844">
            <v>436</v>
          </cell>
          <cell r="T844">
            <v>152677</v>
          </cell>
          <cell r="U844">
            <v>3083</v>
          </cell>
          <cell r="V844">
            <v>155821</v>
          </cell>
          <cell r="W844">
            <v>3144</v>
          </cell>
          <cell r="X844">
            <v>160225</v>
          </cell>
          <cell r="Y844">
            <v>4404</v>
          </cell>
          <cell r="Z844">
            <v>160225</v>
          </cell>
          <cell r="AA844">
            <v>0</v>
          </cell>
          <cell r="AB844">
            <v>160225</v>
          </cell>
          <cell r="AC844">
            <v>0</v>
          </cell>
          <cell r="AD844">
            <v>169453</v>
          </cell>
          <cell r="AE844">
            <v>9228</v>
          </cell>
          <cell r="AG844">
            <v>27177</v>
          </cell>
          <cell r="AH844">
            <v>27177</v>
          </cell>
        </row>
        <row r="845">
          <cell r="A845">
            <v>70140702</v>
          </cell>
          <cell r="B845" t="str">
            <v>מפרקי</v>
          </cell>
          <cell r="C845" t="str">
            <v>גולדן דראגון</v>
          </cell>
          <cell r="D845">
            <v>2021</v>
          </cell>
          <cell r="E845" t="str">
            <v>ירושלים מרכז</v>
          </cell>
          <cell r="F845">
            <v>139367</v>
          </cell>
          <cell r="G845">
            <v>0</v>
          </cell>
          <cell r="H845">
            <v>139367</v>
          </cell>
          <cell r="I845">
            <v>0</v>
          </cell>
          <cell r="J845">
            <v>139367</v>
          </cell>
          <cell r="K845">
            <v>0</v>
          </cell>
          <cell r="L845">
            <v>139367</v>
          </cell>
          <cell r="M845">
            <v>0</v>
          </cell>
          <cell r="N845">
            <v>139367</v>
          </cell>
          <cell r="O845">
            <v>0</v>
          </cell>
          <cell r="P845">
            <v>139367</v>
          </cell>
          <cell r="Q845">
            <v>0</v>
          </cell>
          <cell r="R845">
            <v>139367</v>
          </cell>
          <cell r="S845">
            <v>0</v>
          </cell>
          <cell r="T845">
            <v>139367</v>
          </cell>
          <cell r="U845">
            <v>0</v>
          </cell>
          <cell r="V845">
            <v>139367</v>
          </cell>
          <cell r="W845">
            <v>0</v>
          </cell>
          <cell r="X845">
            <v>139367</v>
          </cell>
          <cell r="Y845">
            <v>0</v>
          </cell>
          <cell r="Z845">
            <v>139367</v>
          </cell>
          <cell r="AA845">
            <v>0</v>
          </cell>
          <cell r="AB845">
            <v>139367</v>
          </cell>
          <cell r="AC845">
            <v>0</v>
          </cell>
          <cell r="AD845">
            <v>139367</v>
          </cell>
          <cell r="AE845">
            <v>0</v>
          </cell>
          <cell r="AF845" t="str">
            <v xml:space="preserve">מושבת </v>
          </cell>
          <cell r="AG845">
            <v>0</v>
          </cell>
          <cell r="AH845">
            <v>0</v>
          </cell>
        </row>
        <row r="846">
          <cell r="A846">
            <v>70140802</v>
          </cell>
          <cell r="B846" t="str">
            <v>מפרקי</v>
          </cell>
          <cell r="C846" t="str">
            <v>גולדן דראגון</v>
          </cell>
          <cell r="D846">
            <v>2021</v>
          </cell>
          <cell r="E846" t="str">
            <v>ירושלים דרום</v>
          </cell>
          <cell r="F846">
            <v>156210</v>
          </cell>
          <cell r="G846">
            <v>0</v>
          </cell>
          <cell r="H846">
            <v>157324</v>
          </cell>
          <cell r="I846">
            <v>1114</v>
          </cell>
          <cell r="J846">
            <v>161922</v>
          </cell>
          <cell r="K846">
            <v>4598</v>
          </cell>
          <cell r="L846">
            <v>165650</v>
          </cell>
          <cell r="M846">
            <v>3728</v>
          </cell>
          <cell r="N846">
            <v>169553</v>
          </cell>
          <cell r="O846">
            <v>3903</v>
          </cell>
          <cell r="P846">
            <v>170623</v>
          </cell>
          <cell r="Q846">
            <v>1070</v>
          </cell>
          <cell r="R846">
            <v>176732</v>
          </cell>
          <cell r="S846">
            <v>6109</v>
          </cell>
          <cell r="T846">
            <v>178316</v>
          </cell>
          <cell r="U846">
            <v>1584</v>
          </cell>
          <cell r="V846">
            <v>179000</v>
          </cell>
          <cell r="W846">
            <v>684</v>
          </cell>
          <cell r="X846">
            <v>179000</v>
          </cell>
          <cell r="Y846">
            <v>0</v>
          </cell>
          <cell r="Z846">
            <v>179000</v>
          </cell>
          <cell r="AA846">
            <v>0</v>
          </cell>
          <cell r="AB846">
            <v>188116</v>
          </cell>
          <cell r="AC846">
            <v>9116</v>
          </cell>
          <cell r="AD846">
            <v>193384</v>
          </cell>
          <cell r="AE846">
            <v>5268</v>
          </cell>
          <cell r="AG846">
            <v>37174</v>
          </cell>
          <cell r="AH846">
            <v>37174</v>
          </cell>
        </row>
        <row r="847">
          <cell r="A847">
            <v>70140902</v>
          </cell>
          <cell r="B847" t="str">
            <v>מפרקי</v>
          </cell>
          <cell r="C847" t="str">
            <v>גולדן דראגון</v>
          </cell>
          <cell r="D847">
            <v>2021</v>
          </cell>
          <cell r="E847" t="str">
            <v>ירושלים דרום</v>
          </cell>
          <cell r="F847">
            <v>159433</v>
          </cell>
          <cell r="G847">
            <v>4643</v>
          </cell>
          <cell r="H847">
            <v>163911</v>
          </cell>
          <cell r="I847">
            <v>4478</v>
          </cell>
          <cell r="J847">
            <v>165594</v>
          </cell>
          <cell r="K847">
            <v>1683</v>
          </cell>
          <cell r="L847">
            <v>169269</v>
          </cell>
          <cell r="M847">
            <v>3675</v>
          </cell>
          <cell r="N847">
            <v>172296</v>
          </cell>
          <cell r="O847">
            <v>3027</v>
          </cell>
          <cell r="P847">
            <v>172296</v>
          </cell>
          <cell r="Q847">
            <v>0</v>
          </cell>
          <cell r="R847">
            <v>176744</v>
          </cell>
          <cell r="S847">
            <v>4448</v>
          </cell>
          <cell r="T847">
            <v>181296</v>
          </cell>
          <cell r="U847">
            <v>4552</v>
          </cell>
          <cell r="V847">
            <v>182027</v>
          </cell>
          <cell r="W847">
            <v>731</v>
          </cell>
          <cell r="X847">
            <v>186118</v>
          </cell>
          <cell r="Y847">
            <v>4091</v>
          </cell>
          <cell r="Z847">
            <v>186118</v>
          </cell>
          <cell r="AA847">
            <v>0</v>
          </cell>
          <cell r="AB847">
            <v>186118</v>
          </cell>
          <cell r="AC847">
            <v>0</v>
          </cell>
          <cell r="AD847">
            <v>186118</v>
          </cell>
          <cell r="AE847">
            <v>0</v>
          </cell>
          <cell r="AF847" t="str">
            <v>מוסך</v>
          </cell>
          <cell r="AG847">
            <v>26685</v>
          </cell>
          <cell r="AH847">
            <v>26685</v>
          </cell>
        </row>
        <row r="848">
          <cell r="A848">
            <v>70141002</v>
          </cell>
          <cell r="B848" t="str">
            <v>מפרקי</v>
          </cell>
          <cell r="C848" t="str">
            <v>גולדן דראגון</v>
          </cell>
          <cell r="D848">
            <v>2021</v>
          </cell>
          <cell r="E848" t="str">
            <v>מטרונית</v>
          </cell>
          <cell r="F848">
            <v>195089</v>
          </cell>
          <cell r="G848">
            <v>5779</v>
          </cell>
          <cell r="H848">
            <v>202431</v>
          </cell>
          <cell r="I848">
            <v>7342</v>
          </cell>
          <cell r="J848">
            <v>209107</v>
          </cell>
          <cell r="K848">
            <v>6676</v>
          </cell>
          <cell r="L848">
            <v>215854</v>
          </cell>
          <cell r="M848">
            <v>6747</v>
          </cell>
          <cell r="N848">
            <v>223595</v>
          </cell>
          <cell r="O848">
            <v>7741</v>
          </cell>
          <cell r="P848">
            <v>230453</v>
          </cell>
          <cell r="Q848">
            <v>6858</v>
          </cell>
          <cell r="R848">
            <v>236522</v>
          </cell>
          <cell r="S848">
            <v>6069</v>
          </cell>
          <cell r="T848">
            <v>246413</v>
          </cell>
          <cell r="U848">
            <v>9891</v>
          </cell>
          <cell r="V848">
            <v>254849</v>
          </cell>
          <cell r="W848">
            <v>8436</v>
          </cell>
          <cell r="X848">
            <v>261548</v>
          </cell>
          <cell r="Y848">
            <v>6699</v>
          </cell>
          <cell r="Z848">
            <v>268085</v>
          </cell>
          <cell r="AA848">
            <v>6537</v>
          </cell>
          <cell r="AB848">
            <v>273851</v>
          </cell>
          <cell r="AC848">
            <v>5766</v>
          </cell>
          <cell r="AD848">
            <v>278934</v>
          </cell>
          <cell r="AE848">
            <v>5083</v>
          </cell>
          <cell r="AG848">
            <v>83845</v>
          </cell>
          <cell r="AH848">
            <v>83845</v>
          </cell>
        </row>
        <row r="849">
          <cell r="A849">
            <v>70141102</v>
          </cell>
          <cell r="B849" t="str">
            <v>מפרקי</v>
          </cell>
          <cell r="C849" t="str">
            <v>גולדן דראגון</v>
          </cell>
          <cell r="D849">
            <v>2021</v>
          </cell>
          <cell r="E849" t="str">
            <v>ירושלים דרום</v>
          </cell>
          <cell r="F849">
            <v>90212</v>
          </cell>
          <cell r="G849">
            <v>0</v>
          </cell>
          <cell r="H849">
            <v>90212</v>
          </cell>
          <cell r="I849">
            <v>0</v>
          </cell>
          <cell r="J849">
            <v>90212</v>
          </cell>
          <cell r="K849">
            <v>0</v>
          </cell>
          <cell r="L849">
            <v>90212</v>
          </cell>
          <cell r="M849">
            <v>0</v>
          </cell>
          <cell r="N849">
            <v>90212</v>
          </cell>
          <cell r="O849">
            <v>0</v>
          </cell>
          <cell r="P849">
            <v>98719</v>
          </cell>
          <cell r="Q849">
            <v>8507</v>
          </cell>
          <cell r="R849">
            <v>98719</v>
          </cell>
          <cell r="S849">
            <v>0</v>
          </cell>
          <cell r="T849">
            <v>98882</v>
          </cell>
          <cell r="U849">
            <v>163</v>
          </cell>
          <cell r="V849">
            <v>98882</v>
          </cell>
          <cell r="W849">
            <v>0</v>
          </cell>
          <cell r="X849">
            <v>98882</v>
          </cell>
          <cell r="Y849">
            <v>0</v>
          </cell>
          <cell r="Z849">
            <v>105066</v>
          </cell>
          <cell r="AA849">
            <v>6184</v>
          </cell>
          <cell r="AB849">
            <v>106989</v>
          </cell>
          <cell r="AC849">
            <v>1923</v>
          </cell>
          <cell r="AD849">
            <v>111229</v>
          </cell>
          <cell r="AE849">
            <v>4240</v>
          </cell>
          <cell r="AG849">
            <v>21017</v>
          </cell>
          <cell r="AH849">
            <v>21017</v>
          </cell>
        </row>
        <row r="850">
          <cell r="A850">
            <v>70141202</v>
          </cell>
          <cell r="B850" t="str">
            <v>עירוני גז</v>
          </cell>
          <cell r="C850" t="str">
            <v>גולדן דראגון</v>
          </cell>
          <cell r="D850">
            <v>2021</v>
          </cell>
          <cell r="E850" t="str">
            <v xml:space="preserve">ירושלים דרום </v>
          </cell>
          <cell r="F850">
            <v>103120</v>
          </cell>
          <cell r="G850">
            <v>3844</v>
          </cell>
          <cell r="H850">
            <v>108215</v>
          </cell>
          <cell r="I850">
            <v>5095</v>
          </cell>
          <cell r="J850">
            <v>113630</v>
          </cell>
          <cell r="K850">
            <v>5415</v>
          </cell>
          <cell r="L850">
            <v>117762</v>
          </cell>
          <cell r="M850">
            <v>4132</v>
          </cell>
          <cell r="N850">
            <v>123083</v>
          </cell>
          <cell r="O850">
            <v>5321</v>
          </cell>
          <cell r="P850">
            <v>128012</v>
          </cell>
          <cell r="Q850">
            <v>4929</v>
          </cell>
          <cell r="R850">
            <v>129391</v>
          </cell>
          <cell r="S850">
            <v>1379</v>
          </cell>
          <cell r="T850">
            <v>136772</v>
          </cell>
          <cell r="U850">
            <v>7381</v>
          </cell>
          <cell r="V850">
            <v>142050</v>
          </cell>
          <cell r="W850">
            <v>5278</v>
          </cell>
          <cell r="X850">
            <v>146179</v>
          </cell>
          <cell r="Y850">
            <v>4129</v>
          </cell>
          <cell r="Z850">
            <v>148922</v>
          </cell>
          <cell r="AA850">
            <v>2743</v>
          </cell>
          <cell r="AB850">
            <v>152930</v>
          </cell>
          <cell r="AC850">
            <v>4008</v>
          </cell>
          <cell r="AD850">
            <v>158586</v>
          </cell>
          <cell r="AE850">
            <v>5656</v>
          </cell>
          <cell r="AG850">
            <v>55466</v>
          </cell>
          <cell r="AH850">
            <v>55466</v>
          </cell>
        </row>
        <row r="851">
          <cell r="A851">
            <v>70141302</v>
          </cell>
          <cell r="B851" t="str">
            <v>עירוני גז</v>
          </cell>
          <cell r="C851" t="str">
            <v>גולדן דראגון</v>
          </cell>
          <cell r="D851">
            <v>2021</v>
          </cell>
          <cell r="E851" t="str">
            <v>ירושלים מרכז</v>
          </cell>
          <cell r="F851">
            <v>119958</v>
          </cell>
          <cell r="G851">
            <v>3993</v>
          </cell>
          <cell r="H851">
            <v>125485</v>
          </cell>
          <cell r="I851">
            <v>5527</v>
          </cell>
          <cell r="J851">
            <v>132362</v>
          </cell>
          <cell r="K851">
            <v>6877</v>
          </cell>
          <cell r="L851">
            <v>136819</v>
          </cell>
          <cell r="M851">
            <v>4457</v>
          </cell>
          <cell r="N851">
            <v>141834</v>
          </cell>
          <cell r="O851">
            <v>5015</v>
          </cell>
          <cell r="P851">
            <v>147865</v>
          </cell>
          <cell r="Q851">
            <v>6031</v>
          </cell>
          <cell r="R851">
            <v>152004</v>
          </cell>
          <cell r="S851">
            <v>4139</v>
          </cell>
          <cell r="T851">
            <v>154602</v>
          </cell>
          <cell r="U851">
            <v>2598</v>
          </cell>
          <cell r="V851">
            <v>154602</v>
          </cell>
          <cell r="W851">
            <v>0</v>
          </cell>
          <cell r="X851">
            <v>162297</v>
          </cell>
          <cell r="Y851">
            <v>7695</v>
          </cell>
          <cell r="Z851">
            <v>163884</v>
          </cell>
          <cell r="AA851">
            <v>1587</v>
          </cell>
          <cell r="AB851">
            <v>163884</v>
          </cell>
          <cell r="AC851">
            <v>0</v>
          </cell>
          <cell r="AD851">
            <v>171988</v>
          </cell>
          <cell r="AE851">
            <v>8104</v>
          </cell>
          <cell r="AG851">
            <v>52030</v>
          </cell>
          <cell r="AH851">
            <v>52030</v>
          </cell>
        </row>
        <row r="852">
          <cell r="A852">
            <v>70141402</v>
          </cell>
          <cell r="B852" t="str">
            <v>עירוני גז</v>
          </cell>
          <cell r="C852" t="str">
            <v>גולדן דראגון</v>
          </cell>
          <cell r="D852">
            <v>2021</v>
          </cell>
          <cell r="E852" t="str">
            <v xml:space="preserve">ירושלים דרום </v>
          </cell>
          <cell r="F852">
            <v>116638</v>
          </cell>
          <cell r="G852">
            <v>4938</v>
          </cell>
          <cell r="H852">
            <v>118283</v>
          </cell>
          <cell r="I852">
            <v>1645</v>
          </cell>
          <cell r="J852">
            <v>123988</v>
          </cell>
          <cell r="K852">
            <v>5705</v>
          </cell>
          <cell r="L852">
            <v>127997</v>
          </cell>
          <cell r="M852">
            <v>4009</v>
          </cell>
          <cell r="N852">
            <v>127997</v>
          </cell>
          <cell r="O852">
            <v>0</v>
          </cell>
          <cell r="P852">
            <v>127997</v>
          </cell>
          <cell r="Q852">
            <v>0</v>
          </cell>
          <cell r="R852">
            <v>127997</v>
          </cell>
          <cell r="S852">
            <v>0</v>
          </cell>
          <cell r="T852">
            <v>127997</v>
          </cell>
          <cell r="U852">
            <v>0</v>
          </cell>
          <cell r="V852">
            <v>127997</v>
          </cell>
          <cell r="W852">
            <v>0</v>
          </cell>
          <cell r="X852">
            <v>127997</v>
          </cell>
          <cell r="Y852">
            <v>0</v>
          </cell>
          <cell r="Z852">
            <v>127997</v>
          </cell>
          <cell r="AA852">
            <v>0</v>
          </cell>
          <cell r="AB852">
            <v>136335</v>
          </cell>
          <cell r="AC852">
            <v>8338</v>
          </cell>
          <cell r="AD852">
            <v>141775</v>
          </cell>
          <cell r="AE852">
            <v>5440</v>
          </cell>
          <cell r="AG852">
            <v>25137</v>
          </cell>
          <cell r="AH852">
            <v>25137</v>
          </cell>
        </row>
        <row r="853">
          <cell r="A853">
            <v>70141502</v>
          </cell>
          <cell r="B853" t="str">
            <v>עירוני גז</v>
          </cell>
          <cell r="C853" t="str">
            <v>גולדן דראגון</v>
          </cell>
          <cell r="D853">
            <v>2021</v>
          </cell>
          <cell r="E853" t="str">
            <v xml:space="preserve">ירושלים דרום </v>
          </cell>
          <cell r="F853">
            <v>114915</v>
          </cell>
          <cell r="G853">
            <v>3410</v>
          </cell>
          <cell r="H853">
            <v>119371</v>
          </cell>
          <cell r="I853">
            <v>4456</v>
          </cell>
          <cell r="J853">
            <v>124915</v>
          </cell>
          <cell r="K853">
            <v>5544</v>
          </cell>
          <cell r="L853">
            <v>129040</v>
          </cell>
          <cell r="M853">
            <v>4125</v>
          </cell>
          <cell r="N853">
            <v>133718</v>
          </cell>
          <cell r="O853">
            <v>4678</v>
          </cell>
          <cell r="P853">
            <v>141393</v>
          </cell>
          <cell r="Q853">
            <v>7675</v>
          </cell>
          <cell r="R853">
            <v>145699</v>
          </cell>
          <cell r="S853">
            <v>4306</v>
          </cell>
          <cell r="T853">
            <v>150733</v>
          </cell>
          <cell r="U853">
            <v>5034</v>
          </cell>
          <cell r="V853">
            <v>154612</v>
          </cell>
          <cell r="W853">
            <v>3879</v>
          </cell>
          <cell r="X853">
            <v>154612</v>
          </cell>
          <cell r="Y853">
            <v>0</v>
          </cell>
          <cell r="Z853">
            <v>154612</v>
          </cell>
          <cell r="AA853">
            <v>0</v>
          </cell>
          <cell r="AB853">
            <v>167260</v>
          </cell>
          <cell r="AC853">
            <v>12648</v>
          </cell>
          <cell r="AD853">
            <v>175744</v>
          </cell>
          <cell r="AE853">
            <v>8484</v>
          </cell>
          <cell r="AG853">
            <v>60829</v>
          </cell>
          <cell r="AH853">
            <v>60829</v>
          </cell>
        </row>
        <row r="854">
          <cell r="A854">
            <v>70141602</v>
          </cell>
          <cell r="B854" t="str">
            <v>עירוני גז</v>
          </cell>
          <cell r="C854" t="str">
            <v>גולדן דראגון</v>
          </cell>
          <cell r="D854">
            <v>2021</v>
          </cell>
          <cell r="E854" t="str">
            <v xml:space="preserve">ירושלים דרום </v>
          </cell>
          <cell r="F854">
            <v>77711</v>
          </cell>
          <cell r="G854">
            <v>6285</v>
          </cell>
          <cell r="H854">
            <v>77711</v>
          </cell>
          <cell r="I854">
            <v>0</v>
          </cell>
          <cell r="J854">
            <v>92805</v>
          </cell>
          <cell r="K854">
            <v>15094</v>
          </cell>
          <cell r="L854">
            <v>97227</v>
          </cell>
          <cell r="M854">
            <v>4422</v>
          </cell>
          <cell r="N854">
            <v>100440</v>
          </cell>
          <cell r="O854">
            <v>3213</v>
          </cell>
          <cell r="P854">
            <v>106022</v>
          </cell>
          <cell r="Q854">
            <v>5582</v>
          </cell>
          <cell r="R854">
            <v>112162</v>
          </cell>
          <cell r="S854">
            <v>6140</v>
          </cell>
          <cell r="T854">
            <v>117550</v>
          </cell>
          <cell r="U854">
            <v>5388</v>
          </cell>
          <cell r="V854">
            <v>124376</v>
          </cell>
          <cell r="W854">
            <v>6826</v>
          </cell>
          <cell r="X854">
            <v>124376</v>
          </cell>
          <cell r="Y854">
            <v>0</v>
          </cell>
          <cell r="Z854">
            <v>131462</v>
          </cell>
          <cell r="AA854">
            <v>7086</v>
          </cell>
          <cell r="AB854">
            <v>136540</v>
          </cell>
          <cell r="AC854">
            <v>5078</v>
          </cell>
          <cell r="AD854">
            <v>142948</v>
          </cell>
          <cell r="AE854">
            <v>6408</v>
          </cell>
          <cell r="AG854">
            <v>65237</v>
          </cell>
          <cell r="AH854">
            <v>65237</v>
          </cell>
        </row>
        <row r="855">
          <cell r="A855">
            <v>70141702</v>
          </cell>
          <cell r="B855" t="str">
            <v>עירוני גז</v>
          </cell>
          <cell r="C855" t="str">
            <v>גולדן דראגון</v>
          </cell>
          <cell r="D855">
            <v>2021</v>
          </cell>
          <cell r="E855" t="str">
            <v xml:space="preserve">ירושלים דרום </v>
          </cell>
          <cell r="F855">
            <v>99511</v>
          </cell>
          <cell r="G855">
            <v>0</v>
          </cell>
          <cell r="H855">
            <v>109299</v>
          </cell>
          <cell r="I855">
            <v>9788</v>
          </cell>
          <cell r="J855">
            <v>115339</v>
          </cell>
          <cell r="K855">
            <v>6040</v>
          </cell>
          <cell r="L855">
            <v>118044</v>
          </cell>
          <cell r="M855">
            <v>2705</v>
          </cell>
          <cell r="N855">
            <v>122389</v>
          </cell>
          <cell r="O855">
            <v>4345</v>
          </cell>
          <cell r="P855">
            <v>128352</v>
          </cell>
          <cell r="Q855">
            <v>5963</v>
          </cell>
          <cell r="R855">
            <v>135352</v>
          </cell>
          <cell r="S855">
            <v>7000</v>
          </cell>
          <cell r="T855">
            <v>135352</v>
          </cell>
          <cell r="U855">
            <v>0</v>
          </cell>
          <cell r="V855">
            <v>135352</v>
          </cell>
          <cell r="W855">
            <v>0</v>
          </cell>
          <cell r="X855">
            <v>137870</v>
          </cell>
          <cell r="Y855">
            <v>2518</v>
          </cell>
          <cell r="Z855">
            <v>142374</v>
          </cell>
          <cell r="AA855">
            <v>4504</v>
          </cell>
          <cell r="AB855">
            <v>147108</v>
          </cell>
          <cell r="AC855">
            <v>4734</v>
          </cell>
          <cell r="AD855">
            <v>152974</v>
          </cell>
          <cell r="AE855">
            <v>5866</v>
          </cell>
          <cell r="AG855">
            <v>53463</v>
          </cell>
          <cell r="AH855">
            <v>53463</v>
          </cell>
        </row>
        <row r="856">
          <cell r="A856">
            <v>70141802</v>
          </cell>
          <cell r="B856" t="str">
            <v>עירוני גז</v>
          </cell>
          <cell r="C856" t="str">
            <v>גולדן דראגון</v>
          </cell>
          <cell r="D856">
            <v>2021</v>
          </cell>
          <cell r="E856" t="str">
            <v xml:space="preserve">ירושלים דרום </v>
          </cell>
          <cell r="F856">
            <v>105977</v>
          </cell>
          <cell r="G856">
            <v>3830</v>
          </cell>
          <cell r="H856">
            <v>110238</v>
          </cell>
          <cell r="I856">
            <v>4261</v>
          </cell>
          <cell r="J856">
            <v>116514</v>
          </cell>
          <cell r="K856">
            <v>6276</v>
          </cell>
          <cell r="L856">
            <v>118123</v>
          </cell>
          <cell r="M856">
            <v>1609</v>
          </cell>
          <cell r="N856">
            <v>122537</v>
          </cell>
          <cell r="O856">
            <v>4414</v>
          </cell>
          <cell r="P856">
            <v>127334</v>
          </cell>
          <cell r="Q856">
            <v>4797</v>
          </cell>
          <cell r="R856">
            <v>130793</v>
          </cell>
          <cell r="S856">
            <v>3459</v>
          </cell>
          <cell r="T856">
            <v>136456</v>
          </cell>
          <cell r="U856">
            <v>5663</v>
          </cell>
          <cell r="V856">
            <v>141212</v>
          </cell>
          <cell r="W856">
            <v>4756</v>
          </cell>
          <cell r="X856">
            <v>146169</v>
          </cell>
          <cell r="Y856">
            <v>4957</v>
          </cell>
          <cell r="Z856">
            <v>150396</v>
          </cell>
          <cell r="AA856">
            <v>4227</v>
          </cell>
          <cell r="AB856">
            <v>155245</v>
          </cell>
          <cell r="AC856">
            <v>4849</v>
          </cell>
          <cell r="AD856">
            <v>160871</v>
          </cell>
          <cell r="AE856">
            <v>5626</v>
          </cell>
          <cell r="AG856">
            <v>54894</v>
          </cell>
          <cell r="AH856">
            <v>54894</v>
          </cell>
        </row>
        <row r="857">
          <cell r="A857">
            <v>70141902</v>
          </cell>
          <cell r="B857" t="str">
            <v>עירוני גז</v>
          </cell>
          <cell r="C857" t="str">
            <v>גולדן דראגון</v>
          </cell>
          <cell r="D857">
            <v>2021</v>
          </cell>
          <cell r="E857" t="str">
            <v xml:space="preserve">ירושלים דרום </v>
          </cell>
          <cell r="F857">
            <v>126131</v>
          </cell>
          <cell r="G857">
            <v>5527</v>
          </cell>
          <cell r="H857">
            <v>131572</v>
          </cell>
          <cell r="I857">
            <v>5441</v>
          </cell>
          <cell r="J857">
            <v>136124</v>
          </cell>
          <cell r="K857">
            <v>4552</v>
          </cell>
          <cell r="L857">
            <v>137032</v>
          </cell>
          <cell r="M857">
            <v>908</v>
          </cell>
          <cell r="N857">
            <v>142690</v>
          </cell>
          <cell r="O857">
            <v>5658</v>
          </cell>
          <cell r="P857">
            <v>147272</v>
          </cell>
          <cell r="Q857">
            <v>4582</v>
          </cell>
          <cell r="R857">
            <v>150642</v>
          </cell>
          <cell r="S857">
            <v>3370</v>
          </cell>
          <cell r="T857">
            <v>154987</v>
          </cell>
          <cell r="U857">
            <v>4345</v>
          </cell>
          <cell r="V857">
            <v>154987</v>
          </cell>
          <cell r="W857">
            <v>0</v>
          </cell>
          <cell r="X857">
            <v>154987</v>
          </cell>
          <cell r="Y857">
            <v>0</v>
          </cell>
          <cell r="Z857">
            <v>154987</v>
          </cell>
          <cell r="AA857">
            <v>0</v>
          </cell>
          <cell r="AB857">
            <v>154987</v>
          </cell>
          <cell r="AC857">
            <v>0</v>
          </cell>
          <cell r="AD857">
            <v>156761</v>
          </cell>
          <cell r="AE857">
            <v>1774</v>
          </cell>
          <cell r="AG857">
            <v>30630</v>
          </cell>
          <cell r="AH857">
            <v>30630</v>
          </cell>
        </row>
        <row r="858">
          <cell r="A858">
            <v>70142002</v>
          </cell>
          <cell r="B858" t="str">
            <v>עירוני גז</v>
          </cell>
          <cell r="C858" t="str">
            <v>גולדן דראגון</v>
          </cell>
          <cell r="D858">
            <v>2021</v>
          </cell>
          <cell r="E858" t="str">
            <v xml:space="preserve">ירושלים דרום </v>
          </cell>
          <cell r="F858">
            <v>113361</v>
          </cell>
          <cell r="G858">
            <v>3105</v>
          </cell>
          <cell r="H858">
            <v>119497</v>
          </cell>
          <cell r="I858">
            <v>6136</v>
          </cell>
          <cell r="J858">
            <v>123812</v>
          </cell>
          <cell r="K858">
            <v>4315</v>
          </cell>
          <cell r="L858">
            <v>129538</v>
          </cell>
          <cell r="M858">
            <v>5726</v>
          </cell>
          <cell r="N858">
            <v>129538</v>
          </cell>
          <cell r="O858">
            <v>0</v>
          </cell>
          <cell r="P858">
            <v>129538</v>
          </cell>
          <cell r="Q858">
            <v>0</v>
          </cell>
          <cell r="R858">
            <v>129538</v>
          </cell>
          <cell r="S858">
            <v>0</v>
          </cell>
          <cell r="T858">
            <v>129538</v>
          </cell>
          <cell r="U858">
            <v>0</v>
          </cell>
          <cell r="V858">
            <v>129538</v>
          </cell>
          <cell r="W858">
            <v>0</v>
          </cell>
          <cell r="X858">
            <v>129538</v>
          </cell>
          <cell r="Y858">
            <v>0</v>
          </cell>
          <cell r="Z858">
            <v>129538</v>
          </cell>
          <cell r="AA858">
            <v>0</v>
          </cell>
          <cell r="AB858">
            <v>129538</v>
          </cell>
          <cell r="AC858">
            <v>0</v>
          </cell>
          <cell r="AD858">
            <v>135528</v>
          </cell>
          <cell r="AE858">
            <v>5990</v>
          </cell>
          <cell r="AG858">
            <v>22167</v>
          </cell>
          <cell r="AH858">
            <v>22167</v>
          </cell>
        </row>
        <row r="859">
          <cell r="A859">
            <v>70142102</v>
          </cell>
          <cell r="B859" t="str">
            <v>עירוני גז</v>
          </cell>
          <cell r="C859" t="str">
            <v>גולדן דראגון</v>
          </cell>
          <cell r="D859">
            <v>2021</v>
          </cell>
          <cell r="E859" t="str">
            <v>ירושלים מרכז</v>
          </cell>
          <cell r="F859">
            <v>126865</v>
          </cell>
          <cell r="G859">
            <v>0</v>
          </cell>
          <cell r="H859">
            <v>138540</v>
          </cell>
          <cell r="I859">
            <v>11675</v>
          </cell>
          <cell r="J859">
            <v>143246</v>
          </cell>
          <cell r="K859">
            <v>4706</v>
          </cell>
          <cell r="L859">
            <v>147044</v>
          </cell>
          <cell r="M859">
            <v>3798</v>
          </cell>
          <cell r="N859">
            <v>151499</v>
          </cell>
          <cell r="O859">
            <v>4455</v>
          </cell>
          <cell r="P859">
            <v>151499</v>
          </cell>
          <cell r="Q859">
            <v>0</v>
          </cell>
          <cell r="R859">
            <v>151499</v>
          </cell>
          <cell r="S859">
            <v>0</v>
          </cell>
          <cell r="T859">
            <v>151499</v>
          </cell>
          <cell r="U859">
            <v>0</v>
          </cell>
          <cell r="V859">
            <v>151499</v>
          </cell>
          <cell r="W859">
            <v>0</v>
          </cell>
          <cell r="X859">
            <v>159060</v>
          </cell>
          <cell r="Y859">
            <v>7561</v>
          </cell>
          <cell r="Z859">
            <v>162434</v>
          </cell>
          <cell r="AA859">
            <v>3374</v>
          </cell>
          <cell r="AB859">
            <v>165569</v>
          </cell>
          <cell r="AC859">
            <v>3135</v>
          </cell>
          <cell r="AD859">
            <v>169316</v>
          </cell>
          <cell r="AE859">
            <v>3747</v>
          </cell>
          <cell r="AG859">
            <v>42451</v>
          </cell>
          <cell r="AH859">
            <v>42451</v>
          </cell>
        </row>
        <row r="860">
          <cell r="A860">
            <v>70142202</v>
          </cell>
          <cell r="B860" t="str">
            <v>עירוני גז</v>
          </cell>
          <cell r="C860" t="str">
            <v>גולדן דראגון</v>
          </cell>
          <cell r="D860">
            <v>2021</v>
          </cell>
          <cell r="E860" t="str">
            <v xml:space="preserve">ירושלים דרום </v>
          </cell>
          <cell r="F860">
            <v>118008</v>
          </cell>
          <cell r="G860">
            <v>2108</v>
          </cell>
          <cell r="H860">
            <v>118008</v>
          </cell>
          <cell r="I860">
            <v>0</v>
          </cell>
          <cell r="J860">
            <v>118008</v>
          </cell>
          <cell r="K860">
            <v>0</v>
          </cell>
          <cell r="L860">
            <v>118508</v>
          </cell>
          <cell r="M860">
            <v>500</v>
          </cell>
          <cell r="N860">
            <v>120008</v>
          </cell>
          <cell r="O860">
            <v>1500</v>
          </cell>
          <cell r="P860">
            <v>124796</v>
          </cell>
          <cell r="Q860">
            <v>4788</v>
          </cell>
          <cell r="R860">
            <v>129261</v>
          </cell>
          <cell r="S860">
            <v>4465</v>
          </cell>
          <cell r="T860">
            <v>135368</v>
          </cell>
          <cell r="U860">
            <v>6107</v>
          </cell>
          <cell r="V860">
            <v>139976</v>
          </cell>
          <cell r="W860">
            <v>4608</v>
          </cell>
          <cell r="X860">
            <v>143680</v>
          </cell>
          <cell r="Y860">
            <v>3704</v>
          </cell>
          <cell r="Z860">
            <v>148296</v>
          </cell>
          <cell r="AA860">
            <v>4616</v>
          </cell>
          <cell r="AB860">
            <v>148296</v>
          </cell>
          <cell r="AC860">
            <v>0</v>
          </cell>
          <cell r="AD860">
            <v>153557</v>
          </cell>
          <cell r="AE860">
            <v>5261</v>
          </cell>
          <cell r="AG860">
            <v>35549</v>
          </cell>
          <cell r="AH860">
            <v>35549</v>
          </cell>
        </row>
        <row r="861">
          <cell r="A861">
            <v>70142302</v>
          </cell>
          <cell r="B861" t="str">
            <v>עירוני גז</v>
          </cell>
          <cell r="C861" t="str">
            <v>גולדן דראגון</v>
          </cell>
          <cell r="D861">
            <v>2021</v>
          </cell>
          <cell r="E861" t="str">
            <v>ירושלים מרכז</v>
          </cell>
          <cell r="F861">
            <v>121079</v>
          </cell>
          <cell r="G861">
            <v>3604</v>
          </cell>
          <cell r="H861">
            <v>126899</v>
          </cell>
          <cell r="I861">
            <v>5820</v>
          </cell>
          <cell r="J861">
            <v>131958</v>
          </cell>
          <cell r="K861">
            <v>5059</v>
          </cell>
          <cell r="L861">
            <v>137116</v>
          </cell>
          <cell r="M861">
            <v>5158</v>
          </cell>
          <cell r="N861">
            <v>142179</v>
          </cell>
          <cell r="O861">
            <v>5063</v>
          </cell>
          <cell r="P861">
            <v>147607</v>
          </cell>
          <cell r="Q861">
            <v>5428</v>
          </cell>
          <cell r="R861">
            <v>154108</v>
          </cell>
          <cell r="S861">
            <v>6501</v>
          </cell>
          <cell r="T861">
            <v>154712</v>
          </cell>
          <cell r="U861">
            <v>604</v>
          </cell>
          <cell r="V861">
            <v>159221</v>
          </cell>
          <cell r="W861">
            <v>4509</v>
          </cell>
          <cell r="X861">
            <v>159221</v>
          </cell>
          <cell r="Y861">
            <v>0</v>
          </cell>
          <cell r="Z861">
            <v>164029</v>
          </cell>
          <cell r="AA861">
            <v>4808</v>
          </cell>
          <cell r="AB861">
            <v>164029</v>
          </cell>
          <cell r="AC861">
            <v>0</v>
          </cell>
          <cell r="AD861">
            <v>166064</v>
          </cell>
          <cell r="AE861">
            <v>2035</v>
          </cell>
          <cell r="AG861">
            <v>44985</v>
          </cell>
          <cell r="AH861">
            <v>44985</v>
          </cell>
        </row>
        <row r="862">
          <cell r="A862">
            <v>70142402</v>
          </cell>
          <cell r="B862" t="str">
            <v>עירוני גז</v>
          </cell>
          <cell r="C862" t="str">
            <v>גולדן דראגון</v>
          </cell>
          <cell r="D862">
            <v>2021</v>
          </cell>
          <cell r="E862" t="str">
            <v>ירושלים מרכז</v>
          </cell>
          <cell r="F862">
            <v>124252</v>
          </cell>
          <cell r="G862">
            <v>4055</v>
          </cell>
          <cell r="H862">
            <v>129752</v>
          </cell>
          <cell r="I862">
            <v>5500</v>
          </cell>
          <cell r="J862">
            <v>135184</v>
          </cell>
          <cell r="K862">
            <v>5432</v>
          </cell>
          <cell r="L862">
            <v>140487</v>
          </cell>
          <cell r="M862">
            <v>5303</v>
          </cell>
          <cell r="N862">
            <v>145186</v>
          </cell>
          <cell r="O862">
            <v>4699</v>
          </cell>
          <cell r="P862">
            <v>149039</v>
          </cell>
          <cell r="Q862">
            <v>3853</v>
          </cell>
          <cell r="R862">
            <v>153703</v>
          </cell>
          <cell r="S862">
            <v>4664</v>
          </cell>
          <cell r="T862">
            <v>156366</v>
          </cell>
          <cell r="U862">
            <v>2663</v>
          </cell>
          <cell r="V862">
            <v>160215</v>
          </cell>
          <cell r="W862">
            <v>3849</v>
          </cell>
          <cell r="X862">
            <v>164215</v>
          </cell>
          <cell r="Y862">
            <v>4000</v>
          </cell>
          <cell r="Z862">
            <v>169307</v>
          </cell>
          <cell r="AA862">
            <v>5092</v>
          </cell>
          <cell r="AB862">
            <v>169307</v>
          </cell>
          <cell r="AC862">
            <v>0</v>
          </cell>
          <cell r="AD862">
            <v>169307</v>
          </cell>
          <cell r="AE862">
            <v>0</v>
          </cell>
          <cell r="AG862">
            <v>45055</v>
          </cell>
          <cell r="AH862">
            <v>45055</v>
          </cell>
        </row>
        <row r="863">
          <cell r="A863">
            <v>70142502</v>
          </cell>
          <cell r="B863" t="str">
            <v>עירוני גז</v>
          </cell>
          <cell r="C863" t="str">
            <v>גולדן דראגון</v>
          </cell>
          <cell r="D863">
            <v>2021</v>
          </cell>
          <cell r="E863" t="str">
            <v xml:space="preserve">ירושלים דרום </v>
          </cell>
          <cell r="F863">
            <v>95684</v>
          </cell>
          <cell r="G863">
            <v>6252</v>
          </cell>
          <cell r="H863">
            <v>96381</v>
          </cell>
          <cell r="I863">
            <v>697</v>
          </cell>
          <cell r="J863">
            <v>96381</v>
          </cell>
          <cell r="K863">
            <v>0</v>
          </cell>
          <cell r="L863">
            <v>96381</v>
          </cell>
          <cell r="M863">
            <v>0</v>
          </cell>
          <cell r="N863">
            <v>96381</v>
          </cell>
          <cell r="O863">
            <v>0</v>
          </cell>
          <cell r="P863">
            <v>96381</v>
          </cell>
          <cell r="Q863">
            <v>0</v>
          </cell>
          <cell r="R863">
            <v>96381</v>
          </cell>
          <cell r="S863">
            <v>0</v>
          </cell>
          <cell r="T863">
            <v>96381</v>
          </cell>
          <cell r="U863">
            <v>0</v>
          </cell>
          <cell r="V863">
            <v>96381</v>
          </cell>
          <cell r="W863">
            <v>0</v>
          </cell>
          <cell r="X863">
            <v>96381</v>
          </cell>
          <cell r="Y863">
            <v>0</v>
          </cell>
          <cell r="Z863">
            <v>96381</v>
          </cell>
          <cell r="AA863">
            <v>0</v>
          </cell>
          <cell r="AB863">
            <v>96381</v>
          </cell>
          <cell r="AC863">
            <v>0</v>
          </cell>
          <cell r="AD863">
            <v>96381</v>
          </cell>
          <cell r="AE863">
            <v>0</v>
          </cell>
          <cell r="AF863" t="str">
            <v>במוסך</v>
          </cell>
          <cell r="AG863">
            <v>697</v>
          </cell>
          <cell r="AH863">
            <v>697</v>
          </cell>
        </row>
        <row r="864">
          <cell r="A864">
            <v>70142602</v>
          </cell>
          <cell r="B864" t="str">
            <v>עירוני גז</v>
          </cell>
          <cell r="C864" t="str">
            <v>גולדן דראגון</v>
          </cell>
          <cell r="D864">
            <v>2021</v>
          </cell>
          <cell r="E864" t="str">
            <v xml:space="preserve">ירושלים דרום </v>
          </cell>
          <cell r="F864">
            <v>108259</v>
          </cell>
          <cell r="G864">
            <v>4002</v>
          </cell>
          <cell r="H864">
            <v>113781</v>
          </cell>
          <cell r="I864">
            <v>5522</v>
          </cell>
          <cell r="J864">
            <v>117465</v>
          </cell>
          <cell r="K864">
            <v>3684</v>
          </cell>
          <cell r="L864">
            <v>119022</v>
          </cell>
          <cell r="M864">
            <v>1557</v>
          </cell>
          <cell r="N864">
            <v>120158</v>
          </cell>
          <cell r="O864">
            <v>1136</v>
          </cell>
          <cell r="P864">
            <v>121922</v>
          </cell>
          <cell r="Q864">
            <v>1764</v>
          </cell>
          <cell r="R864">
            <v>122284</v>
          </cell>
          <cell r="S864">
            <v>362</v>
          </cell>
          <cell r="T864">
            <v>122284</v>
          </cell>
          <cell r="U864">
            <v>0</v>
          </cell>
          <cell r="V864">
            <v>122284</v>
          </cell>
          <cell r="W864">
            <v>0</v>
          </cell>
          <cell r="X864">
            <v>122284</v>
          </cell>
          <cell r="Y864">
            <v>0</v>
          </cell>
          <cell r="Z864">
            <v>125115</v>
          </cell>
          <cell r="AA864">
            <v>2831</v>
          </cell>
          <cell r="AB864">
            <v>130158</v>
          </cell>
          <cell r="AC864">
            <v>5043</v>
          </cell>
          <cell r="AD864">
            <v>130158</v>
          </cell>
          <cell r="AE864">
            <v>0</v>
          </cell>
          <cell r="AG864">
            <v>21899</v>
          </cell>
          <cell r="AH864">
            <v>21899</v>
          </cell>
        </row>
        <row r="865">
          <cell r="A865">
            <v>70142702</v>
          </cell>
          <cell r="B865" t="str">
            <v>עירוני גז</v>
          </cell>
          <cell r="C865" t="str">
            <v>גולדן דראגון</v>
          </cell>
          <cell r="D865">
            <v>2021</v>
          </cell>
          <cell r="E865" t="str">
            <v xml:space="preserve">ירושלים דרום </v>
          </cell>
          <cell r="F865">
            <v>125528</v>
          </cell>
          <cell r="G865">
            <v>4995</v>
          </cell>
          <cell r="H865">
            <v>131636</v>
          </cell>
          <cell r="I865">
            <v>6108</v>
          </cell>
          <cell r="J865">
            <v>131636</v>
          </cell>
          <cell r="K865">
            <v>0</v>
          </cell>
          <cell r="L865">
            <v>139855</v>
          </cell>
          <cell r="M865">
            <v>8219</v>
          </cell>
          <cell r="N865">
            <v>145320</v>
          </cell>
          <cell r="O865">
            <v>5465</v>
          </cell>
          <cell r="P865">
            <v>150538</v>
          </cell>
          <cell r="Q865">
            <v>5218</v>
          </cell>
          <cell r="R865">
            <v>154875</v>
          </cell>
          <cell r="S865">
            <v>4337</v>
          </cell>
          <cell r="T865">
            <v>154875</v>
          </cell>
          <cell r="U865">
            <v>0</v>
          </cell>
          <cell r="V865">
            <v>160334</v>
          </cell>
          <cell r="W865">
            <v>5459</v>
          </cell>
          <cell r="X865">
            <v>160334</v>
          </cell>
          <cell r="Y865">
            <v>0</v>
          </cell>
          <cell r="Z865">
            <v>160334</v>
          </cell>
          <cell r="AA865">
            <v>0</v>
          </cell>
          <cell r="AB865">
            <v>160334</v>
          </cell>
          <cell r="AC865">
            <v>0</v>
          </cell>
          <cell r="AD865">
            <v>169292</v>
          </cell>
          <cell r="AE865">
            <v>8958</v>
          </cell>
          <cell r="AG865">
            <v>43764</v>
          </cell>
          <cell r="AH865">
            <v>43764</v>
          </cell>
        </row>
        <row r="866">
          <cell r="A866">
            <v>70142802</v>
          </cell>
          <cell r="B866" t="str">
            <v>עירוני גז</v>
          </cell>
          <cell r="C866" t="str">
            <v>גולדן דראגון</v>
          </cell>
          <cell r="D866">
            <v>2021</v>
          </cell>
          <cell r="E866" t="str">
            <v xml:space="preserve">ירושלים דרום </v>
          </cell>
          <cell r="F866">
            <v>114410</v>
          </cell>
          <cell r="G866">
            <v>4355</v>
          </cell>
          <cell r="H866">
            <v>119617</v>
          </cell>
          <cell r="I866">
            <v>5207</v>
          </cell>
          <cell r="J866">
            <v>124358</v>
          </cell>
          <cell r="K866">
            <v>4741</v>
          </cell>
          <cell r="L866">
            <v>128695</v>
          </cell>
          <cell r="M866">
            <v>4337</v>
          </cell>
          <cell r="N866">
            <v>132779</v>
          </cell>
          <cell r="O866">
            <v>4084</v>
          </cell>
          <cell r="P866">
            <v>137044</v>
          </cell>
          <cell r="Q866">
            <v>4265</v>
          </cell>
          <cell r="R866">
            <v>139850</v>
          </cell>
          <cell r="S866">
            <v>2806</v>
          </cell>
          <cell r="T866">
            <v>144409</v>
          </cell>
          <cell r="U866">
            <v>4559</v>
          </cell>
          <cell r="V866">
            <v>149270</v>
          </cell>
          <cell r="W866">
            <v>4861</v>
          </cell>
          <cell r="X866">
            <v>154022</v>
          </cell>
          <cell r="Y866">
            <v>4752</v>
          </cell>
          <cell r="Z866">
            <v>157959</v>
          </cell>
          <cell r="AA866">
            <v>3937</v>
          </cell>
          <cell r="AB866">
            <v>162108</v>
          </cell>
          <cell r="AC866">
            <v>4149</v>
          </cell>
          <cell r="AD866">
            <v>167274</v>
          </cell>
          <cell r="AE866">
            <v>5166</v>
          </cell>
          <cell r="AG866">
            <v>52864</v>
          </cell>
          <cell r="AH866">
            <v>52864</v>
          </cell>
        </row>
        <row r="867">
          <cell r="A867">
            <v>70142902</v>
          </cell>
          <cell r="B867" t="str">
            <v>עירוני גז</v>
          </cell>
          <cell r="C867" t="str">
            <v>גולדן דראגון</v>
          </cell>
          <cell r="D867">
            <v>2021</v>
          </cell>
          <cell r="E867" t="str">
            <v xml:space="preserve">ירושלים דרום </v>
          </cell>
          <cell r="F867">
            <v>123355</v>
          </cell>
          <cell r="G867">
            <v>4061</v>
          </cell>
          <cell r="H867">
            <v>123355</v>
          </cell>
          <cell r="I867">
            <v>0</v>
          </cell>
          <cell r="J867">
            <v>123355</v>
          </cell>
          <cell r="K867">
            <v>0</v>
          </cell>
          <cell r="L867">
            <v>123355</v>
          </cell>
          <cell r="M867">
            <v>0</v>
          </cell>
          <cell r="N867">
            <v>123355</v>
          </cell>
          <cell r="O867">
            <v>0</v>
          </cell>
          <cell r="P867">
            <v>123355</v>
          </cell>
          <cell r="Q867">
            <v>0</v>
          </cell>
          <cell r="R867">
            <v>123355</v>
          </cell>
          <cell r="S867">
            <v>0</v>
          </cell>
          <cell r="T867">
            <v>123355</v>
          </cell>
          <cell r="U867">
            <v>0</v>
          </cell>
          <cell r="V867">
            <v>123355</v>
          </cell>
          <cell r="W867">
            <v>0</v>
          </cell>
          <cell r="X867">
            <v>123355</v>
          </cell>
          <cell r="Y867">
            <v>0</v>
          </cell>
          <cell r="Z867">
            <v>128724</v>
          </cell>
          <cell r="AA867">
            <v>5369</v>
          </cell>
          <cell r="AB867">
            <v>133544</v>
          </cell>
          <cell r="AC867">
            <v>4820</v>
          </cell>
          <cell r="AD867">
            <v>140211</v>
          </cell>
          <cell r="AE867">
            <v>6667</v>
          </cell>
          <cell r="AG867">
            <v>16856</v>
          </cell>
          <cell r="AH867">
            <v>16856</v>
          </cell>
        </row>
        <row r="868">
          <cell r="A868">
            <v>70143002</v>
          </cell>
          <cell r="B868" t="str">
            <v>עירוני גז</v>
          </cell>
          <cell r="C868" t="str">
            <v>גולדן דראגון</v>
          </cell>
          <cell r="D868">
            <v>2021</v>
          </cell>
          <cell r="E868" t="str">
            <v>ירושלים מרכז</v>
          </cell>
          <cell r="F868">
            <v>111303</v>
          </cell>
          <cell r="G868">
            <v>3781</v>
          </cell>
          <cell r="H868">
            <v>117239</v>
          </cell>
          <cell r="I868">
            <v>5936</v>
          </cell>
          <cell r="J868">
            <v>121919</v>
          </cell>
          <cell r="K868">
            <v>4680</v>
          </cell>
          <cell r="L868">
            <v>126729</v>
          </cell>
          <cell r="M868">
            <v>4810</v>
          </cell>
          <cell r="N868">
            <v>132337</v>
          </cell>
          <cell r="O868">
            <v>5608</v>
          </cell>
          <cell r="P868">
            <v>139137</v>
          </cell>
          <cell r="Q868">
            <v>6800</v>
          </cell>
          <cell r="R868">
            <v>144447</v>
          </cell>
          <cell r="S868">
            <v>5310</v>
          </cell>
          <cell r="T868">
            <v>147578</v>
          </cell>
          <cell r="U868">
            <v>3131</v>
          </cell>
          <cell r="V868">
            <v>151268</v>
          </cell>
          <cell r="W868">
            <v>3690</v>
          </cell>
          <cell r="X868">
            <v>151268</v>
          </cell>
          <cell r="Y868">
            <v>0</v>
          </cell>
          <cell r="Z868">
            <v>158577</v>
          </cell>
          <cell r="AA868">
            <v>7309</v>
          </cell>
          <cell r="AB868">
            <v>158577</v>
          </cell>
          <cell r="AC868">
            <v>0</v>
          </cell>
          <cell r="AD868">
            <v>167977</v>
          </cell>
          <cell r="AE868">
            <v>9400</v>
          </cell>
          <cell r="AG868">
            <v>56674</v>
          </cell>
          <cell r="AH868">
            <v>56674</v>
          </cell>
        </row>
        <row r="869">
          <cell r="A869">
            <v>70143102</v>
          </cell>
          <cell r="B869" t="str">
            <v>עירוני גז</v>
          </cell>
          <cell r="C869" t="str">
            <v>גולדן דראגון</v>
          </cell>
          <cell r="D869">
            <v>2021</v>
          </cell>
          <cell r="E869" t="str">
            <v xml:space="preserve">ירושלים דרום </v>
          </cell>
          <cell r="F869">
            <v>115592</v>
          </cell>
          <cell r="G869">
            <v>4416</v>
          </cell>
          <cell r="H869">
            <v>119980</v>
          </cell>
          <cell r="I869">
            <v>4388</v>
          </cell>
          <cell r="J869">
            <v>125577</v>
          </cell>
          <cell r="K869">
            <v>5597</v>
          </cell>
          <cell r="L869">
            <v>131504</v>
          </cell>
          <cell r="M869">
            <v>5927</v>
          </cell>
          <cell r="N869">
            <v>131504</v>
          </cell>
          <cell r="O869">
            <v>0</v>
          </cell>
          <cell r="P869">
            <v>138068</v>
          </cell>
          <cell r="Q869">
            <v>6564</v>
          </cell>
          <cell r="R869">
            <v>140125</v>
          </cell>
          <cell r="S869">
            <v>2057</v>
          </cell>
          <cell r="T869">
            <v>147164</v>
          </cell>
          <cell r="U869">
            <v>7039</v>
          </cell>
          <cell r="V869">
            <v>151692</v>
          </cell>
          <cell r="W869">
            <v>4528</v>
          </cell>
          <cell r="X869">
            <v>157149</v>
          </cell>
          <cell r="Y869">
            <v>5457</v>
          </cell>
          <cell r="Z869">
            <v>161373</v>
          </cell>
          <cell r="AA869">
            <v>4224</v>
          </cell>
          <cell r="AB869">
            <v>161373</v>
          </cell>
          <cell r="AC869">
            <v>0</v>
          </cell>
          <cell r="AD869">
            <v>167062</v>
          </cell>
          <cell r="AE869">
            <v>5689</v>
          </cell>
          <cell r="AG869">
            <v>51470</v>
          </cell>
          <cell r="AH869">
            <v>51470</v>
          </cell>
        </row>
        <row r="870">
          <cell r="A870">
            <v>70143202</v>
          </cell>
          <cell r="B870" t="str">
            <v>עירוני גז</v>
          </cell>
          <cell r="C870" t="str">
            <v>גולדן דראגון</v>
          </cell>
          <cell r="D870">
            <v>2021</v>
          </cell>
          <cell r="E870" t="str">
            <v xml:space="preserve">ירושלים דרום </v>
          </cell>
          <cell r="F870">
            <v>122300</v>
          </cell>
          <cell r="G870">
            <v>5045</v>
          </cell>
          <cell r="H870">
            <v>128886</v>
          </cell>
          <cell r="I870">
            <v>6586</v>
          </cell>
          <cell r="J870">
            <v>134054</v>
          </cell>
          <cell r="K870">
            <v>5168</v>
          </cell>
          <cell r="L870">
            <v>139055</v>
          </cell>
          <cell r="M870">
            <v>5001</v>
          </cell>
          <cell r="N870">
            <v>139055</v>
          </cell>
          <cell r="O870">
            <v>0</v>
          </cell>
          <cell r="P870">
            <v>139055</v>
          </cell>
          <cell r="Q870">
            <v>0</v>
          </cell>
          <cell r="R870">
            <v>139055</v>
          </cell>
          <cell r="S870">
            <v>0</v>
          </cell>
          <cell r="T870">
            <v>139055</v>
          </cell>
          <cell r="U870">
            <v>0</v>
          </cell>
          <cell r="V870">
            <v>139055</v>
          </cell>
          <cell r="W870">
            <v>0</v>
          </cell>
          <cell r="X870">
            <v>139055</v>
          </cell>
          <cell r="Y870">
            <v>0</v>
          </cell>
          <cell r="Z870">
            <v>139055</v>
          </cell>
          <cell r="AA870">
            <v>0</v>
          </cell>
          <cell r="AB870">
            <v>139055</v>
          </cell>
          <cell r="AC870">
            <v>0</v>
          </cell>
          <cell r="AD870">
            <v>139885</v>
          </cell>
          <cell r="AE870">
            <v>830</v>
          </cell>
          <cell r="AG870">
            <v>17585</v>
          </cell>
          <cell r="AH870">
            <v>17585</v>
          </cell>
        </row>
        <row r="871">
          <cell r="A871">
            <v>70143302</v>
          </cell>
          <cell r="B871" t="str">
            <v>עירוני גז</v>
          </cell>
          <cell r="C871" t="str">
            <v>גולדן דראגון</v>
          </cell>
          <cell r="D871">
            <v>2021</v>
          </cell>
          <cell r="E871" t="str">
            <v xml:space="preserve">ירושלים דרום </v>
          </cell>
          <cell r="F871">
            <v>110990</v>
          </cell>
          <cell r="G871">
            <v>0</v>
          </cell>
          <cell r="H871">
            <v>115752</v>
          </cell>
          <cell r="I871">
            <v>4762</v>
          </cell>
          <cell r="J871">
            <v>120965</v>
          </cell>
          <cell r="K871">
            <v>5213</v>
          </cell>
          <cell r="L871">
            <v>122538</v>
          </cell>
          <cell r="M871">
            <v>1573</v>
          </cell>
          <cell r="N871">
            <v>129035</v>
          </cell>
          <cell r="O871">
            <v>6497</v>
          </cell>
          <cell r="P871">
            <v>129035</v>
          </cell>
          <cell r="Q871">
            <v>0</v>
          </cell>
          <cell r="R871">
            <v>133284</v>
          </cell>
          <cell r="S871">
            <v>4249</v>
          </cell>
          <cell r="T871">
            <v>133284</v>
          </cell>
          <cell r="U871">
            <v>0</v>
          </cell>
          <cell r="V871">
            <v>138580</v>
          </cell>
          <cell r="W871">
            <v>5296</v>
          </cell>
          <cell r="X871">
            <v>143511</v>
          </cell>
          <cell r="Y871">
            <v>4931</v>
          </cell>
          <cell r="Z871">
            <v>147493</v>
          </cell>
          <cell r="AA871">
            <v>3982</v>
          </cell>
          <cell r="AB871">
            <v>147493</v>
          </cell>
          <cell r="AC871">
            <v>0</v>
          </cell>
          <cell r="AD871">
            <v>151214</v>
          </cell>
          <cell r="AE871">
            <v>3721</v>
          </cell>
          <cell r="AG871">
            <v>40224</v>
          </cell>
          <cell r="AH871">
            <v>40224</v>
          </cell>
        </row>
        <row r="872">
          <cell r="A872">
            <v>70143402</v>
          </cell>
          <cell r="B872" t="str">
            <v>עירוני גז</v>
          </cell>
          <cell r="C872" t="str">
            <v>גולדן דראגון</v>
          </cell>
          <cell r="D872">
            <v>2021</v>
          </cell>
          <cell r="E872" t="str">
            <v xml:space="preserve">ירושלים דרום </v>
          </cell>
          <cell r="F872">
            <v>118877</v>
          </cell>
          <cell r="G872">
            <v>0</v>
          </cell>
          <cell r="H872">
            <v>118877</v>
          </cell>
          <cell r="I872">
            <v>0</v>
          </cell>
          <cell r="J872">
            <v>118877</v>
          </cell>
          <cell r="K872">
            <v>0</v>
          </cell>
          <cell r="L872">
            <v>118877</v>
          </cell>
          <cell r="M872">
            <v>0</v>
          </cell>
          <cell r="N872">
            <v>118877</v>
          </cell>
          <cell r="O872">
            <v>0</v>
          </cell>
          <cell r="P872">
            <v>118877</v>
          </cell>
          <cell r="Q872">
            <v>0</v>
          </cell>
          <cell r="R872">
            <v>118877</v>
          </cell>
          <cell r="S872">
            <v>0</v>
          </cell>
          <cell r="T872">
            <v>121077</v>
          </cell>
          <cell r="U872">
            <v>2200</v>
          </cell>
          <cell r="V872">
            <v>125109</v>
          </cell>
          <cell r="W872">
            <v>4032</v>
          </cell>
          <cell r="X872">
            <v>130004</v>
          </cell>
          <cell r="Y872">
            <v>4895</v>
          </cell>
          <cell r="Z872">
            <v>134165</v>
          </cell>
          <cell r="AA872">
            <v>4161</v>
          </cell>
          <cell r="AB872">
            <v>137882</v>
          </cell>
          <cell r="AC872">
            <v>3717</v>
          </cell>
          <cell r="AD872">
            <v>143474</v>
          </cell>
          <cell r="AE872">
            <v>5592</v>
          </cell>
          <cell r="AG872">
            <v>24597</v>
          </cell>
          <cell r="AH872">
            <v>24597</v>
          </cell>
        </row>
        <row r="873">
          <cell r="A873">
            <v>70143502</v>
          </cell>
          <cell r="B873" t="str">
            <v>עירוני גז</v>
          </cell>
          <cell r="C873" t="str">
            <v>גולדן דראגון</v>
          </cell>
          <cell r="D873">
            <v>2021</v>
          </cell>
          <cell r="E873" t="str">
            <v xml:space="preserve">ירושלים דרום </v>
          </cell>
          <cell r="F873">
            <v>113650</v>
          </cell>
          <cell r="G873">
            <v>4574</v>
          </cell>
          <cell r="H873">
            <v>113650</v>
          </cell>
          <cell r="I873">
            <v>0</v>
          </cell>
          <cell r="J873">
            <v>121620</v>
          </cell>
          <cell r="K873">
            <v>7970</v>
          </cell>
          <cell r="L873">
            <v>126121</v>
          </cell>
          <cell r="M873">
            <v>4501</v>
          </cell>
          <cell r="N873">
            <v>130590</v>
          </cell>
          <cell r="O873">
            <v>4469</v>
          </cell>
          <cell r="P873">
            <v>136332</v>
          </cell>
          <cell r="Q873">
            <v>5742</v>
          </cell>
          <cell r="R873">
            <v>139597</v>
          </cell>
          <cell r="S873">
            <v>3265</v>
          </cell>
          <cell r="T873">
            <v>139597</v>
          </cell>
          <cell r="U873">
            <v>0</v>
          </cell>
          <cell r="V873">
            <v>152223</v>
          </cell>
          <cell r="W873">
            <v>12626</v>
          </cell>
          <cell r="X873">
            <v>157101</v>
          </cell>
          <cell r="Y873">
            <v>4878</v>
          </cell>
          <cell r="Z873">
            <v>161550</v>
          </cell>
          <cell r="AA873">
            <v>4449</v>
          </cell>
          <cell r="AB873">
            <v>166531</v>
          </cell>
          <cell r="AC873">
            <v>4981</v>
          </cell>
          <cell r="AD873">
            <v>171856</v>
          </cell>
          <cell r="AE873">
            <v>5325</v>
          </cell>
          <cell r="AG873">
            <v>58206</v>
          </cell>
          <cell r="AH873">
            <v>58206</v>
          </cell>
        </row>
        <row r="874">
          <cell r="A874">
            <v>70143602</v>
          </cell>
          <cell r="B874" t="str">
            <v>עירוני גז</v>
          </cell>
          <cell r="C874" t="str">
            <v>גולדן דראגון</v>
          </cell>
          <cell r="D874">
            <v>2021</v>
          </cell>
          <cell r="E874" t="str">
            <v xml:space="preserve">ירושלים דרום </v>
          </cell>
          <cell r="F874">
            <v>117977</v>
          </cell>
          <cell r="G874">
            <v>3866</v>
          </cell>
          <cell r="H874">
            <v>122259</v>
          </cell>
          <cell r="I874">
            <v>4282</v>
          </cell>
          <cell r="J874">
            <v>127724</v>
          </cell>
          <cell r="K874">
            <v>5465</v>
          </cell>
          <cell r="L874">
            <v>132557</v>
          </cell>
          <cell r="M874">
            <v>4833</v>
          </cell>
          <cell r="N874">
            <v>136306</v>
          </cell>
          <cell r="O874">
            <v>3749</v>
          </cell>
          <cell r="P874">
            <v>139479</v>
          </cell>
          <cell r="Q874">
            <v>3173</v>
          </cell>
          <cell r="R874">
            <v>139479</v>
          </cell>
          <cell r="S874">
            <v>0</v>
          </cell>
          <cell r="T874">
            <v>139479</v>
          </cell>
          <cell r="U874">
            <v>0</v>
          </cell>
          <cell r="V874">
            <v>144095</v>
          </cell>
          <cell r="W874">
            <v>4616</v>
          </cell>
          <cell r="X874">
            <v>148283</v>
          </cell>
          <cell r="Y874">
            <v>4188</v>
          </cell>
          <cell r="Z874">
            <v>152447</v>
          </cell>
          <cell r="AA874">
            <v>4164</v>
          </cell>
          <cell r="AB874">
            <v>157491</v>
          </cell>
          <cell r="AC874">
            <v>5044</v>
          </cell>
          <cell r="AD874">
            <v>162892</v>
          </cell>
          <cell r="AE874">
            <v>5401</v>
          </cell>
          <cell r="AG874">
            <v>44915</v>
          </cell>
          <cell r="AH874">
            <v>44915</v>
          </cell>
        </row>
        <row r="875">
          <cell r="A875">
            <v>70143702</v>
          </cell>
          <cell r="B875" t="str">
            <v>עירוני גז</v>
          </cell>
          <cell r="C875" t="str">
            <v>גולדן דראגון</v>
          </cell>
          <cell r="D875">
            <v>2021</v>
          </cell>
          <cell r="E875" t="str">
            <v>ירושלים מרכז</v>
          </cell>
          <cell r="F875">
            <v>111867</v>
          </cell>
          <cell r="G875">
            <v>0</v>
          </cell>
          <cell r="H875">
            <v>114675</v>
          </cell>
          <cell r="I875">
            <v>2808</v>
          </cell>
          <cell r="J875">
            <v>116166</v>
          </cell>
          <cell r="K875">
            <v>1491</v>
          </cell>
          <cell r="L875">
            <v>119758</v>
          </cell>
          <cell r="M875">
            <v>3592</v>
          </cell>
          <cell r="N875">
            <v>124684</v>
          </cell>
          <cell r="O875">
            <v>4926</v>
          </cell>
          <cell r="P875">
            <v>130165</v>
          </cell>
          <cell r="Q875">
            <v>5481</v>
          </cell>
          <cell r="R875">
            <v>135850</v>
          </cell>
          <cell r="S875">
            <v>5685</v>
          </cell>
          <cell r="T875">
            <v>140228</v>
          </cell>
          <cell r="U875">
            <v>4378</v>
          </cell>
          <cell r="V875">
            <v>140228</v>
          </cell>
          <cell r="W875">
            <v>0</v>
          </cell>
          <cell r="X875">
            <v>140228</v>
          </cell>
          <cell r="Y875">
            <v>0</v>
          </cell>
          <cell r="Z875">
            <v>140228</v>
          </cell>
          <cell r="AA875">
            <v>0</v>
          </cell>
          <cell r="AB875">
            <v>140228</v>
          </cell>
          <cell r="AC875">
            <v>0</v>
          </cell>
          <cell r="AD875">
            <v>140228</v>
          </cell>
          <cell r="AE875">
            <v>0</v>
          </cell>
          <cell r="AF875" t="str">
            <v xml:space="preserve">מוסך </v>
          </cell>
          <cell r="AG875">
            <v>28361</v>
          </cell>
          <cell r="AH875">
            <v>28361</v>
          </cell>
        </row>
        <row r="876">
          <cell r="A876">
            <v>70143802</v>
          </cell>
          <cell r="B876" t="str">
            <v>עירוני גז</v>
          </cell>
          <cell r="C876" t="str">
            <v>גולדן דראגון</v>
          </cell>
          <cell r="D876">
            <v>2021</v>
          </cell>
          <cell r="E876" t="str">
            <v xml:space="preserve">ירושלים דרום </v>
          </cell>
          <cell r="F876">
            <v>115791</v>
          </cell>
          <cell r="G876">
            <v>3448</v>
          </cell>
          <cell r="H876">
            <v>119010</v>
          </cell>
          <cell r="I876">
            <v>3219</v>
          </cell>
          <cell r="J876">
            <v>125770</v>
          </cell>
          <cell r="K876">
            <v>6760</v>
          </cell>
          <cell r="L876">
            <v>130941</v>
          </cell>
          <cell r="M876">
            <v>5171</v>
          </cell>
          <cell r="N876">
            <v>135528</v>
          </cell>
          <cell r="O876">
            <v>4587</v>
          </cell>
          <cell r="P876">
            <v>141332</v>
          </cell>
          <cell r="Q876">
            <v>5804</v>
          </cell>
          <cell r="R876">
            <v>146225</v>
          </cell>
          <cell r="S876">
            <v>4893</v>
          </cell>
          <cell r="T876">
            <v>151257</v>
          </cell>
          <cell r="U876">
            <v>5032</v>
          </cell>
          <cell r="V876">
            <v>155525</v>
          </cell>
          <cell r="W876">
            <v>4268</v>
          </cell>
          <cell r="X876">
            <v>160575</v>
          </cell>
          <cell r="Y876">
            <v>5050</v>
          </cell>
          <cell r="Z876">
            <v>164491</v>
          </cell>
          <cell r="AA876">
            <v>3916</v>
          </cell>
          <cell r="AB876">
            <v>169450</v>
          </cell>
          <cell r="AC876">
            <v>4959</v>
          </cell>
          <cell r="AD876">
            <v>176748</v>
          </cell>
          <cell r="AE876">
            <v>7298</v>
          </cell>
          <cell r="AG876">
            <v>60957</v>
          </cell>
          <cell r="AH876">
            <v>60957</v>
          </cell>
        </row>
        <row r="877">
          <cell r="A877">
            <v>70143902</v>
          </cell>
          <cell r="B877" t="str">
            <v>עירוני גז</v>
          </cell>
          <cell r="C877" t="str">
            <v>גולדן דראגון</v>
          </cell>
          <cell r="D877">
            <v>2021</v>
          </cell>
          <cell r="E877" t="str">
            <v xml:space="preserve">ירושלים דרום </v>
          </cell>
          <cell r="F877">
            <v>127900</v>
          </cell>
          <cell r="G877">
            <v>4899</v>
          </cell>
          <cell r="H877">
            <v>127900</v>
          </cell>
          <cell r="I877">
            <v>0</v>
          </cell>
          <cell r="J877">
            <v>127900</v>
          </cell>
          <cell r="K877">
            <v>0</v>
          </cell>
          <cell r="L877">
            <v>127900</v>
          </cell>
          <cell r="M877">
            <v>0</v>
          </cell>
          <cell r="N877">
            <v>127900</v>
          </cell>
          <cell r="O877">
            <v>0</v>
          </cell>
          <cell r="P877">
            <v>127900</v>
          </cell>
          <cell r="Q877">
            <v>0</v>
          </cell>
          <cell r="R877">
            <v>127900</v>
          </cell>
          <cell r="S877">
            <v>0</v>
          </cell>
          <cell r="T877">
            <v>144746</v>
          </cell>
          <cell r="U877">
            <v>16846</v>
          </cell>
          <cell r="V877">
            <v>150391</v>
          </cell>
          <cell r="W877">
            <v>5645</v>
          </cell>
          <cell r="X877">
            <v>155900</v>
          </cell>
          <cell r="Y877">
            <v>5509</v>
          </cell>
          <cell r="Z877">
            <v>160910</v>
          </cell>
          <cell r="AA877">
            <v>5010</v>
          </cell>
          <cell r="AB877">
            <v>165112</v>
          </cell>
          <cell r="AC877">
            <v>4202</v>
          </cell>
          <cell r="AD877">
            <v>171466</v>
          </cell>
          <cell r="AE877">
            <v>6354</v>
          </cell>
          <cell r="AG877">
            <v>43566</v>
          </cell>
          <cell r="AH877">
            <v>43566</v>
          </cell>
        </row>
        <row r="878">
          <cell r="A878">
            <v>70144002</v>
          </cell>
          <cell r="B878" t="str">
            <v>עירוני גז</v>
          </cell>
          <cell r="C878" t="str">
            <v>גולדן דראגון</v>
          </cell>
          <cell r="D878">
            <v>2021</v>
          </cell>
          <cell r="E878" t="str">
            <v xml:space="preserve">ירושלים דרום </v>
          </cell>
          <cell r="F878">
            <v>112127</v>
          </cell>
          <cell r="G878">
            <v>0</v>
          </cell>
          <cell r="H878">
            <v>112706</v>
          </cell>
          <cell r="I878">
            <v>579</v>
          </cell>
          <cell r="J878">
            <v>115645</v>
          </cell>
          <cell r="K878">
            <v>2939</v>
          </cell>
          <cell r="L878">
            <v>120035</v>
          </cell>
          <cell r="M878">
            <v>4390</v>
          </cell>
          <cell r="N878">
            <v>123882</v>
          </cell>
          <cell r="O878">
            <v>3847</v>
          </cell>
          <cell r="P878">
            <v>129635</v>
          </cell>
          <cell r="Q878">
            <v>5753</v>
          </cell>
          <cell r="R878">
            <v>135229</v>
          </cell>
          <cell r="S878">
            <v>5594</v>
          </cell>
          <cell r="T878">
            <v>138291</v>
          </cell>
          <cell r="U878">
            <v>3062</v>
          </cell>
          <cell r="V878">
            <v>144245</v>
          </cell>
          <cell r="W878">
            <v>5954</v>
          </cell>
          <cell r="X878">
            <v>149668</v>
          </cell>
          <cell r="Y878">
            <v>5423</v>
          </cell>
          <cell r="Z878">
            <v>154163</v>
          </cell>
          <cell r="AA878">
            <v>4495</v>
          </cell>
          <cell r="AB878">
            <v>157650</v>
          </cell>
          <cell r="AC878">
            <v>3487</v>
          </cell>
          <cell r="AD878">
            <v>163882</v>
          </cell>
          <cell r="AE878">
            <v>6232</v>
          </cell>
          <cell r="AG878">
            <v>51755</v>
          </cell>
          <cell r="AH878">
            <v>51755</v>
          </cell>
        </row>
        <row r="879">
          <cell r="A879">
            <v>70144102</v>
          </cell>
          <cell r="B879" t="str">
            <v>עירוני גז</v>
          </cell>
          <cell r="C879" t="str">
            <v>גולדן דראגון</v>
          </cell>
          <cell r="D879">
            <v>2021</v>
          </cell>
          <cell r="E879" t="str">
            <v xml:space="preserve">ירושלים דרום </v>
          </cell>
          <cell r="F879">
            <v>135530</v>
          </cell>
          <cell r="G879">
            <v>4030</v>
          </cell>
          <cell r="H879">
            <v>140863</v>
          </cell>
          <cell r="I879">
            <v>5333</v>
          </cell>
          <cell r="J879">
            <v>147430</v>
          </cell>
          <cell r="K879">
            <v>6567</v>
          </cell>
          <cell r="L879">
            <v>148526</v>
          </cell>
          <cell r="M879">
            <v>1096</v>
          </cell>
          <cell r="N879">
            <v>156441</v>
          </cell>
          <cell r="O879">
            <v>7915</v>
          </cell>
          <cell r="P879">
            <v>158005</v>
          </cell>
          <cell r="Q879">
            <v>1564</v>
          </cell>
          <cell r="R879">
            <v>163830</v>
          </cell>
          <cell r="S879">
            <v>5825</v>
          </cell>
          <cell r="T879">
            <v>169867</v>
          </cell>
          <cell r="U879">
            <v>6037</v>
          </cell>
          <cell r="V879">
            <v>175834</v>
          </cell>
          <cell r="W879">
            <v>5967</v>
          </cell>
          <cell r="X879">
            <v>175834</v>
          </cell>
          <cell r="Y879">
            <v>0</v>
          </cell>
          <cell r="Z879">
            <v>185506</v>
          </cell>
          <cell r="AA879">
            <v>9672</v>
          </cell>
          <cell r="AB879">
            <v>190973</v>
          </cell>
          <cell r="AC879">
            <v>5467</v>
          </cell>
          <cell r="AD879">
            <v>197004</v>
          </cell>
          <cell r="AE879">
            <v>6031</v>
          </cell>
          <cell r="AG879">
            <v>61474</v>
          </cell>
          <cell r="AH879">
            <v>61474</v>
          </cell>
        </row>
        <row r="880">
          <cell r="A880">
            <v>70144202</v>
          </cell>
          <cell r="B880" t="str">
            <v>עירוני גז</v>
          </cell>
          <cell r="C880" t="str">
            <v>גולדן דראגון</v>
          </cell>
          <cell r="D880">
            <v>2021</v>
          </cell>
          <cell r="E880" t="str">
            <v xml:space="preserve">ירושלים דרום </v>
          </cell>
          <cell r="F880">
            <v>113774</v>
          </cell>
          <cell r="G880">
            <v>4080</v>
          </cell>
          <cell r="H880">
            <v>118973</v>
          </cell>
          <cell r="I880">
            <v>5199</v>
          </cell>
          <cell r="J880">
            <v>125329</v>
          </cell>
          <cell r="K880">
            <v>6356</v>
          </cell>
          <cell r="L880">
            <v>125329</v>
          </cell>
          <cell r="M880">
            <v>0</v>
          </cell>
          <cell r="N880">
            <v>130094</v>
          </cell>
          <cell r="O880">
            <v>4765</v>
          </cell>
          <cell r="P880">
            <v>135523</v>
          </cell>
          <cell r="Q880">
            <v>5429</v>
          </cell>
          <cell r="R880">
            <v>140061</v>
          </cell>
          <cell r="S880">
            <v>4538</v>
          </cell>
          <cell r="T880">
            <v>146174</v>
          </cell>
          <cell r="U880">
            <v>6113</v>
          </cell>
          <cell r="V880">
            <v>146174</v>
          </cell>
          <cell r="W880">
            <v>0</v>
          </cell>
          <cell r="X880">
            <v>146174</v>
          </cell>
          <cell r="Y880">
            <v>0</v>
          </cell>
          <cell r="Z880">
            <v>146174</v>
          </cell>
          <cell r="AA880">
            <v>0</v>
          </cell>
          <cell r="AB880">
            <v>146552</v>
          </cell>
          <cell r="AC880">
            <v>378</v>
          </cell>
          <cell r="AD880">
            <v>153263</v>
          </cell>
          <cell r="AE880">
            <v>6711</v>
          </cell>
          <cell r="AG880">
            <v>39489</v>
          </cell>
          <cell r="AH880">
            <v>39489</v>
          </cell>
        </row>
        <row r="881">
          <cell r="A881">
            <v>70144302</v>
          </cell>
          <cell r="B881" t="str">
            <v>עירוני גז</v>
          </cell>
          <cell r="C881" t="str">
            <v>גולדן דראגון</v>
          </cell>
          <cell r="D881">
            <v>2021</v>
          </cell>
          <cell r="E881" t="str">
            <v xml:space="preserve">ירושלים דרום </v>
          </cell>
          <cell r="F881">
            <v>104750</v>
          </cell>
          <cell r="G881">
            <v>4546</v>
          </cell>
          <cell r="H881">
            <v>108119</v>
          </cell>
          <cell r="I881">
            <v>3369</v>
          </cell>
          <cell r="J881">
            <v>114410</v>
          </cell>
          <cell r="K881">
            <v>6291</v>
          </cell>
          <cell r="L881">
            <v>117783</v>
          </cell>
          <cell r="M881">
            <v>3373</v>
          </cell>
          <cell r="N881">
            <v>124041</v>
          </cell>
          <cell r="O881">
            <v>6258</v>
          </cell>
          <cell r="P881">
            <v>127895</v>
          </cell>
          <cell r="Q881">
            <v>3854</v>
          </cell>
          <cell r="R881">
            <v>132795</v>
          </cell>
          <cell r="S881">
            <v>4900</v>
          </cell>
          <cell r="T881">
            <v>136055</v>
          </cell>
          <cell r="U881">
            <v>3260</v>
          </cell>
          <cell r="V881">
            <v>140874</v>
          </cell>
          <cell r="W881">
            <v>4819</v>
          </cell>
          <cell r="X881">
            <v>140874</v>
          </cell>
          <cell r="Y881">
            <v>0</v>
          </cell>
          <cell r="Z881">
            <v>149483</v>
          </cell>
          <cell r="AA881">
            <v>8609</v>
          </cell>
          <cell r="AB881">
            <v>154168</v>
          </cell>
          <cell r="AC881">
            <v>4685</v>
          </cell>
          <cell r="AD881">
            <v>160256</v>
          </cell>
          <cell r="AE881">
            <v>6088</v>
          </cell>
          <cell r="AG881">
            <v>55506</v>
          </cell>
          <cell r="AH881">
            <v>55506</v>
          </cell>
        </row>
        <row r="882">
          <cell r="A882">
            <v>70144402</v>
          </cell>
          <cell r="B882" t="str">
            <v>עירוני גז</v>
          </cell>
          <cell r="C882" t="str">
            <v>גולדן דראגון</v>
          </cell>
          <cell r="D882">
            <v>2021</v>
          </cell>
          <cell r="E882" t="str">
            <v xml:space="preserve">ירושלים דרום </v>
          </cell>
          <cell r="F882">
            <v>119008</v>
          </cell>
          <cell r="G882">
            <v>0</v>
          </cell>
          <cell r="H882">
            <v>128853</v>
          </cell>
          <cell r="I882">
            <v>9845</v>
          </cell>
          <cell r="J882">
            <v>133796</v>
          </cell>
          <cell r="K882">
            <v>4943</v>
          </cell>
          <cell r="L882">
            <v>138932</v>
          </cell>
          <cell r="M882">
            <v>5136</v>
          </cell>
          <cell r="N882">
            <v>138932</v>
          </cell>
          <cell r="O882">
            <v>0</v>
          </cell>
          <cell r="P882">
            <v>138932</v>
          </cell>
          <cell r="Q882">
            <v>0</v>
          </cell>
          <cell r="R882">
            <v>142937</v>
          </cell>
          <cell r="S882">
            <v>4005</v>
          </cell>
          <cell r="T882">
            <v>142937</v>
          </cell>
          <cell r="U882">
            <v>0</v>
          </cell>
          <cell r="V882">
            <v>142937</v>
          </cell>
          <cell r="W882">
            <v>0</v>
          </cell>
          <cell r="X882">
            <v>142937</v>
          </cell>
          <cell r="Y882">
            <v>0</v>
          </cell>
          <cell r="Z882">
            <v>142937</v>
          </cell>
          <cell r="AA882">
            <v>0</v>
          </cell>
          <cell r="AB882">
            <v>142937</v>
          </cell>
          <cell r="AC882">
            <v>0</v>
          </cell>
          <cell r="AD882">
            <v>153451</v>
          </cell>
          <cell r="AE882">
            <v>10514</v>
          </cell>
          <cell r="AG882">
            <v>34443</v>
          </cell>
          <cell r="AH882">
            <v>34443</v>
          </cell>
        </row>
        <row r="883">
          <cell r="A883">
            <v>70144502</v>
          </cell>
          <cell r="B883" t="str">
            <v>עירוני גז</v>
          </cell>
          <cell r="C883" t="str">
            <v>גולדן דראגון</v>
          </cell>
          <cell r="D883">
            <v>2021</v>
          </cell>
          <cell r="E883" t="str">
            <v xml:space="preserve">ירושלים דרום </v>
          </cell>
          <cell r="F883">
            <v>96065</v>
          </cell>
          <cell r="G883">
            <v>5135</v>
          </cell>
          <cell r="H883">
            <v>101505</v>
          </cell>
          <cell r="I883">
            <v>5440</v>
          </cell>
          <cell r="J883">
            <v>106090</v>
          </cell>
          <cell r="K883">
            <v>4585</v>
          </cell>
          <cell r="L883">
            <v>111052</v>
          </cell>
          <cell r="M883">
            <v>4962</v>
          </cell>
          <cell r="N883">
            <v>115646</v>
          </cell>
          <cell r="O883">
            <v>4594</v>
          </cell>
          <cell r="P883">
            <v>119489</v>
          </cell>
          <cell r="Q883">
            <v>3843</v>
          </cell>
          <cell r="R883">
            <v>123773</v>
          </cell>
          <cell r="S883">
            <v>4284</v>
          </cell>
          <cell r="T883">
            <v>130238</v>
          </cell>
          <cell r="U883">
            <v>6465</v>
          </cell>
          <cell r="V883">
            <v>134920</v>
          </cell>
          <cell r="W883">
            <v>4682</v>
          </cell>
          <cell r="X883">
            <v>140254</v>
          </cell>
          <cell r="Y883">
            <v>5334</v>
          </cell>
          <cell r="Z883">
            <v>145207</v>
          </cell>
          <cell r="AA883">
            <v>4953</v>
          </cell>
          <cell r="AB883">
            <v>149249</v>
          </cell>
          <cell r="AC883">
            <v>4042</v>
          </cell>
          <cell r="AD883">
            <v>155931</v>
          </cell>
          <cell r="AE883">
            <v>6682</v>
          </cell>
          <cell r="AG883">
            <v>59866</v>
          </cell>
          <cell r="AH883">
            <v>59866</v>
          </cell>
        </row>
        <row r="884">
          <cell r="A884">
            <v>70144602</v>
          </cell>
          <cell r="B884" t="str">
            <v>עירוני גז</v>
          </cell>
          <cell r="C884" t="str">
            <v>גולדן דראגון</v>
          </cell>
          <cell r="D884">
            <v>2021</v>
          </cell>
          <cell r="E884" t="str">
            <v>ירושלים מרכז</v>
          </cell>
          <cell r="F884">
            <v>89433</v>
          </cell>
          <cell r="G884">
            <v>9840</v>
          </cell>
          <cell r="H884">
            <v>94747</v>
          </cell>
          <cell r="I884">
            <v>5314</v>
          </cell>
          <cell r="J884">
            <v>94747</v>
          </cell>
          <cell r="K884">
            <v>0</v>
          </cell>
          <cell r="L884">
            <v>94747</v>
          </cell>
          <cell r="M884">
            <v>0</v>
          </cell>
          <cell r="N884">
            <v>94747</v>
          </cell>
          <cell r="O884">
            <v>0</v>
          </cell>
          <cell r="P884">
            <v>94747</v>
          </cell>
          <cell r="Q884">
            <v>0</v>
          </cell>
          <cell r="R884">
            <v>94747</v>
          </cell>
          <cell r="S884">
            <v>0</v>
          </cell>
          <cell r="T884">
            <v>99854</v>
          </cell>
          <cell r="U884">
            <v>5107</v>
          </cell>
          <cell r="V884">
            <v>103438</v>
          </cell>
          <cell r="W884">
            <v>3584</v>
          </cell>
          <cell r="X884">
            <v>106969</v>
          </cell>
          <cell r="Y884">
            <v>3531</v>
          </cell>
          <cell r="Z884">
            <v>110574</v>
          </cell>
          <cell r="AA884">
            <v>3605</v>
          </cell>
          <cell r="AB884">
            <v>114181</v>
          </cell>
          <cell r="AC884">
            <v>3607</v>
          </cell>
          <cell r="AD884">
            <v>114181</v>
          </cell>
          <cell r="AE884">
            <v>0</v>
          </cell>
          <cell r="AG884">
            <v>24748</v>
          </cell>
          <cell r="AH884">
            <v>24748</v>
          </cell>
        </row>
        <row r="885">
          <cell r="A885">
            <v>70144702</v>
          </cell>
          <cell r="B885" t="str">
            <v>עירוני גז</v>
          </cell>
          <cell r="C885" t="str">
            <v>גולדן דראגון</v>
          </cell>
          <cell r="D885">
            <v>2021</v>
          </cell>
          <cell r="E885" t="str">
            <v xml:space="preserve">ירושלים דרום </v>
          </cell>
          <cell r="F885">
            <v>106273</v>
          </cell>
          <cell r="H885">
            <v>115887</v>
          </cell>
          <cell r="I885">
            <v>9614</v>
          </cell>
          <cell r="J885">
            <v>121771</v>
          </cell>
          <cell r="K885">
            <v>5884</v>
          </cell>
          <cell r="L885">
            <v>126512</v>
          </cell>
          <cell r="M885">
            <v>4741</v>
          </cell>
          <cell r="N885">
            <v>130206</v>
          </cell>
          <cell r="O885">
            <v>3694</v>
          </cell>
          <cell r="P885">
            <v>134224</v>
          </cell>
          <cell r="Q885">
            <v>4018</v>
          </cell>
          <cell r="R885">
            <v>138709</v>
          </cell>
          <cell r="S885">
            <v>4485</v>
          </cell>
          <cell r="T885">
            <v>140908</v>
          </cell>
          <cell r="U885">
            <v>2199</v>
          </cell>
          <cell r="V885">
            <v>140908</v>
          </cell>
          <cell r="W885">
            <v>0</v>
          </cell>
          <cell r="X885">
            <v>140908</v>
          </cell>
          <cell r="Y885">
            <v>0</v>
          </cell>
          <cell r="Z885">
            <v>147035</v>
          </cell>
          <cell r="AA885">
            <v>6127</v>
          </cell>
          <cell r="AB885">
            <v>151189</v>
          </cell>
          <cell r="AC885">
            <v>4154</v>
          </cell>
          <cell r="AD885">
            <v>156311</v>
          </cell>
          <cell r="AE885">
            <v>5122</v>
          </cell>
          <cell r="AG885">
            <v>50038</v>
          </cell>
          <cell r="AH885">
            <v>50038</v>
          </cell>
        </row>
        <row r="886">
          <cell r="A886">
            <v>70144802</v>
          </cell>
          <cell r="B886" t="str">
            <v>עירוני גז</v>
          </cell>
          <cell r="C886" t="str">
            <v>גולדן דראגון</v>
          </cell>
          <cell r="D886">
            <v>2021</v>
          </cell>
          <cell r="E886" t="str">
            <v xml:space="preserve">ירושלים דרום </v>
          </cell>
          <cell r="F886">
            <v>100157</v>
          </cell>
          <cell r="G886">
            <v>3600</v>
          </cell>
          <cell r="H886">
            <v>106643</v>
          </cell>
          <cell r="I886">
            <v>6486</v>
          </cell>
          <cell r="J886">
            <v>112019</v>
          </cell>
          <cell r="K886">
            <v>5376</v>
          </cell>
          <cell r="L886">
            <v>116482</v>
          </cell>
          <cell r="M886">
            <v>4463</v>
          </cell>
          <cell r="N886">
            <v>120040</v>
          </cell>
          <cell r="O886">
            <v>3558</v>
          </cell>
          <cell r="P886">
            <v>126049</v>
          </cell>
          <cell r="Q886">
            <v>6009</v>
          </cell>
          <cell r="R886">
            <v>130277</v>
          </cell>
          <cell r="S886">
            <v>4228</v>
          </cell>
          <cell r="T886">
            <v>135285</v>
          </cell>
          <cell r="U886">
            <v>5008</v>
          </cell>
          <cell r="V886">
            <v>135285</v>
          </cell>
          <cell r="W886">
            <v>0</v>
          </cell>
          <cell r="X886">
            <v>139832</v>
          </cell>
          <cell r="Y886">
            <v>4547</v>
          </cell>
          <cell r="Z886">
            <v>143514</v>
          </cell>
          <cell r="AA886">
            <v>3682</v>
          </cell>
          <cell r="AB886">
            <v>146623</v>
          </cell>
          <cell r="AC886">
            <v>3109</v>
          </cell>
          <cell r="AD886">
            <v>146623</v>
          </cell>
          <cell r="AE886">
            <v>0</v>
          </cell>
          <cell r="AG886">
            <v>46466</v>
          </cell>
          <cell r="AH886">
            <v>46466</v>
          </cell>
        </row>
        <row r="887">
          <cell r="A887">
            <v>70144902</v>
          </cell>
          <cell r="B887" t="str">
            <v>עירוני גז</v>
          </cell>
          <cell r="C887" t="str">
            <v>גולדן דראגון</v>
          </cell>
          <cell r="D887">
            <v>2021</v>
          </cell>
          <cell r="E887" t="str">
            <v>ירושלים מרכז</v>
          </cell>
          <cell r="F887">
            <v>124719</v>
          </cell>
          <cell r="G887">
            <v>5005</v>
          </cell>
          <cell r="H887">
            <v>129954</v>
          </cell>
          <cell r="I887">
            <v>5235</v>
          </cell>
          <cell r="J887">
            <v>134799</v>
          </cell>
          <cell r="K887">
            <v>4845</v>
          </cell>
          <cell r="L887">
            <v>134869</v>
          </cell>
          <cell r="M887">
            <v>70</v>
          </cell>
          <cell r="N887">
            <v>138776</v>
          </cell>
          <cell r="O887">
            <v>3907</v>
          </cell>
          <cell r="P887">
            <v>142970</v>
          </cell>
          <cell r="Q887">
            <v>4194</v>
          </cell>
          <cell r="R887">
            <v>148597</v>
          </cell>
          <cell r="S887">
            <v>5627</v>
          </cell>
          <cell r="T887">
            <v>153324</v>
          </cell>
          <cell r="U887">
            <v>4727</v>
          </cell>
          <cell r="V887">
            <v>158324</v>
          </cell>
          <cell r="W887">
            <v>5000</v>
          </cell>
          <cell r="X887">
            <v>158324</v>
          </cell>
          <cell r="Y887">
            <v>0</v>
          </cell>
          <cell r="Z887">
            <v>163304</v>
          </cell>
          <cell r="AA887">
            <v>4980</v>
          </cell>
          <cell r="AB887">
            <v>166668</v>
          </cell>
          <cell r="AC887">
            <v>3364</v>
          </cell>
          <cell r="AD887">
            <v>171062</v>
          </cell>
          <cell r="AE887">
            <v>4394</v>
          </cell>
          <cell r="AG887">
            <v>46343</v>
          </cell>
          <cell r="AH887">
            <v>46343</v>
          </cell>
        </row>
        <row r="888">
          <cell r="A888">
            <v>70145002</v>
          </cell>
          <cell r="B888" t="str">
            <v>עירוני גז</v>
          </cell>
          <cell r="C888" t="str">
            <v>גולדן דראגון</v>
          </cell>
          <cell r="D888">
            <v>2021</v>
          </cell>
          <cell r="E888" t="str">
            <v>ירושלים מרכז</v>
          </cell>
          <cell r="F888">
            <v>117011</v>
          </cell>
          <cell r="G888">
            <v>4638</v>
          </cell>
          <cell r="H888">
            <v>122232</v>
          </cell>
          <cell r="I888">
            <v>5221</v>
          </cell>
          <cell r="J888">
            <v>125700</v>
          </cell>
          <cell r="K888">
            <v>3468</v>
          </cell>
          <cell r="L888">
            <v>127964</v>
          </cell>
          <cell r="M888">
            <v>2264</v>
          </cell>
          <cell r="N888">
            <v>131482</v>
          </cell>
          <cell r="O888">
            <v>3518</v>
          </cell>
          <cell r="P888">
            <v>136976</v>
          </cell>
          <cell r="Q888">
            <v>5494</v>
          </cell>
          <cell r="R888">
            <v>140516</v>
          </cell>
          <cell r="S888">
            <v>3540</v>
          </cell>
          <cell r="T888">
            <v>146181</v>
          </cell>
          <cell r="U888">
            <v>5665</v>
          </cell>
          <cell r="V888">
            <v>150126</v>
          </cell>
          <cell r="W888">
            <v>3945</v>
          </cell>
          <cell r="X888">
            <v>154173</v>
          </cell>
          <cell r="Y888">
            <v>4047</v>
          </cell>
          <cell r="Z888">
            <v>157319</v>
          </cell>
          <cell r="AA888">
            <v>3146</v>
          </cell>
          <cell r="AB888">
            <v>160065</v>
          </cell>
          <cell r="AC888">
            <v>2746</v>
          </cell>
          <cell r="AD888">
            <v>163404</v>
          </cell>
          <cell r="AE888">
            <v>3339</v>
          </cell>
          <cell r="AG888">
            <v>46393</v>
          </cell>
          <cell r="AH888">
            <v>46393</v>
          </cell>
        </row>
        <row r="889">
          <cell r="A889">
            <v>70145102</v>
          </cell>
          <cell r="B889" t="str">
            <v>עירוני גז</v>
          </cell>
          <cell r="C889" t="str">
            <v>גולדן דראגון</v>
          </cell>
          <cell r="D889">
            <v>2021</v>
          </cell>
          <cell r="E889" t="str">
            <v xml:space="preserve">ירושלים דרום </v>
          </cell>
          <cell r="F889">
            <v>105140</v>
          </cell>
          <cell r="G889">
            <v>4193</v>
          </cell>
          <cell r="H889">
            <v>110518</v>
          </cell>
          <cell r="I889">
            <v>5378</v>
          </cell>
          <cell r="J889">
            <v>115740</v>
          </cell>
          <cell r="K889">
            <v>5222</v>
          </cell>
          <cell r="L889">
            <v>118502</v>
          </cell>
          <cell r="M889">
            <v>2762</v>
          </cell>
          <cell r="N889">
            <v>122969</v>
          </cell>
          <cell r="O889">
            <v>4467</v>
          </cell>
          <cell r="P889">
            <v>122969</v>
          </cell>
          <cell r="Q889">
            <v>0</v>
          </cell>
          <cell r="R889">
            <v>122969</v>
          </cell>
          <cell r="S889">
            <v>0</v>
          </cell>
          <cell r="T889">
            <v>122969</v>
          </cell>
          <cell r="U889">
            <v>0</v>
          </cell>
          <cell r="V889">
            <v>122969</v>
          </cell>
          <cell r="W889">
            <v>0</v>
          </cell>
          <cell r="X889">
            <v>122969</v>
          </cell>
          <cell r="Y889">
            <v>0</v>
          </cell>
          <cell r="Z889">
            <v>126620</v>
          </cell>
          <cell r="AA889">
            <v>3651</v>
          </cell>
          <cell r="AB889">
            <v>130459</v>
          </cell>
          <cell r="AC889">
            <v>3839</v>
          </cell>
          <cell r="AD889">
            <v>136056</v>
          </cell>
          <cell r="AE889">
            <v>5597</v>
          </cell>
          <cell r="AG889">
            <v>30916</v>
          </cell>
          <cell r="AH889">
            <v>30916</v>
          </cell>
        </row>
        <row r="890">
          <cell r="A890">
            <v>70145202</v>
          </cell>
          <cell r="B890" t="str">
            <v>עירוני גז</v>
          </cell>
          <cell r="C890" t="str">
            <v>גולדן דראגון</v>
          </cell>
          <cell r="D890">
            <v>2021</v>
          </cell>
          <cell r="E890" t="str">
            <v>ירושלים מרכז</v>
          </cell>
          <cell r="F890">
            <v>121348</v>
          </cell>
          <cell r="G890">
            <v>2526</v>
          </cell>
          <cell r="H890">
            <v>126212</v>
          </cell>
          <cell r="I890">
            <v>4864</v>
          </cell>
          <cell r="J890">
            <v>132224</v>
          </cell>
          <cell r="K890">
            <v>6012</v>
          </cell>
          <cell r="L890">
            <v>136706</v>
          </cell>
          <cell r="M890">
            <v>4482</v>
          </cell>
          <cell r="N890">
            <v>142033</v>
          </cell>
          <cell r="O890">
            <v>5327</v>
          </cell>
          <cell r="P890">
            <v>144886</v>
          </cell>
          <cell r="Q890">
            <v>2853</v>
          </cell>
          <cell r="R890">
            <v>144886</v>
          </cell>
          <cell r="S890">
            <v>0</v>
          </cell>
          <cell r="T890">
            <v>149633</v>
          </cell>
          <cell r="U890">
            <v>4747</v>
          </cell>
          <cell r="V890">
            <v>152615</v>
          </cell>
          <cell r="W890">
            <v>2982</v>
          </cell>
          <cell r="X890">
            <v>152615</v>
          </cell>
          <cell r="Y890">
            <v>0</v>
          </cell>
          <cell r="Z890">
            <v>152615</v>
          </cell>
          <cell r="AA890">
            <v>0</v>
          </cell>
          <cell r="AB890">
            <v>152615</v>
          </cell>
          <cell r="AC890">
            <v>0</v>
          </cell>
          <cell r="AD890">
            <v>152615</v>
          </cell>
          <cell r="AE890">
            <v>0</v>
          </cell>
          <cell r="AF890" t="str">
            <v xml:space="preserve">מושבת במוסך </v>
          </cell>
          <cell r="AG890">
            <v>31267</v>
          </cell>
          <cell r="AH890">
            <v>31267</v>
          </cell>
        </row>
        <row r="891">
          <cell r="A891">
            <v>70145302</v>
          </cell>
          <cell r="B891" t="str">
            <v>עירוני גז</v>
          </cell>
          <cell r="C891" t="str">
            <v>גולדן דראגון</v>
          </cell>
          <cell r="D891">
            <v>2021</v>
          </cell>
          <cell r="E891" t="str">
            <v xml:space="preserve">ירושלים דרום </v>
          </cell>
          <cell r="F891">
            <v>106969</v>
          </cell>
          <cell r="G891">
            <v>3325</v>
          </cell>
          <cell r="H891">
            <v>106969</v>
          </cell>
          <cell r="I891">
            <v>0</v>
          </cell>
          <cell r="J891">
            <v>106969</v>
          </cell>
          <cell r="K891">
            <v>0</v>
          </cell>
          <cell r="L891">
            <v>106969</v>
          </cell>
          <cell r="M891">
            <v>0</v>
          </cell>
          <cell r="N891">
            <v>106969</v>
          </cell>
          <cell r="O891">
            <v>0</v>
          </cell>
          <cell r="P891">
            <v>110114</v>
          </cell>
          <cell r="Q891">
            <v>3145</v>
          </cell>
          <cell r="R891">
            <v>113908</v>
          </cell>
          <cell r="S891">
            <v>3794</v>
          </cell>
          <cell r="T891">
            <v>120125</v>
          </cell>
          <cell r="U891">
            <v>6217</v>
          </cell>
          <cell r="V891">
            <v>125288</v>
          </cell>
          <cell r="W891">
            <v>5163</v>
          </cell>
          <cell r="X891">
            <v>129138</v>
          </cell>
          <cell r="Y891">
            <v>3850</v>
          </cell>
          <cell r="Z891">
            <v>133561</v>
          </cell>
          <cell r="AA891">
            <v>4423</v>
          </cell>
          <cell r="AB891">
            <v>138616</v>
          </cell>
          <cell r="AC891">
            <v>5055</v>
          </cell>
          <cell r="AD891">
            <v>144781</v>
          </cell>
          <cell r="AE891">
            <v>6165</v>
          </cell>
          <cell r="AG891">
            <v>37812</v>
          </cell>
          <cell r="AH891">
            <v>37812</v>
          </cell>
        </row>
        <row r="892">
          <cell r="A892">
            <v>70145402</v>
          </cell>
          <cell r="B892" t="str">
            <v>עירוני גז</v>
          </cell>
          <cell r="C892" t="str">
            <v>גולדן דראגון</v>
          </cell>
          <cell r="D892">
            <v>2021</v>
          </cell>
          <cell r="E892" t="str">
            <v xml:space="preserve">ירושלים דרום </v>
          </cell>
          <cell r="F892">
            <v>104094</v>
          </cell>
          <cell r="G892">
            <v>5246</v>
          </cell>
          <cell r="H892">
            <v>108760</v>
          </cell>
          <cell r="I892">
            <v>4666</v>
          </cell>
          <cell r="J892">
            <v>113069</v>
          </cell>
          <cell r="K892">
            <v>4309</v>
          </cell>
          <cell r="L892">
            <v>117375</v>
          </cell>
          <cell r="M892">
            <v>4306</v>
          </cell>
          <cell r="N892">
            <v>119365</v>
          </cell>
          <cell r="O892">
            <v>1990</v>
          </cell>
          <cell r="P892">
            <v>123885</v>
          </cell>
          <cell r="Q892">
            <v>4520</v>
          </cell>
          <cell r="R892">
            <v>128540</v>
          </cell>
          <cell r="S892">
            <v>4655</v>
          </cell>
          <cell r="T892">
            <v>131991</v>
          </cell>
          <cell r="U892">
            <v>3451</v>
          </cell>
          <cell r="V892">
            <v>133614</v>
          </cell>
          <cell r="W892">
            <v>1623</v>
          </cell>
          <cell r="X892">
            <v>138231</v>
          </cell>
          <cell r="Y892">
            <v>4617</v>
          </cell>
          <cell r="Z892">
            <v>142414</v>
          </cell>
          <cell r="AA892">
            <v>4183</v>
          </cell>
          <cell r="AB892">
            <v>147422</v>
          </cell>
          <cell r="AC892">
            <v>5008</v>
          </cell>
          <cell r="AD892">
            <v>153539</v>
          </cell>
          <cell r="AE892">
            <v>6117</v>
          </cell>
          <cell r="AG892">
            <v>49445</v>
          </cell>
          <cell r="AH892">
            <v>49445</v>
          </cell>
        </row>
        <row r="893">
          <cell r="A893">
            <v>70145502</v>
          </cell>
          <cell r="B893" t="str">
            <v>עירוני גז</v>
          </cell>
          <cell r="C893" t="str">
            <v>גולדן דראגון</v>
          </cell>
          <cell r="D893">
            <v>2021</v>
          </cell>
          <cell r="E893" t="str">
            <v>ירושלים מרכז</v>
          </cell>
          <cell r="F893">
            <v>96073</v>
          </cell>
          <cell r="G893">
            <v>0</v>
          </cell>
          <cell r="H893">
            <v>104520</v>
          </cell>
          <cell r="I893">
            <v>8447</v>
          </cell>
          <cell r="J893">
            <v>109224</v>
          </cell>
          <cell r="K893">
            <v>4704</v>
          </cell>
          <cell r="L893">
            <v>114143</v>
          </cell>
          <cell r="M893">
            <v>4919</v>
          </cell>
          <cell r="N893">
            <v>118808</v>
          </cell>
          <cell r="O893">
            <v>4665</v>
          </cell>
          <cell r="P893">
            <v>118808</v>
          </cell>
          <cell r="Q893">
            <v>0</v>
          </cell>
          <cell r="R893">
            <v>118808</v>
          </cell>
          <cell r="S893">
            <v>0</v>
          </cell>
          <cell r="T893">
            <v>123302</v>
          </cell>
          <cell r="U893">
            <v>4494</v>
          </cell>
          <cell r="V893">
            <v>125790</v>
          </cell>
          <cell r="W893">
            <v>2488</v>
          </cell>
          <cell r="X893">
            <v>144288</v>
          </cell>
          <cell r="Y893">
            <v>18498</v>
          </cell>
          <cell r="Z893">
            <v>144288</v>
          </cell>
          <cell r="AA893">
            <v>0</v>
          </cell>
          <cell r="AB893">
            <v>144288</v>
          </cell>
          <cell r="AC893">
            <v>0</v>
          </cell>
          <cell r="AD893">
            <v>144288</v>
          </cell>
          <cell r="AE893">
            <v>0</v>
          </cell>
          <cell r="AF893" t="str">
            <v>במוסך</v>
          </cell>
          <cell r="AG893">
            <v>48215</v>
          </cell>
          <cell r="AH893">
            <v>48215</v>
          </cell>
        </row>
        <row r="894">
          <cell r="A894">
            <v>70145602</v>
          </cell>
          <cell r="B894" t="str">
            <v>עירוני גז</v>
          </cell>
          <cell r="C894" t="str">
            <v>גולדן דראגון</v>
          </cell>
          <cell r="D894">
            <v>2021</v>
          </cell>
          <cell r="E894" t="str">
            <v>ירושלים מרכז</v>
          </cell>
          <cell r="F894">
            <v>97232</v>
          </cell>
          <cell r="G894">
            <v>5612</v>
          </cell>
          <cell r="H894">
            <v>102969</v>
          </cell>
          <cell r="I894">
            <v>5737</v>
          </cell>
          <cell r="J894">
            <v>106242</v>
          </cell>
          <cell r="K894">
            <v>3273</v>
          </cell>
          <cell r="L894">
            <v>111103</v>
          </cell>
          <cell r="M894">
            <v>4861</v>
          </cell>
          <cell r="N894">
            <v>114807</v>
          </cell>
          <cell r="O894">
            <v>3704</v>
          </cell>
          <cell r="P894">
            <v>118418</v>
          </cell>
          <cell r="Q894">
            <v>3611</v>
          </cell>
          <cell r="R894">
            <v>123929</v>
          </cell>
          <cell r="S894">
            <v>5511</v>
          </cell>
          <cell r="T894">
            <v>127568</v>
          </cell>
          <cell r="U894">
            <v>3639</v>
          </cell>
          <cell r="V894">
            <v>127568</v>
          </cell>
          <cell r="W894">
            <v>0</v>
          </cell>
          <cell r="X894">
            <v>127568</v>
          </cell>
          <cell r="Y894">
            <v>0</v>
          </cell>
          <cell r="Z894">
            <v>131266</v>
          </cell>
          <cell r="AA894">
            <v>3698</v>
          </cell>
          <cell r="AB894">
            <v>131266</v>
          </cell>
          <cell r="AC894">
            <v>0</v>
          </cell>
          <cell r="AD894">
            <v>138676</v>
          </cell>
          <cell r="AE894">
            <v>7410</v>
          </cell>
          <cell r="AG894">
            <v>41444</v>
          </cell>
          <cell r="AH894">
            <v>41444</v>
          </cell>
        </row>
        <row r="895">
          <cell r="A895">
            <v>70145702</v>
          </cell>
          <cell r="B895" t="str">
            <v>עירוני גז</v>
          </cell>
          <cell r="C895" t="str">
            <v>גולדן דראגון</v>
          </cell>
          <cell r="D895">
            <v>2021</v>
          </cell>
          <cell r="E895" t="str">
            <v>ירושלים מרכז</v>
          </cell>
          <cell r="F895">
            <v>109284</v>
          </cell>
          <cell r="G895">
            <v>4934</v>
          </cell>
          <cell r="H895">
            <v>114362</v>
          </cell>
          <cell r="I895">
            <v>5078</v>
          </cell>
          <cell r="J895">
            <v>119329</v>
          </cell>
          <cell r="K895">
            <v>4967</v>
          </cell>
          <cell r="L895">
            <v>121194</v>
          </cell>
          <cell r="M895">
            <v>1865</v>
          </cell>
          <cell r="N895">
            <v>124883</v>
          </cell>
          <cell r="O895">
            <v>3689</v>
          </cell>
          <cell r="P895">
            <v>124883</v>
          </cell>
          <cell r="Q895">
            <v>0</v>
          </cell>
          <cell r="R895">
            <v>124883</v>
          </cell>
          <cell r="S895">
            <v>0</v>
          </cell>
          <cell r="T895">
            <v>124883</v>
          </cell>
          <cell r="U895">
            <v>0</v>
          </cell>
          <cell r="V895">
            <v>124883</v>
          </cell>
          <cell r="W895">
            <v>0</v>
          </cell>
          <cell r="X895">
            <v>124883</v>
          </cell>
          <cell r="Y895">
            <v>0</v>
          </cell>
          <cell r="Z895">
            <v>124883</v>
          </cell>
          <cell r="AA895">
            <v>0</v>
          </cell>
          <cell r="AB895">
            <v>124883</v>
          </cell>
          <cell r="AC895">
            <v>0</v>
          </cell>
          <cell r="AD895">
            <v>124883</v>
          </cell>
          <cell r="AE895">
            <v>0</v>
          </cell>
          <cell r="AF895" t="str">
            <v xml:space="preserve">מוסך </v>
          </cell>
          <cell r="AG895">
            <v>15599</v>
          </cell>
          <cell r="AH895">
            <v>15599</v>
          </cell>
        </row>
        <row r="896">
          <cell r="A896">
            <v>70145802</v>
          </cell>
          <cell r="B896" t="str">
            <v>עירוני גז</v>
          </cell>
          <cell r="C896" t="str">
            <v>גולדן דראגון</v>
          </cell>
          <cell r="D896">
            <v>2021</v>
          </cell>
          <cell r="E896" t="str">
            <v xml:space="preserve">ירושלים דרום </v>
          </cell>
          <cell r="F896">
            <v>121118</v>
          </cell>
          <cell r="G896">
            <v>4894</v>
          </cell>
          <cell r="H896">
            <v>125240</v>
          </cell>
          <cell r="I896">
            <v>4122</v>
          </cell>
          <cell r="J896">
            <v>129801</v>
          </cell>
          <cell r="K896">
            <v>4561</v>
          </cell>
          <cell r="L896">
            <v>134357</v>
          </cell>
          <cell r="M896">
            <v>4556</v>
          </cell>
          <cell r="N896">
            <v>138108</v>
          </cell>
          <cell r="O896">
            <v>3751</v>
          </cell>
          <cell r="P896">
            <v>139442</v>
          </cell>
          <cell r="Q896">
            <v>1334</v>
          </cell>
          <cell r="R896">
            <v>140089</v>
          </cell>
          <cell r="S896">
            <v>647</v>
          </cell>
          <cell r="T896">
            <v>145966</v>
          </cell>
          <cell r="U896">
            <v>5877</v>
          </cell>
          <cell r="V896">
            <v>150875</v>
          </cell>
          <cell r="W896">
            <v>4909</v>
          </cell>
          <cell r="X896">
            <v>155611</v>
          </cell>
          <cell r="Y896">
            <v>4736</v>
          </cell>
          <cell r="Z896">
            <v>158602</v>
          </cell>
          <cell r="AA896">
            <v>2991</v>
          </cell>
          <cell r="AB896">
            <v>162992</v>
          </cell>
          <cell r="AC896">
            <v>4390</v>
          </cell>
          <cell r="AD896">
            <v>165942</v>
          </cell>
          <cell r="AE896">
            <v>2950</v>
          </cell>
          <cell r="AG896">
            <v>44824</v>
          </cell>
          <cell r="AH896">
            <v>44824</v>
          </cell>
        </row>
        <row r="897">
          <cell r="A897">
            <v>70145902</v>
          </cell>
          <cell r="B897" t="str">
            <v>עירוני גז</v>
          </cell>
          <cell r="C897" t="str">
            <v>גולדן דראגון</v>
          </cell>
          <cell r="D897">
            <v>2021</v>
          </cell>
          <cell r="E897" t="str">
            <v>ירושלים מרכז</v>
          </cell>
          <cell r="F897">
            <v>107643</v>
          </cell>
          <cell r="G897">
            <v>2967</v>
          </cell>
          <cell r="H897">
            <v>113481</v>
          </cell>
          <cell r="I897">
            <v>5838</v>
          </cell>
          <cell r="J897">
            <v>118822</v>
          </cell>
          <cell r="K897">
            <v>5341</v>
          </cell>
          <cell r="L897">
            <v>121928</v>
          </cell>
          <cell r="M897">
            <v>3106</v>
          </cell>
          <cell r="N897">
            <v>126209</v>
          </cell>
          <cell r="O897">
            <v>4281</v>
          </cell>
          <cell r="P897">
            <v>126209</v>
          </cell>
          <cell r="Q897">
            <v>0</v>
          </cell>
          <cell r="R897">
            <v>128385</v>
          </cell>
          <cell r="S897">
            <v>2176</v>
          </cell>
          <cell r="T897">
            <v>131814</v>
          </cell>
          <cell r="U897">
            <v>3429</v>
          </cell>
          <cell r="V897">
            <v>134900</v>
          </cell>
          <cell r="W897">
            <v>3086</v>
          </cell>
          <cell r="X897">
            <v>138070</v>
          </cell>
          <cell r="Y897">
            <v>3170</v>
          </cell>
          <cell r="Z897">
            <v>141180</v>
          </cell>
          <cell r="AA897">
            <v>3110</v>
          </cell>
          <cell r="AB897">
            <v>142089</v>
          </cell>
          <cell r="AC897">
            <v>909</v>
          </cell>
          <cell r="AD897">
            <v>146108</v>
          </cell>
          <cell r="AE897">
            <v>4019</v>
          </cell>
          <cell r="AG897">
            <v>38465</v>
          </cell>
          <cell r="AH897">
            <v>38465</v>
          </cell>
        </row>
        <row r="898">
          <cell r="A898">
            <v>70146002</v>
          </cell>
          <cell r="B898" t="str">
            <v>עירוני גז</v>
          </cell>
          <cell r="C898" t="str">
            <v>גולדן דראגון</v>
          </cell>
          <cell r="D898">
            <v>2021</v>
          </cell>
          <cell r="E898" t="str">
            <v xml:space="preserve">ירושלים דרום </v>
          </cell>
          <cell r="F898">
            <v>110199</v>
          </cell>
          <cell r="G898">
            <v>5106</v>
          </cell>
          <cell r="H898">
            <v>114431</v>
          </cell>
          <cell r="I898">
            <v>4232</v>
          </cell>
          <cell r="J898">
            <v>114431</v>
          </cell>
          <cell r="K898">
            <v>0</v>
          </cell>
          <cell r="L898">
            <v>114431</v>
          </cell>
          <cell r="M898">
            <v>0</v>
          </cell>
          <cell r="N898">
            <v>116800</v>
          </cell>
          <cell r="O898">
            <v>2369</v>
          </cell>
          <cell r="P898">
            <v>122038</v>
          </cell>
          <cell r="Q898">
            <v>5238</v>
          </cell>
          <cell r="R898">
            <v>125037</v>
          </cell>
          <cell r="S898">
            <v>2999</v>
          </cell>
          <cell r="T898">
            <v>130738</v>
          </cell>
          <cell r="U898">
            <v>5701</v>
          </cell>
          <cell r="V898">
            <v>136410</v>
          </cell>
          <cell r="W898">
            <v>5672</v>
          </cell>
          <cell r="X898">
            <v>141779</v>
          </cell>
          <cell r="Y898">
            <v>5369</v>
          </cell>
          <cell r="Z898">
            <v>146574</v>
          </cell>
          <cell r="AA898">
            <v>4795</v>
          </cell>
          <cell r="AB898">
            <v>146574</v>
          </cell>
          <cell r="AC898">
            <v>0</v>
          </cell>
          <cell r="AD898">
            <v>146574</v>
          </cell>
          <cell r="AE898">
            <v>0</v>
          </cell>
          <cell r="AG898">
            <v>36375</v>
          </cell>
          <cell r="AH898">
            <v>36375</v>
          </cell>
        </row>
        <row r="899">
          <cell r="A899">
            <v>70151502</v>
          </cell>
          <cell r="B899" t="str">
            <v>עירוני</v>
          </cell>
          <cell r="C899" t="str">
            <v>גולדן דראגון</v>
          </cell>
          <cell r="D899">
            <v>2021</v>
          </cell>
          <cell r="E899" t="str">
            <v>יקנעם</v>
          </cell>
          <cell r="F899">
            <v>158161</v>
          </cell>
          <cell r="G899">
            <v>5930</v>
          </cell>
          <cell r="H899">
            <v>164390</v>
          </cell>
          <cell r="I899">
            <v>6229</v>
          </cell>
          <cell r="J899">
            <v>170000</v>
          </cell>
          <cell r="K899">
            <v>5610</v>
          </cell>
          <cell r="L899">
            <v>176916</v>
          </cell>
          <cell r="M899">
            <v>6916</v>
          </cell>
          <cell r="N899">
            <v>182381</v>
          </cell>
          <cell r="O899">
            <v>5465</v>
          </cell>
          <cell r="P899">
            <v>188637</v>
          </cell>
          <cell r="Q899">
            <v>6256</v>
          </cell>
          <cell r="R899">
            <v>194966</v>
          </cell>
          <cell r="S899">
            <v>6329</v>
          </cell>
          <cell r="T899">
            <v>201073</v>
          </cell>
          <cell r="U899">
            <v>6107</v>
          </cell>
          <cell r="V899">
            <v>207528</v>
          </cell>
          <cell r="W899">
            <v>6455</v>
          </cell>
          <cell r="X899">
            <v>213520</v>
          </cell>
          <cell r="Y899">
            <v>5992</v>
          </cell>
          <cell r="Z899">
            <v>218677</v>
          </cell>
          <cell r="AA899">
            <v>5157</v>
          </cell>
          <cell r="AB899">
            <v>224297</v>
          </cell>
          <cell r="AC899">
            <v>5620</v>
          </cell>
          <cell r="AD899">
            <v>228838</v>
          </cell>
          <cell r="AE899">
            <v>4541</v>
          </cell>
          <cell r="AG899">
            <v>70677</v>
          </cell>
          <cell r="AH899">
            <v>70677</v>
          </cell>
        </row>
        <row r="900">
          <cell r="A900">
            <v>70151602</v>
          </cell>
          <cell r="B900" t="str">
            <v>עירוני</v>
          </cell>
          <cell r="C900" t="str">
            <v>גולדן דראגון</v>
          </cell>
          <cell r="D900">
            <v>2021</v>
          </cell>
          <cell r="E900" t="str">
            <v>יקנעם</v>
          </cell>
          <cell r="F900">
            <v>132285</v>
          </cell>
          <cell r="G900">
            <v>7555</v>
          </cell>
          <cell r="H900">
            <v>138698</v>
          </cell>
          <cell r="I900">
            <v>6413</v>
          </cell>
          <cell r="J900">
            <v>145153</v>
          </cell>
          <cell r="K900">
            <v>6455</v>
          </cell>
          <cell r="L900">
            <v>150340</v>
          </cell>
          <cell r="M900">
            <v>5187</v>
          </cell>
          <cell r="N900">
            <v>155645</v>
          </cell>
          <cell r="O900">
            <v>5305</v>
          </cell>
          <cell r="P900">
            <v>160992</v>
          </cell>
          <cell r="Q900">
            <v>5347</v>
          </cell>
          <cell r="R900">
            <v>167757</v>
          </cell>
          <cell r="S900">
            <v>6765</v>
          </cell>
          <cell r="T900">
            <v>174265</v>
          </cell>
          <cell r="U900">
            <v>6508</v>
          </cell>
          <cell r="V900">
            <v>180258</v>
          </cell>
          <cell r="W900">
            <v>5993</v>
          </cell>
          <cell r="X900">
            <v>186103</v>
          </cell>
          <cell r="Y900">
            <v>5845</v>
          </cell>
          <cell r="Z900">
            <v>191063</v>
          </cell>
          <cell r="AA900">
            <v>4960</v>
          </cell>
          <cell r="AB900">
            <v>197819</v>
          </cell>
          <cell r="AC900">
            <v>6756</v>
          </cell>
          <cell r="AD900">
            <v>204524</v>
          </cell>
          <cell r="AE900">
            <v>6705</v>
          </cell>
          <cell r="AG900">
            <v>72239</v>
          </cell>
          <cell r="AH900">
            <v>72239</v>
          </cell>
        </row>
        <row r="901">
          <cell r="A901">
            <v>70151702</v>
          </cell>
          <cell r="B901" t="str">
            <v>עירוני</v>
          </cell>
          <cell r="C901" t="str">
            <v>גולדן דראגון</v>
          </cell>
          <cell r="D901">
            <v>2021</v>
          </cell>
          <cell r="E901" t="str">
            <v>יקנעם</v>
          </cell>
          <cell r="F901">
            <v>98756</v>
          </cell>
          <cell r="G901">
            <v>6812</v>
          </cell>
          <cell r="H901">
            <v>105186</v>
          </cell>
          <cell r="I901">
            <v>6430</v>
          </cell>
          <cell r="J901">
            <v>111361</v>
          </cell>
          <cell r="K901">
            <v>6175</v>
          </cell>
          <cell r="L901">
            <v>117881</v>
          </cell>
          <cell r="M901">
            <v>6520</v>
          </cell>
          <cell r="N901">
            <v>121886</v>
          </cell>
          <cell r="O901">
            <v>4005</v>
          </cell>
          <cell r="P901">
            <v>127267</v>
          </cell>
          <cell r="Q901">
            <v>5381</v>
          </cell>
          <cell r="R901">
            <v>132861</v>
          </cell>
          <cell r="S901">
            <v>5594</v>
          </cell>
          <cell r="T901">
            <v>139882</v>
          </cell>
          <cell r="U901">
            <v>7021</v>
          </cell>
          <cell r="V901">
            <v>147518</v>
          </cell>
          <cell r="W901">
            <v>7636</v>
          </cell>
          <cell r="X901">
            <v>154397</v>
          </cell>
          <cell r="Y901">
            <v>6879</v>
          </cell>
          <cell r="Z901">
            <v>158423</v>
          </cell>
          <cell r="AA901">
            <v>4026</v>
          </cell>
          <cell r="AB901">
            <v>164958</v>
          </cell>
          <cell r="AC901">
            <v>6535</v>
          </cell>
          <cell r="AD901">
            <v>172371</v>
          </cell>
          <cell r="AE901">
            <v>7413</v>
          </cell>
          <cell r="AG901">
            <v>73615</v>
          </cell>
          <cell r="AH901">
            <v>73615</v>
          </cell>
        </row>
        <row r="902">
          <cell r="A902">
            <v>70151802</v>
          </cell>
          <cell r="B902" t="str">
            <v>עירוני</v>
          </cell>
          <cell r="C902" t="str">
            <v>גולדן דראגון</v>
          </cell>
          <cell r="D902">
            <v>2021</v>
          </cell>
          <cell r="E902" t="str">
            <v>יקנעם</v>
          </cell>
          <cell r="F902">
            <v>133042</v>
          </cell>
          <cell r="G902">
            <v>6837</v>
          </cell>
          <cell r="H902">
            <v>138104</v>
          </cell>
          <cell r="I902">
            <v>5062</v>
          </cell>
          <cell r="J902">
            <v>143735</v>
          </cell>
          <cell r="K902">
            <v>5631</v>
          </cell>
          <cell r="L902">
            <v>149834</v>
          </cell>
          <cell r="M902">
            <v>6099</v>
          </cell>
          <cell r="N902">
            <v>155041</v>
          </cell>
          <cell r="O902">
            <v>5207</v>
          </cell>
          <cell r="P902">
            <v>159470</v>
          </cell>
          <cell r="Q902">
            <v>4429</v>
          </cell>
          <cell r="R902">
            <v>164189</v>
          </cell>
          <cell r="S902">
            <v>4719</v>
          </cell>
          <cell r="T902">
            <v>167770</v>
          </cell>
          <cell r="U902">
            <v>3581</v>
          </cell>
          <cell r="V902">
            <v>174316</v>
          </cell>
          <cell r="W902">
            <v>6546</v>
          </cell>
          <cell r="X902">
            <v>177360</v>
          </cell>
          <cell r="Y902">
            <v>3044</v>
          </cell>
          <cell r="Z902">
            <v>177360</v>
          </cell>
          <cell r="AA902">
            <v>0</v>
          </cell>
          <cell r="AB902">
            <v>177360</v>
          </cell>
          <cell r="AC902">
            <v>0</v>
          </cell>
          <cell r="AD902">
            <v>177360</v>
          </cell>
          <cell r="AE902">
            <v>0</v>
          </cell>
          <cell r="AG902">
            <v>44318</v>
          </cell>
          <cell r="AH902">
            <v>44318</v>
          </cell>
        </row>
        <row r="903">
          <cell r="A903">
            <v>70151902</v>
          </cell>
          <cell r="B903" t="str">
            <v>עירוני</v>
          </cell>
          <cell r="C903" t="str">
            <v>גולדן דראגון</v>
          </cell>
          <cell r="D903">
            <v>2021</v>
          </cell>
          <cell r="E903" t="str">
            <v>יקנעם</v>
          </cell>
          <cell r="F903">
            <v>132080</v>
          </cell>
          <cell r="G903">
            <v>7009</v>
          </cell>
          <cell r="H903">
            <v>138383</v>
          </cell>
          <cell r="I903">
            <v>6303</v>
          </cell>
          <cell r="J903">
            <v>145008</v>
          </cell>
          <cell r="K903">
            <v>6625</v>
          </cell>
          <cell r="L903">
            <v>151258</v>
          </cell>
          <cell r="M903">
            <v>6250</v>
          </cell>
          <cell r="N903">
            <v>157258</v>
          </cell>
          <cell r="O903">
            <v>6000</v>
          </cell>
          <cell r="P903">
            <v>161721</v>
          </cell>
          <cell r="Q903">
            <v>4463</v>
          </cell>
          <cell r="R903">
            <v>166692</v>
          </cell>
          <cell r="S903">
            <v>4971</v>
          </cell>
          <cell r="T903">
            <v>172828</v>
          </cell>
          <cell r="U903">
            <v>6136</v>
          </cell>
          <cell r="V903">
            <v>179382</v>
          </cell>
          <cell r="W903">
            <v>6554</v>
          </cell>
          <cell r="X903">
            <v>182114</v>
          </cell>
          <cell r="Y903">
            <v>2732</v>
          </cell>
          <cell r="Z903">
            <v>185344</v>
          </cell>
          <cell r="AA903">
            <v>3230</v>
          </cell>
          <cell r="AB903">
            <v>191292</v>
          </cell>
          <cell r="AC903">
            <v>5948</v>
          </cell>
          <cell r="AD903">
            <v>198804</v>
          </cell>
          <cell r="AE903">
            <v>7512</v>
          </cell>
          <cell r="AG903">
            <v>66724</v>
          </cell>
          <cell r="AH903">
            <v>66724</v>
          </cell>
        </row>
        <row r="904">
          <cell r="A904">
            <v>70152002</v>
          </cell>
          <cell r="B904" t="str">
            <v>עירוני</v>
          </cell>
          <cell r="C904" t="str">
            <v>גולדן דראגון</v>
          </cell>
          <cell r="D904">
            <v>2021</v>
          </cell>
          <cell r="E904" t="str">
            <v>יקנעם</v>
          </cell>
          <cell r="F904">
            <v>143368</v>
          </cell>
          <cell r="G904">
            <v>5357</v>
          </cell>
          <cell r="H904">
            <v>149086</v>
          </cell>
          <cell r="I904">
            <v>5718</v>
          </cell>
          <cell r="J904">
            <v>155035</v>
          </cell>
          <cell r="K904">
            <v>5949</v>
          </cell>
          <cell r="L904">
            <v>159228</v>
          </cell>
          <cell r="M904">
            <v>4193</v>
          </cell>
          <cell r="N904">
            <v>164110</v>
          </cell>
          <cell r="O904">
            <v>4882</v>
          </cell>
          <cell r="P904">
            <v>169112</v>
          </cell>
          <cell r="Q904">
            <v>5002</v>
          </cell>
          <cell r="R904">
            <v>174689</v>
          </cell>
          <cell r="S904">
            <v>5577</v>
          </cell>
          <cell r="T904">
            <v>180647</v>
          </cell>
          <cell r="U904">
            <v>5958</v>
          </cell>
          <cell r="V904">
            <v>186404</v>
          </cell>
          <cell r="W904">
            <v>5757</v>
          </cell>
          <cell r="X904">
            <v>192027</v>
          </cell>
          <cell r="Y904">
            <v>5623</v>
          </cell>
          <cell r="Z904">
            <v>197321</v>
          </cell>
          <cell r="AA904">
            <v>5294</v>
          </cell>
          <cell r="AB904">
            <v>202804</v>
          </cell>
          <cell r="AC904">
            <v>5483</v>
          </cell>
          <cell r="AD904">
            <v>209093</v>
          </cell>
          <cell r="AE904">
            <v>6289</v>
          </cell>
          <cell r="AG904">
            <v>65725</v>
          </cell>
          <cell r="AH904">
            <v>65725</v>
          </cell>
        </row>
        <row r="905">
          <cell r="A905">
            <v>70152102</v>
          </cell>
          <cell r="B905" t="str">
            <v>עירוני</v>
          </cell>
          <cell r="C905" t="str">
            <v>גולדן דראגון</v>
          </cell>
          <cell r="D905">
            <v>2021</v>
          </cell>
          <cell r="E905" t="str">
            <v>יקנעם</v>
          </cell>
          <cell r="F905">
            <v>134091</v>
          </cell>
          <cell r="G905">
            <v>4924</v>
          </cell>
          <cell r="H905">
            <v>140497</v>
          </cell>
          <cell r="I905">
            <v>6406</v>
          </cell>
          <cell r="J905">
            <v>147009</v>
          </cell>
          <cell r="K905">
            <v>6512</v>
          </cell>
          <cell r="L905">
            <v>152531</v>
          </cell>
          <cell r="M905">
            <v>5522</v>
          </cell>
          <cell r="N905">
            <v>156120</v>
          </cell>
          <cell r="O905">
            <v>3589</v>
          </cell>
          <cell r="P905">
            <v>161035</v>
          </cell>
          <cell r="Q905">
            <v>4915</v>
          </cell>
          <cell r="R905">
            <v>165051</v>
          </cell>
          <cell r="S905">
            <v>4016</v>
          </cell>
          <cell r="T905">
            <v>169444</v>
          </cell>
          <cell r="U905">
            <v>4393</v>
          </cell>
          <cell r="V905">
            <v>176543</v>
          </cell>
          <cell r="W905">
            <v>7099</v>
          </cell>
          <cell r="X905">
            <v>181414</v>
          </cell>
          <cell r="Y905">
            <v>4871</v>
          </cell>
          <cell r="Z905">
            <v>184111</v>
          </cell>
          <cell r="AA905">
            <v>2697</v>
          </cell>
          <cell r="AB905">
            <v>189931</v>
          </cell>
          <cell r="AC905">
            <v>5820</v>
          </cell>
          <cell r="AD905">
            <v>195397</v>
          </cell>
          <cell r="AE905">
            <v>5466</v>
          </cell>
          <cell r="AG905">
            <v>61306</v>
          </cell>
          <cell r="AH905">
            <v>61306</v>
          </cell>
        </row>
        <row r="906">
          <cell r="A906">
            <v>70152202</v>
          </cell>
          <cell r="B906" t="str">
            <v>עירוני</v>
          </cell>
          <cell r="C906" t="str">
            <v>גולדן דראגון</v>
          </cell>
          <cell r="D906">
            <v>2021</v>
          </cell>
          <cell r="E906" t="str">
            <v>יקנעם</v>
          </cell>
          <cell r="F906">
            <v>127392</v>
          </cell>
          <cell r="G906">
            <v>6049</v>
          </cell>
          <cell r="H906">
            <v>133234</v>
          </cell>
          <cell r="I906">
            <v>5842</v>
          </cell>
          <cell r="J906">
            <v>139639</v>
          </cell>
          <cell r="K906">
            <v>6405</v>
          </cell>
          <cell r="L906">
            <v>146004</v>
          </cell>
          <cell r="M906">
            <v>6365</v>
          </cell>
          <cell r="N906">
            <v>151355</v>
          </cell>
          <cell r="O906">
            <v>5351</v>
          </cell>
          <cell r="P906">
            <v>156255</v>
          </cell>
          <cell r="Q906">
            <v>4900</v>
          </cell>
          <cell r="R906">
            <v>161474</v>
          </cell>
          <cell r="S906">
            <v>5219</v>
          </cell>
          <cell r="T906">
            <v>165174</v>
          </cell>
          <cell r="U906">
            <v>3700</v>
          </cell>
          <cell r="V906">
            <v>170139</v>
          </cell>
          <cell r="W906">
            <v>4965</v>
          </cell>
          <cell r="X906">
            <v>174846</v>
          </cell>
          <cell r="Y906">
            <v>4707</v>
          </cell>
          <cell r="Z906">
            <v>181095</v>
          </cell>
          <cell r="AA906">
            <v>6249</v>
          </cell>
          <cell r="AB906">
            <v>186810</v>
          </cell>
          <cell r="AC906">
            <v>5715</v>
          </cell>
          <cell r="AD906">
            <v>192541</v>
          </cell>
          <cell r="AE906">
            <v>5731</v>
          </cell>
          <cell r="AG906">
            <v>65149</v>
          </cell>
          <cell r="AH906">
            <v>65149</v>
          </cell>
        </row>
        <row r="907">
          <cell r="A907">
            <v>70152302</v>
          </cell>
          <cell r="B907" t="str">
            <v>עירוני</v>
          </cell>
          <cell r="C907" t="str">
            <v>גולדן דראגון</v>
          </cell>
          <cell r="D907">
            <v>2021</v>
          </cell>
          <cell r="E907" t="str">
            <v>יקנעם</v>
          </cell>
          <cell r="F907">
            <v>147960</v>
          </cell>
          <cell r="G907">
            <v>4780</v>
          </cell>
          <cell r="H907">
            <v>154681</v>
          </cell>
          <cell r="I907">
            <v>6721</v>
          </cell>
          <cell r="J907">
            <v>159768</v>
          </cell>
          <cell r="K907">
            <v>5087</v>
          </cell>
          <cell r="L907">
            <v>166037</v>
          </cell>
          <cell r="M907">
            <v>6269</v>
          </cell>
          <cell r="N907">
            <v>172079</v>
          </cell>
          <cell r="O907">
            <v>6042</v>
          </cell>
          <cell r="P907">
            <v>177988</v>
          </cell>
          <cell r="Q907">
            <v>5909</v>
          </cell>
          <cell r="R907">
            <v>182831</v>
          </cell>
          <cell r="S907">
            <v>4843</v>
          </cell>
          <cell r="T907">
            <v>189256</v>
          </cell>
          <cell r="U907">
            <v>6425</v>
          </cell>
          <cell r="V907">
            <v>196042</v>
          </cell>
          <cell r="W907">
            <v>6786</v>
          </cell>
          <cell r="X907">
            <v>202247</v>
          </cell>
          <cell r="Y907">
            <v>6205</v>
          </cell>
          <cell r="Z907">
            <v>206638</v>
          </cell>
          <cell r="AA907">
            <v>4391</v>
          </cell>
          <cell r="AB907">
            <v>212914</v>
          </cell>
          <cell r="AC907">
            <v>6276</v>
          </cell>
          <cell r="AD907">
            <v>218016</v>
          </cell>
          <cell r="AE907">
            <v>5102</v>
          </cell>
          <cell r="AG907">
            <v>70056</v>
          </cell>
          <cell r="AH907">
            <v>70056</v>
          </cell>
        </row>
        <row r="908">
          <cell r="A908">
            <v>70152402</v>
          </cell>
          <cell r="B908" t="str">
            <v>מפרקי</v>
          </cell>
          <cell r="C908" t="str">
            <v>גולדן דראגון</v>
          </cell>
          <cell r="D908">
            <v>2021</v>
          </cell>
          <cell r="E908" t="str">
            <v>ירושלים דרום</v>
          </cell>
          <cell r="F908">
            <v>130089</v>
          </cell>
          <cell r="G908">
            <v>3044</v>
          </cell>
          <cell r="H908">
            <v>134316</v>
          </cell>
          <cell r="I908">
            <v>4227</v>
          </cell>
          <cell r="J908">
            <v>134316</v>
          </cell>
          <cell r="K908">
            <v>0</v>
          </cell>
          <cell r="L908">
            <v>135493</v>
          </cell>
          <cell r="M908">
            <v>1177</v>
          </cell>
          <cell r="N908">
            <v>138736</v>
          </cell>
          <cell r="O908">
            <v>3243</v>
          </cell>
          <cell r="P908">
            <v>142005</v>
          </cell>
          <cell r="Q908">
            <v>3269</v>
          </cell>
          <cell r="R908">
            <v>145763</v>
          </cell>
          <cell r="S908">
            <v>3758</v>
          </cell>
          <cell r="T908">
            <v>149121</v>
          </cell>
          <cell r="U908">
            <v>3358</v>
          </cell>
          <cell r="V908">
            <v>152506</v>
          </cell>
          <cell r="W908">
            <v>3385</v>
          </cell>
          <cell r="X908">
            <v>152506</v>
          </cell>
          <cell r="Y908">
            <v>0</v>
          </cell>
          <cell r="Z908">
            <v>152506</v>
          </cell>
          <cell r="AA908">
            <v>0</v>
          </cell>
          <cell r="AB908">
            <v>152506</v>
          </cell>
          <cell r="AC908">
            <v>0</v>
          </cell>
          <cell r="AD908">
            <v>161367</v>
          </cell>
          <cell r="AE908">
            <v>8861</v>
          </cell>
          <cell r="AG908">
            <v>31278</v>
          </cell>
          <cell r="AH908">
            <v>31278</v>
          </cell>
        </row>
        <row r="909">
          <cell r="A909">
            <v>70152502</v>
          </cell>
          <cell r="B909" t="str">
            <v>מפרקי</v>
          </cell>
          <cell r="C909" t="str">
            <v>גולדן דראגון</v>
          </cell>
          <cell r="D909">
            <v>2021</v>
          </cell>
          <cell r="E909" t="str">
            <v>ירושלים דרום</v>
          </cell>
          <cell r="F909">
            <v>68416</v>
          </cell>
          <cell r="G909">
            <v>2339</v>
          </cell>
          <cell r="H909">
            <v>71947</v>
          </cell>
          <cell r="I909">
            <v>3531</v>
          </cell>
          <cell r="J909">
            <v>71947</v>
          </cell>
          <cell r="K909">
            <v>0</v>
          </cell>
          <cell r="L909">
            <v>71947</v>
          </cell>
          <cell r="M909">
            <v>0</v>
          </cell>
          <cell r="N909">
            <v>71947</v>
          </cell>
          <cell r="O909">
            <v>0</v>
          </cell>
          <cell r="P909">
            <v>71947</v>
          </cell>
          <cell r="Q909">
            <v>0</v>
          </cell>
          <cell r="R909">
            <v>79452</v>
          </cell>
          <cell r="S909">
            <v>7505</v>
          </cell>
          <cell r="T909">
            <v>83065</v>
          </cell>
          <cell r="U909">
            <v>3613</v>
          </cell>
          <cell r="V909">
            <v>83065</v>
          </cell>
          <cell r="W909">
            <v>0</v>
          </cell>
          <cell r="X909">
            <v>87465</v>
          </cell>
          <cell r="Y909">
            <v>4400</v>
          </cell>
          <cell r="Z909">
            <v>87465</v>
          </cell>
          <cell r="AA909">
            <v>0</v>
          </cell>
          <cell r="AB909">
            <v>87465</v>
          </cell>
          <cell r="AC909">
            <v>0</v>
          </cell>
          <cell r="AD909">
            <v>87465</v>
          </cell>
          <cell r="AE909">
            <v>0</v>
          </cell>
          <cell r="AF909" t="str">
            <v>מוסך</v>
          </cell>
          <cell r="AG909">
            <v>19049</v>
          </cell>
          <cell r="AH909">
            <v>19049</v>
          </cell>
        </row>
        <row r="910">
          <cell r="A910">
            <v>70152602</v>
          </cell>
          <cell r="B910" t="str">
            <v>מפרקי</v>
          </cell>
          <cell r="C910" t="str">
            <v>גולדן דראגון</v>
          </cell>
          <cell r="D910">
            <v>2021</v>
          </cell>
          <cell r="E910" t="str">
            <v>ירושלים דרום</v>
          </cell>
          <cell r="F910">
            <v>124633</v>
          </cell>
          <cell r="G910">
            <v>4540</v>
          </cell>
          <cell r="H910">
            <v>128062</v>
          </cell>
          <cell r="I910">
            <v>3429</v>
          </cell>
          <cell r="J910">
            <v>132736</v>
          </cell>
          <cell r="K910">
            <v>4674</v>
          </cell>
          <cell r="L910">
            <v>137538</v>
          </cell>
          <cell r="M910">
            <v>4802</v>
          </cell>
          <cell r="N910">
            <v>142002</v>
          </cell>
          <cell r="O910">
            <v>4464</v>
          </cell>
          <cell r="P910">
            <v>146281</v>
          </cell>
          <cell r="Q910">
            <v>4279</v>
          </cell>
          <cell r="R910">
            <v>150654</v>
          </cell>
          <cell r="S910">
            <v>4373</v>
          </cell>
          <cell r="T910">
            <v>153130</v>
          </cell>
          <cell r="U910">
            <v>2476</v>
          </cell>
          <cell r="V910">
            <v>156924</v>
          </cell>
          <cell r="W910">
            <v>3794</v>
          </cell>
          <cell r="X910">
            <v>156924</v>
          </cell>
          <cell r="Y910">
            <v>0</v>
          </cell>
          <cell r="Z910">
            <v>156924</v>
          </cell>
          <cell r="AA910">
            <v>0</v>
          </cell>
          <cell r="AB910">
            <v>156924</v>
          </cell>
          <cell r="AC910">
            <v>0</v>
          </cell>
          <cell r="AD910">
            <v>156924</v>
          </cell>
          <cell r="AE910">
            <v>0</v>
          </cell>
          <cell r="AF910" t="str">
            <v xml:space="preserve">במוסך </v>
          </cell>
          <cell r="AG910">
            <v>32291</v>
          </cell>
          <cell r="AH910">
            <v>32291</v>
          </cell>
        </row>
        <row r="911">
          <cell r="A911">
            <v>70152702</v>
          </cell>
          <cell r="B911" t="str">
            <v>מפרקי</v>
          </cell>
          <cell r="C911" t="str">
            <v>גולדן דראגון</v>
          </cell>
          <cell r="D911">
            <v>2021</v>
          </cell>
          <cell r="E911" t="str">
            <v>ירושלים דרום</v>
          </cell>
          <cell r="F911">
            <v>88599</v>
          </cell>
          <cell r="G911">
            <v>5094</v>
          </cell>
          <cell r="H911">
            <v>94253</v>
          </cell>
          <cell r="I911">
            <v>5654</v>
          </cell>
          <cell r="J911">
            <v>99392</v>
          </cell>
          <cell r="K911">
            <v>5139</v>
          </cell>
          <cell r="L911">
            <v>103858</v>
          </cell>
          <cell r="M911">
            <v>4466</v>
          </cell>
          <cell r="N911">
            <v>105375</v>
          </cell>
          <cell r="O911">
            <v>1517</v>
          </cell>
          <cell r="P911">
            <v>109293</v>
          </cell>
          <cell r="Q911">
            <v>3918</v>
          </cell>
          <cell r="R911">
            <v>115196</v>
          </cell>
          <cell r="S911">
            <v>5903</v>
          </cell>
          <cell r="T911">
            <v>117917</v>
          </cell>
          <cell r="U911">
            <v>2721</v>
          </cell>
          <cell r="V911">
            <v>122196</v>
          </cell>
          <cell r="W911">
            <v>4279</v>
          </cell>
          <cell r="X911">
            <v>127403</v>
          </cell>
          <cell r="Y911">
            <v>5207</v>
          </cell>
          <cell r="Z911">
            <v>132327</v>
          </cell>
          <cell r="AA911">
            <v>4924</v>
          </cell>
          <cell r="AB911">
            <v>132327</v>
          </cell>
          <cell r="AC911">
            <v>0</v>
          </cell>
          <cell r="AD911">
            <v>132327</v>
          </cell>
          <cell r="AE911">
            <v>0</v>
          </cell>
          <cell r="AF911" t="str">
            <v>במוסך</v>
          </cell>
          <cell r="AG911">
            <v>43728</v>
          </cell>
          <cell r="AH911">
            <v>43728</v>
          </cell>
        </row>
        <row r="912">
          <cell r="A912">
            <v>70152802</v>
          </cell>
          <cell r="B912" t="str">
            <v>מפרקי</v>
          </cell>
          <cell r="C912" t="str">
            <v>גולדן דראגון</v>
          </cell>
          <cell r="D912">
            <v>2021</v>
          </cell>
          <cell r="E912" t="str">
            <v>ירושלים דרום</v>
          </cell>
          <cell r="F912">
            <v>103742</v>
          </cell>
          <cell r="G912">
            <v>4070</v>
          </cell>
          <cell r="H912">
            <v>108849</v>
          </cell>
          <cell r="I912">
            <v>5107</v>
          </cell>
          <cell r="J912">
            <v>114075</v>
          </cell>
          <cell r="K912">
            <v>5226</v>
          </cell>
          <cell r="L912">
            <v>118901</v>
          </cell>
          <cell r="M912">
            <v>4826</v>
          </cell>
          <cell r="N912">
            <v>118901</v>
          </cell>
          <cell r="O912">
            <v>0</v>
          </cell>
          <cell r="P912">
            <v>123622</v>
          </cell>
          <cell r="Q912">
            <v>4721</v>
          </cell>
          <cell r="R912">
            <v>123622</v>
          </cell>
          <cell r="S912">
            <v>0</v>
          </cell>
          <cell r="T912">
            <v>123622</v>
          </cell>
          <cell r="U912">
            <v>0</v>
          </cell>
          <cell r="V912">
            <v>123622</v>
          </cell>
          <cell r="W912">
            <v>0</v>
          </cell>
          <cell r="X912">
            <v>123622</v>
          </cell>
          <cell r="Y912">
            <v>0</v>
          </cell>
          <cell r="Z912">
            <v>131684</v>
          </cell>
          <cell r="AA912">
            <v>8062</v>
          </cell>
          <cell r="AB912">
            <v>131684</v>
          </cell>
          <cell r="AC912">
            <v>0</v>
          </cell>
          <cell r="AD912">
            <v>137458</v>
          </cell>
          <cell r="AE912">
            <v>5774</v>
          </cell>
          <cell r="AG912">
            <v>33716</v>
          </cell>
          <cell r="AH912">
            <v>33716</v>
          </cell>
        </row>
        <row r="913">
          <cell r="A913">
            <v>70152902</v>
          </cell>
          <cell r="B913" t="str">
            <v>מפרקי</v>
          </cell>
          <cell r="C913" t="str">
            <v>גולדן דראגון</v>
          </cell>
          <cell r="D913">
            <v>2021</v>
          </cell>
          <cell r="E913" t="str">
            <v>ירושלים דרום</v>
          </cell>
          <cell r="F913">
            <v>112683</v>
          </cell>
          <cell r="G913">
            <v>5093</v>
          </cell>
          <cell r="H913">
            <v>118321</v>
          </cell>
          <cell r="I913">
            <v>5638</v>
          </cell>
          <cell r="J913">
            <v>119709</v>
          </cell>
          <cell r="K913">
            <v>1388</v>
          </cell>
          <cell r="L913">
            <v>124255</v>
          </cell>
          <cell r="M913">
            <v>4546</v>
          </cell>
          <cell r="N913">
            <v>127081</v>
          </cell>
          <cell r="O913">
            <v>2826</v>
          </cell>
          <cell r="P913">
            <v>130862</v>
          </cell>
          <cell r="Q913">
            <v>3781</v>
          </cell>
          <cell r="R913">
            <v>135044</v>
          </cell>
          <cell r="S913">
            <v>4182</v>
          </cell>
          <cell r="T913">
            <v>139775</v>
          </cell>
          <cell r="U913">
            <v>4731</v>
          </cell>
          <cell r="V913">
            <v>142749</v>
          </cell>
          <cell r="W913">
            <v>2974</v>
          </cell>
          <cell r="X913">
            <v>149495</v>
          </cell>
          <cell r="Y913">
            <v>6746</v>
          </cell>
          <cell r="Z913">
            <v>152111</v>
          </cell>
          <cell r="AA913">
            <v>2616</v>
          </cell>
          <cell r="AB913">
            <v>156970</v>
          </cell>
          <cell r="AC913">
            <v>4859</v>
          </cell>
          <cell r="AD913">
            <v>161095</v>
          </cell>
          <cell r="AE913">
            <v>4125</v>
          </cell>
          <cell r="AG913">
            <v>48412</v>
          </cell>
          <cell r="AH913">
            <v>48412</v>
          </cell>
        </row>
        <row r="914">
          <cell r="A914">
            <v>70153002</v>
          </cell>
          <cell r="B914" t="str">
            <v>מפרקי</v>
          </cell>
          <cell r="C914" t="str">
            <v>גולדן דראגון</v>
          </cell>
          <cell r="D914">
            <v>2021</v>
          </cell>
          <cell r="E914" t="str">
            <v>ירושלים דרום</v>
          </cell>
          <cell r="F914">
            <v>83600</v>
          </cell>
          <cell r="G914">
            <v>3552</v>
          </cell>
          <cell r="H914">
            <v>86953</v>
          </cell>
          <cell r="I914">
            <v>3353</v>
          </cell>
          <cell r="J914">
            <v>91588</v>
          </cell>
          <cell r="K914">
            <v>4635</v>
          </cell>
          <cell r="L914">
            <v>94610</v>
          </cell>
          <cell r="M914">
            <v>3022</v>
          </cell>
          <cell r="N914">
            <v>98330</v>
          </cell>
          <cell r="O914">
            <v>3720</v>
          </cell>
          <cell r="P914">
            <v>100686</v>
          </cell>
          <cell r="Q914">
            <v>2356</v>
          </cell>
          <cell r="R914">
            <v>105949</v>
          </cell>
          <cell r="S914">
            <v>5263</v>
          </cell>
          <cell r="T914">
            <v>109925</v>
          </cell>
          <cell r="U914">
            <v>3976</v>
          </cell>
          <cell r="V914">
            <v>112001</v>
          </cell>
          <cell r="W914">
            <v>2076</v>
          </cell>
          <cell r="X914">
            <v>113562</v>
          </cell>
          <cell r="Y914">
            <v>1561</v>
          </cell>
          <cell r="Z914">
            <v>113562</v>
          </cell>
          <cell r="AA914">
            <v>0</v>
          </cell>
          <cell r="AB914">
            <v>113562</v>
          </cell>
          <cell r="AC914">
            <v>0</v>
          </cell>
          <cell r="AD914">
            <v>123865</v>
          </cell>
          <cell r="AE914">
            <v>10303</v>
          </cell>
          <cell r="AG914">
            <v>40265</v>
          </cell>
          <cell r="AH914">
            <v>40265</v>
          </cell>
        </row>
        <row r="915">
          <cell r="A915">
            <v>70153102</v>
          </cell>
          <cell r="B915" t="str">
            <v>מפרקי</v>
          </cell>
          <cell r="C915" t="str">
            <v>גולדן דראגון</v>
          </cell>
          <cell r="D915">
            <v>2021</v>
          </cell>
          <cell r="E915" t="str">
            <v>ירושלים דרום</v>
          </cell>
          <cell r="F915">
            <v>58723</v>
          </cell>
          <cell r="G915">
            <v>2189</v>
          </cell>
          <cell r="H915">
            <v>61739</v>
          </cell>
          <cell r="I915">
            <v>3016</v>
          </cell>
          <cell r="J915">
            <v>64072</v>
          </cell>
          <cell r="K915">
            <v>2333</v>
          </cell>
          <cell r="L915">
            <v>65470</v>
          </cell>
          <cell r="M915">
            <v>1398</v>
          </cell>
          <cell r="N915">
            <v>68930</v>
          </cell>
          <cell r="O915">
            <v>3460</v>
          </cell>
          <cell r="P915">
            <v>70202</v>
          </cell>
          <cell r="Q915">
            <v>1272</v>
          </cell>
          <cell r="R915">
            <v>72205</v>
          </cell>
          <cell r="S915">
            <v>2003</v>
          </cell>
          <cell r="T915">
            <v>72205</v>
          </cell>
          <cell r="U915">
            <v>0</v>
          </cell>
          <cell r="V915">
            <v>72205</v>
          </cell>
          <cell r="W915">
            <v>0</v>
          </cell>
          <cell r="X915">
            <v>72205</v>
          </cell>
          <cell r="Y915">
            <v>0</v>
          </cell>
          <cell r="Z915">
            <v>75691</v>
          </cell>
          <cell r="AA915">
            <v>3486</v>
          </cell>
          <cell r="AB915">
            <v>75691</v>
          </cell>
          <cell r="AC915">
            <v>0</v>
          </cell>
          <cell r="AD915">
            <v>82073</v>
          </cell>
          <cell r="AE915">
            <v>6382</v>
          </cell>
          <cell r="AG915">
            <v>23350</v>
          </cell>
          <cell r="AH915">
            <v>23350</v>
          </cell>
        </row>
        <row r="916">
          <cell r="A916">
            <v>70153202</v>
          </cell>
          <cell r="B916" t="str">
            <v>מפרקי</v>
          </cell>
          <cell r="C916" t="str">
            <v>גולדן דראגון</v>
          </cell>
          <cell r="D916">
            <v>2021</v>
          </cell>
          <cell r="E916" t="str">
            <v>ירושלים דרום</v>
          </cell>
          <cell r="F916">
            <v>70235</v>
          </cell>
          <cell r="G916">
            <v>2998</v>
          </cell>
          <cell r="H916">
            <v>73957</v>
          </cell>
          <cell r="I916">
            <v>3722</v>
          </cell>
          <cell r="J916">
            <v>78324</v>
          </cell>
          <cell r="K916">
            <v>4367</v>
          </cell>
          <cell r="L916">
            <v>83366</v>
          </cell>
          <cell r="M916">
            <v>5042</v>
          </cell>
          <cell r="N916">
            <v>88660</v>
          </cell>
          <cell r="O916">
            <v>5294</v>
          </cell>
          <cell r="P916">
            <v>92932</v>
          </cell>
          <cell r="Q916">
            <v>4272</v>
          </cell>
          <cell r="R916">
            <v>96184</v>
          </cell>
          <cell r="S916">
            <v>3252</v>
          </cell>
          <cell r="T916">
            <v>100004</v>
          </cell>
          <cell r="U916">
            <v>3820</v>
          </cell>
          <cell r="V916">
            <v>106145</v>
          </cell>
          <cell r="W916">
            <v>6141</v>
          </cell>
          <cell r="X916">
            <v>106145</v>
          </cell>
          <cell r="Y916">
            <v>0</v>
          </cell>
          <cell r="Z916">
            <v>108753</v>
          </cell>
          <cell r="AA916">
            <v>2608</v>
          </cell>
          <cell r="AB916">
            <v>108753</v>
          </cell>
          <cell r="AC916">
            <v>0</v>
          </cell>
          <cell r="AD916">
            <v>115154</v>
          </cell>
          <cell r="AE916">
            <v>6401</v>
          </cell>
          <cell r="AG916">
            <v>44919</v>
          </cell>
          <cell r="AH916">
            <v>44919</v>
          </cell>
        </row>
        <row r="917">
          <cell r="A917">
            <v>70153302</v>
          </cell>
          <cell r="B917" t="str">
            <v>מפרקי</v>
          </cell>
          <cell r="C917" t="str">
            <v>גולדן דראגון</v>
          </cell>
          <cell r="D917">
            <v>2021</v>
          </cell>
          <cell r="E917" t="str">
            <v>ירושלים דרום</v>
          </cell>
          <cell r="F917">
            <v>116916</v>
          </cell>
          <cell r="G917">
            <v>4536</v>
          </cell>
          <cell r="H917">
            <v>120253</v>
          </cell>
          <cell r="I917">
            <v>3337</v>
          </cell>
          <cell r="J917">
            <v>123071</v>
          </cell>
          <cell r="K917">
            <v>2818</v>
          </cell>
          <cell r="L917">
            <v>124674</v>
          </cell>
          <cell r="M917">
            <v>1603</v>
          </cell>
          <cell r="N917">
            <v>126951</v>
          </cell>
          <cell r="O917">
            <v>2277</v>
          </cell>
          <cell r="P917">
            <v>129651</v>
          </cell>
          <cell r="Q917">
            <v>2700</v>
          </cell>
          <cell r="R917">
            <v>130001</v>
          </cell>
          <cell r="S917">
            <v>350</v>
          </cell>
          <cell r="T917">
            <v>134040</v>
          </cell>
          <cell r="U917">
            <v>4039</v>
          </cell>
          <cell r="V917">
            <v>134040</v>
          </cell>
          <cell r="W917">
            <v>0</v>
          </cell>
          <cell r="X917">
            <v>134040</v>
          </cell>
          <cell r="Y917">
            <v>0</v>
          </cell>
          <cell r="Z917">
            <v>134040</v>
          </cell>
          <cell r="AA917">
            <v>0</v>
          </cell>
          <cell r="AB917">
            <v>134040</v>
          </cell>
          <cell r="AC917">
            <v>0</v>
          </cell>
          <cell r="AD917">
            <v>142118</v>
          </cell>
          <cell r="AE917">
            <v>8078</v>
          </cell>
          <cell r="AG917">
            <v>25202</v>
          </cell>
          <cell r="AH917">
            <v>25202</v>
          </cell>
        </row>
        <row r="918">
          <cell r="A918">
            <v>70153402</v>
          </cell>
          <cell r="B918" t="str">
            <v>מפרקי</v>
          </cell>
          <cell r="C918" t="str">
            <v>גולדן דראגון</v>
          </cell>
          <cell r="D918">
            <v>2021</v>
          </cell>
          <cell r="E918" t="str">
            <v>ירושלים דרום</v>
          </cell>
          <cell r="F918">
            <v>113998</v>
          </cell>
          <cell r="G918">
            <v>3991</v>
          </cell>
          <cell r="H918">
            <v>118490</v>
          </cell>
          <cell r="I918">
            <v>4492</v>
          </cell>
          <cell r="J918">
            <v>121872</v>
          </cell>
          <cell r="K918">
            <v>3382</v>
          </cell>
          <cell r="L918">
            <v>126236</v>
          </cell>
          <cell r="M918">
            <v>4364</v>
          </cell>
          <cell r="N918">
            <v>129397</v>
          </cell>
          <cell r="O918">
            <v>3161</v>
          </cell>
          <cell r="P918">
            <v>130857</v>
          </cell>
          <cell r="Q918">
            <v>1460</v>
          </cell>
          <cell r="R918">
            <v>135400</v>
          </cell>
          <cell r="S918">
            <v>4543</v>
          </cell>
          <cell r="T918">
            <v>140225</v>
          </cell>
          <cell r="U918">
            <v>4825</v>
          </cell>
          <cell r="V918">
            <v>141639</v>
          </cell>
          <cell r="W918">
            <v>1414</v>
          </cell>
          <cell r="X918">
            <v>145700</v>
          </cell>
          <cell r="Y918">
            <v>4061</v>
          </cell>
          <cell r="Z918">
            <v>147672</v>
          </cell>
          <cell r="AA918">
            <v>1972</v>
          </cell>
          <cell r="AB918">
            <v>151754</v>
          </cell>
          <cell r="AC918">
            <v>4082</v>
          </cell>
          <cell r="AD918">
            <v>151754</v>
          </cell>
          <cell r="AE918">
            <v>0</v>
          </cell>
          <cell r="AG918">
            <v>37756</v>
          </cell>
          <cell r="AH918">
            <v>37756</v>
          </cell>
        </row>
        <row r="919">
          <cell r="A919">
            <v>70153502</v>
          </cell>
          <cell r="B919" t="str">
            <v>מפרקי</v>
          </cell>
          <cell r="C919" t="str">
            <v>גולדן דראגון</v>
          </cell>
          <cell r="D919">
            <v>2021</v>
          </cell>
          <cell r="E919" t="str">
            <v>ירושלים מרכז</v>
          </cell>
          <cell r="F919">
            <v>119335</v>
          </cell>
          <cell r="G919">
            <v>853</v>
          </cell>
          <cell r="H919">
            <v>122712</v>
          </cell>
          <cell r="I919">
            <v>3377</v>
          </cell>
          <cell r="J919">
            <v>122712</v>
          </cell>
          <cell r="K919">
            <v>0</v>
          </cell>
          <cell r="L919">
            <v>125274</v>
          </cell>
          <cell r="M919">
            <v>2562</v>
          </cell>
          <cell r="N919">
            <v>127262</v>
          </cell>
          <cell r="O919">
            <v>1988</v>
          </cell>
          <cell r="P919">
            <v>130512</v>
          </cell>
          <cell r="Q919">
            <v>3250</v>
          </cell>
          <cell r="R919">
            <v>135389</v>
          </cell>
          <cell r="S919">
            <v>4877</v>
          </cell>
          <cell r="T919">
            <v>137863</v>
          </cell>
          <cell r="U919">
            <v>2474</v>
          </cell>
          <cell r="V919">
            <v>141701</v>
          </cell>
          <cell r="W919">
            <v>3838</v>
          </cell>
          <cell r="X919">
            <v>147859</v>
          </cell>
          <cell r="Y919">
            <v>6158</v>
          </cell>
          <cell r="Z919">
            <v>151042</v>
          </cell>
          <cell r="AA919">
            <v>3183</v>
          </cell>
          <cell r="AB919">
            <v>154599</v>
          </cell>
          <cell r="AC919">
            <v>3557</v>
          </cell>
          <cell r="AD919">
            <v>154599</v>
          </cell>
          <cell r="AE919">
            <v>0</v>
          </cell>
          <cell r="AG919">
            <v>35264</v>
          </cell>
          <cell r="AH919">
            <v>35264</v>
          </cell>
        </row>
        <row r="920">
          <cell r="A920">
            <v>70153602</v>
          </cell>
          <cell r="B920" t="str">
            <v>מפרקי</v>
          </cell>
          <cell r="C920" t="str">
            <v>גולדן דראגון</v>
          </cell>
          <cell r="D920">
            <v>2021</v>
          </cell>
          <cell r="E920" t="str">
            <v>ירושלים מרכז</v>
          </cell>
          <cell r="F920">
            <v>71621</v>
          </cell>
          <cell r="G920">
            <v>4271</v>
          </cell>
          <cell r="H920">
            <v>75305</v>
          </cell>
          <cell r="I920">
            <v>3684</v>
          </cell>
          <cell r="J920">
            <v>79520</v>
          </cell>
          <cell r="K920">
            <v>4215</v>
          </cell>
          <cell r="L920">
            <v>83691</v>
          </cell>
          <cell r="M920">
            <v>4171</v>
          </cell>
          <cell r="N920">
            <v>83691</v>
          </cell>
          <cell r="O920">
            <v>0</v>
          </cell>
          <cell r="P920">
            <v>83691</v>
          </cell>
          <cell r="Q920">
            <v>0</v>
          </cell>
          <cell r="R920">
            <v>83691</v>
          </cell>
          <cell r="S920">
            <v>0</v>
          </cell>
          <cell r="T920">
            <v>83691</v>
          </cell>
          <cell r="U920">
            <v>0</v>
          </cell>
          <cell r="V920">
            <v>83691</v>
          </cell>
          <cell r="W920">
            <v>0</v>
          </cell>
          <cell r="X920">
            <v>89643</v>
          </cell>
          <cell r="Y920">
            <v>5952</v>
          </cell>
          <cell r="Z920">
            <v>93800</v>
          </cell>
          <cell r="AA920">
            <v>4157</v>
          </cell>
          <cell r="AB920">
            <v>93800</v>
          </cell>
          <cell r="AC920">
            <v>0</v>
          </cell>
          <cell r="AD920">
            <v>93800</v>
          </cell>
          <cell r="AE920">
            <v>0</v>
          </cell>
          <cell r="AF920" t="str">
            <v>במוסך</v>
          </cell>
          <cell r="AG920">
            <v>22179</v>
          </cell>
          <cell r="AH920">
            <v>22179</v>
          </cell>
        </row>
        <row r="921">
          <cell r="A921">
            <v>70153702</v>
          </cell>
          <cell r="B921" t="str">
            <v>מפרקי</v>
          </cell>
          <cell r="C921" t="str">
            <v>גולדן דראגון</v>
          </cell>
          <cell r="D921">
            <v>2021</v>
          </cell>
          <cell r="E921" t="str">
            <v>ירושלים דרום</v>
          </cell>
          <cell r="F921">
            <v>53910</v>
          </cell>
          <cell r="G921">
            <v>4418</v>
          </cell>
          <cell r="H921">
            <v>57805</v>
          </cell>
          <cell r="I921">
            <v>3895</v>
          </cell>
          <cell r="J921">
            <v>62011</v>
          </cell>
          <cell r="K921">
            <v>4206</v>
          </cell>
          <cell r="L921">
            <v>66615</v>
          </cell>
          <cell r="M921">
            <v>4604</v>
          </cell>
          <cell r="N921">
            <v>69737</v>
          </cell>
          <cell r="O921">
            <v>3122</v>
          </cell>
          <cell r="P921">
            <v>69737</v>
          </cell>
          <cell r="Q921">
            <v>0</v>
          </cell>
          <cell r="R921">
            <v>71292</v>
          </cell>
          <cell r="S921">
            <v>1555</v>
          </cell>
          <cell r="T921">
            <v>75783</v>
          </cell>
          <cell r="U921">
            <v>4491</v>
          </cell>
          <cell r="V921">
            <v>75783</v>
          </cell>
          <cell r="W921">
            <v>0</v>
          </cell>
          <cell r="X921">
            <v>80494</v>
          </cell>
          <cell r="Y921">
            <v>4711</v>
          </cell>
          <cell r="Z921">
            <v>84120</v>
          </cell>
          <cell r="AA921">
            <v>3626</v>
          </cell>
          <cell r="AB921">
            <v>87753</v>
          </cell>
          <cell r="AC921">
            <v>3633</v>
          </cell>
          <cell r="AD921">
            <v>91682</v>
          </cell>
          <cell r="AE921">
            <v>3929</v>
          </cell>
          <cell r="AG921">
            <v>37772</v>
          </cell>
          <cell r="AH921">
            <v>37772</v>
          </cell>
        </row>
        <row r="922">
          <cell r="A922">
            <v>70153802</v>
          </cell>
          <cell r="B922" t="str">
            <v>מפרקי</v>
          </cell>
          <cell r="C922" t="str">
            <v>גולדן דראגון</v>
          </cell>
          <cell r="D922">
            <v>2021</v>
          </cell>
          <cell r="E922" t="str">
            <v>ירושלים דרום</v>
          </cell>
          <cell r="F922">
            <v>108760</v>
          </cell>
          <cell r="G922">
            <v>4108</v>
          </cell>
          <cell r="H922">
            <v>111693</v>
          </cell>
          <cell r="I922">
            <v>2933</v>
          </cell>
          <cell r="J922">
            <v>113279</v>
          </cell>
          <cell r="K922">
            <v>1586</v>
          </cell>
          <cell r="L922">
            <v>115659</v>
          </cell>
          <cell r="M922">
            <v>2380</v>
          </cell>
          <cell r="N922">
            <v>115659</v>
          </cell>
          <cell r="O922">
            <v>0</v>
          </cell>
          <cell r="P922">
            <v>115659</v>
          </cell>
          <cell r="Q922">
            <v>0</v>
          </cell>
          <cell r="R922">
            <v>115659</v>
          </cell>
          <cell r="S922">
            <v>0</v>
          </cell>
          <cell r="T922">
            <v>122128</v>
          </cell>
          <cell r="U922">
            <v>6469</v>
          </cell>
          <cell r="V922">
            <v>123626</v>
          </cell>
          <cell r="W922">
            <v>1498</v>
          </cell>
          <cell r="X922">
            <v>128579</v>
          </cell>
          <cell r="Y922">
            <v>4953</v>
          </cell>
          <cell r="Z922">
            <v>129470</v>
          </cell>
          <cell r="AA922">
            <v>891</v>
          </cell>
          <cell r="AB922">
            <v>133217</v>
          </cell>
          <cell r="AC922">
            <v>3747</v>
          </cell>
          <cell r="AD922">
            <v>133217</v>
          </cell>
          <cell r="AE922">
            <v>0</v>
          </cell>
          <cell r="AG922">
            <v>24457</v>
          </cell>
          <cell r="AH922">
            <v>24457</v>
          </cell>
        </row>
        <row r="923">
          <cell r="A923">
            <v>70153902</v>
          </cell>
          <cell r="B923" t="str">
            <v>מפרקי</v>
          </cell>
          <cell r="C923" t="str">
            <v>גולדן דראגון</v>
          </cell>
          <cell r="D923">
            <v>2021</v>
          </cell>
          <cell r="E923" t="str">
            <v>ירושלים דרום</v>
          </cell>
          <cell r="F923">
            <v>69022</v>
          </cell>
          <cell r="G923">
            <v>3661</v>
          </cell>
          <cell r="H923">
            <v>70096</v>
          </cell>
          <cell r="I923">
            <v>1074</v>
          </cell>
          <cell r="J923">
            <v>73219</v>
          </cell>
          <cell r="K923">
            <v>3123</v>
          </cell>
          <cell r="L923">
            <v>76802</v>
          </cell>
          <cell r="M923">
            <v>3583</v>
          </cell>
          <cell r="N923">
            <v>79961</v>
          </cell>
          <cell r="O923">
            <v>3159</v>
          </cell>
          <cell r="P923">
            <v>81278</v>
          </cell>
          <cell r="Q923">
            <v>1317</v>
          </cell>
          <cell r="R923">
            <v>82893</v>
          </cell>
          <cell r="S923">
            <v>1615</v>
          </cell>
          <cell r="T923">
            <v>85046</v>
          </cell>
          <cell r="U923">
            <v>2153</v>
          </cell>
          <cell r="V923">
            <v>86107</v>
          </cell>
          <cell r="W923">
            <v>1061</v>
          </cell>
          <cell r="X923">
            <v>87888</v>
          </cell>
          <cell r="Y923">
            <v>1781</v>
          </cell>
          <cell r="Z923">
            <v>87888</v>
          </cell>
          <cell r="AA923">
            <v>0</v>
          </cell>
          <cell r="AB923">
            <v>87888</v>
          </cell>
          <cell r="AC923">
            <v>0</v>
          </cell>
          <cell r="AD923">
            <v>87888</v>
          </cell>
          <cell r="AE923">
            <v>0</v>
          </cell>
          <cell r="AF923" t="str">
            <v>מוסך</v>
          </cell>
          <cell r="AG923">
            <v>18866</v>
          </cell>
          <cell r="AH923">
            <v>18866</v>
          </cell>
        </row>
        <row r="924">
          <cell r="A924">
            <v>70154002</v>
          </cell>
          <cell r="B924" t="str">
            <v>מפרקי</v>
          </cell>
          <cell r="C924" t="str">
            <v>גולדן דראגון</v>
          </cell>
          <cell r="D924">
            <v>2021</v>
          </cell>
          <cell r="E924" t="str">
            <v>ירושלים דרום</v>
          </cell>
          <cell r="F924">
            <v>129210</v>
          </cell>
          <cell r="G924">
            <v>5254</v>
          </cell>
          <cell r="H924">
            <v>134936</v>
          </cell>
          <cell r="I924">
            <v>5726</v>
          </cell>
          <cell r="J924">
            <v>137954</v>
          </cell>
          <cell r="K924">
            <v>3018</v>
          </cell>
          <cell r="L924">
            <v>143109</v>
          </cell>
          <cell r="M924">
            <v>5155</v>
          </cell>
          <cell r="N924">
            <v>145206</v>
          </cell>
          <cell r="O924">
            <v>2097</v>
          </cell>
          <cell r="P924">
            <v>146360</v>
          </cell>
          <cell r="Q924">
            <v>1154</v>
          </cell>
          <cell r="R924">
            <v>150359</v>
          </cell>
          <cell r="S924">
            <v>3999</v>
          </cell>
          <cell r="T924">
            <v>152607</v>
          </cell>
          <cell r="U924">
            <v>2248</v>
          </cell>
          <cell r="V924">
            <v>154902</v>
          </cell>
          <cell r="W924">
            <v>2295</v>
          </cell>
          <cell r="X924">
            <v>155002</v>
          </cell>
          <cell r="Y924">
            <v>100</v>
          </cell>
          <cell r="Z924">
            <v>155002</v>
          </cell>
          <cell r="AA924">
            <v>0</v>
          </cell>
          <cell r="AB924">
            <v>155002</v>
          </cell>
          <cell r="AC924">
            <v>0</v>
          </cell>
          <cell r="AD924">
            <v>159872</v>
          </cell>
          <cell r="AE924">
            <v>4870</v>
          </cell>
          <cell r="AG924">
            <v>30662</v>
          </cell>
          <cell r="AH924">
            <v>30662</v>
          </cell>
        </row>
        <row r="925">
          <cell r="A925">
            <v>70154102</v>
          </cell>
          <cell r="B925" t="str">
            <v>מפרקי</v>
          </cell>
          <cell r="C925" t="str">
            <v>גולדן דראגון</v>
          </cell>
          <cell r="D925">
            <v>2021</v>
          </cell>
          <cell r="E925" t="str">
            <v>ירושלים דרום</v>
          </cell>
          <cell r="F925">
            <v>116854</v>
          </cell>
          <cell r="G925">
            <v>941</v>
          </cell>
          <cell r="H925">
            <v>118116</v>
          </cell>
          <cell r="I925">
            <v>1262</v>
          </cell>
          <cell r="J925">
            <v>121951</v>
          </cell>
          <cell r="K925">
            <v>3835</v>
          </cell>
          <cell r="L925">
            <v>125654</v>
          </cell>
          <cell r="M925">
            <v>3703</v>
          </cell>
          <cell r="N925">
            <v>131147</v>
          </cell>
          <cell r="O925">
            <v>5493</v>
          </cell>
          <cell r="P925">
            <v>134381</v>
          </cell>
          <cell r="Q925">
            <v>3234</v>
          </cell>
          <cell r="R925">
            <v>137715</v>
          </cell>
          <cell r="S925">
            <v>3334</v>
          </cell>
          <cell r="T925">
            <v>142455</v>
          </cell>
          <cell r="U925">
            <v>4740</v>
          </cell>
          <cell r="V925">
            <v>145420</v>
          </cell>
          <cell r="W925">
            <v>2965</v>
          </cell>
          <cell r="X925">
            <v>145420</v>
          </cell>
          <cell r="Y925">
            <v>0</v>
          </cell>
          <cell r="Z925">
            <v>150641</v>
          </cell>
          <cell r="AA925">
            <v>5221</v>
          </cell>
          <cell r="AB925">
            <v>154129</v>
          </cell>
          <cell r="AC925">
            <v>3488</v>
          </cell>
          <cell r="AD925">
            <v>156080</v>
          </cell>
          <cell r="AE925">
            <v>1951</v>
          </cell>
          <cell r="AG925">
            <v>39226</v>
          </cell>
          <cell r="AH925">
            <v>39226</v>
          </cell>
        </row>
        <row r="926">
          <cell r="A926">
            <v>70154202</v>
          </cell>
          <cell r="B926" t="str">
            <v>מפרקי</v>
          </cell>
          <cell r="C926" t="str">
            <v>גולדן דראגון</v>
          </cell>
          <cell r="D926">
            <v>2021</v>
          </cell>
          <cell r="E926" t="str">
            <v>ירושלים מרכז</v>
          </cell>
          <cell r="F926">
            <v>44962</v>
          </cell>
          <cell r="G926">
            <v>0</v>
          </cell>
          <cell r="H926">
            <v>49770</v>
          </cell>
          <cell r="I926">
            <v>4808</v>
          </cell>
          <cell r="J926">
            <v>51995</v>
          </cell>
          <cell r="K926">
            <v>2225</v>
          </cell>
          <cell r="L926">
            <v>53561</v>
          </cell>
          <cell r="M926">
            <v>1566</v>
          </cell>
          <cell r="N926">
            <v>58126</v>
          </cell>
          <cell r="O926">
            <v>4565</v>
          </cell>
          <cell r="P926">
            <v>62255</v>
          </cell>
          <cell r="Q926">
            <v>4129</v>
          </cell>
          <cell r="R926">
            <v>66932</v>
          </cell>
          <cell r="S926">
            <v>4677</v>
          </cell>
          <cell r="T926">
            <v>69334</v>
          </cell>
          <cell r="U926">
            <v>2402</v>
          </cell>
          <cell r="V926">
            <v>73391</v>
          </cell>
          <cell r="W926">
            <v>4057</v>
          </cell>
          <cell r="X926">
            <v>73391</v>
          </cell>
          <cell r="Y926">
            <v>0</v>
          </cell>
          <cell r="Z926">
            <v>73846</v>
          </cell>
          <cell r="AA926">
            <v>455</v>
          </cell>
          <cell r="AB926">
            <v>77088</v>
          </cell>
          <cell r="AC926">
            <v>3242</v>
          </cell>
          <cell r="AD926">
            <v>78503</v>
          </cell>
          <cell r="AE926">
            <v>1415</v>
          </cell>
          <cell r="AG926">
            <v>33541</v>
          </cell>
          <cell r="AH926">
            <v>33541</v>
          </cell>
        </row>
        <row r="927">
          <cell r="A927">
            <v>70154302</v>
          </cell>
          <cell r="B927" t="str">
            <v>מפרקי</v>
          </cell>
          <cell r="C927" t="str">
            <v>גולדן דראגון</v>
          </cell>
          <cell r="D927">
            <v>2021</v>
          </cell>
          <cell r="E927" t="str">
            <v>ירושלים דרום</v>
          </cell>
          <cell r="F927">
            <v>76851</v>
          </cell>
          <cell r="G927">
            <v>4468</v>
          </cell>
          <cell r="H927">
            <v>83098</v>
          </cell>
          <cell r="I927">
            <v>6247</v>
          </cell>
          <cell r="J927">
            <v>88057</v>
          </cell>
          <cell r="K927">
            <v>4959</v>
          </cell>
          <cell r="L927">
            <v>91576</v>
          </cell>
          <cell r="M927">
            <v>3519</v>
          </cell>
          <cell r="N927">
            <v>98465</v>
          </cell>
          <cell r="O927">
            <v>6889</v>
          </cell>
          <cell r="P927">
            <v>105095</v>
          </cell>
          <cell r="Q927">
            <v>6630</v>
          </cell>
          <cell r="R927">
            <v>105095</v>
          </cell>
          <cell r="S927">
            <v>0</v>
          </cell>
          <cell r="T927">
            <v>109456</v>
          </cell>
          <cell r="U927">
            <v>4361</v>
          </cell>
          <cell r="V927">
            <v>111281</v>
          </cell>
          <cell r="W927">
            <v>1825</v>
          </cell>
          <cell r="X927">
            <v>113627</v>
          </cell>
          <cell r="Y927">
            <v>2346</v>
          </cell>
          <cell r="Z927">
            <v>113627</v>
          </cell>
          <cell r="AA927">
            <v>0</v>
          </cell>
          <cell r="AB927">
            <v>121439</v>
          </cell>
          <cell r="AC927">
            <v>7812</v>
          </cell>
          <cell r="AD927">
            <v>124057</v>
          </cell>
          <cell r="AE927">
            <v>2618</v>
          </cell>
          <cell r="AG927">
            <v>47206</v>
          </cell>
          <cell r="AH927">
            <v>47206</v>
          </cell>
        </row>
        <row r="928">
          <cell r="A928">
            <v>70157702</v>
          </cell>
          <cell r="B928" t="str">
            <v>בין עירוני</v>
          </cell>
          <cell r="C928" t="str">
            <v>גולדן</v>
          </cell>
          <cell r="D928">
            <v>2021</v>
          </cell>
          <cell r="E928" t="str">
            <v>טבריה</v>
          </cell>
          <cell r="F928">
            <v>327779</v>
          </cell>
          <cell r="G928">
            <v>3089</v>
          </cell>
          <cell r="H928">
            <v>340598</v>
          </cell>
          <cell r="I928">
            <v>12819</v>
          </cell>
          <cell r="J928">
            <v>358569</v>
          </cell>
          <cell r="K928">
            <v>17971</v>
          </cell>
          <cell r="L928">
            <v>372984</v>
          </cell>
          <cell r="M928">
            <v>14415</v>
          </cell>
          <cell r="N928">
            <v>387478</v>
          </cell>
          <cell r="O928">
            <v>14494</v>
          </cell>
          <cell r="P928">
            <v>404685</v>
          </cell>
          <cell r="Q928">
            <v>17207</v>
          </cell>
          <cell r="R928">
            <v>418572</v>
          </cell>
          <cell r="S928">
            <v>13887</v>
          </cell>
          <cell r="T928">
            <v>434019</v>
          </cell>
          <cell r="U928">
            <v>15447</v>
          </cell>
          <cell r="V928">
            <v>451236</v>
          </cell>
          <cell r="W928">
            <v>17217</v>
          </cell>
          <cell r="X928">
            <v>470117</v>
          </cell>
          <cell r="Y928">
            <v>18881</v>
          </cell>
          <cell r="Z928">
            <v>471037</v>
          </cell>
          <cell r="AA928">
            <v>920</v>
          </cell>
          <cell r="AB928">
            <v>483447</v>
          </cell>
          <cell r="AC928">
            <v>12410</v>
          </cell>
          <cell r="AD928">
            <v>498113</v>
          </cell>
          <cell r="AE928">
            <v>14666</v>
          </cell>
          <cell r="AG928">
            <v>170334</v>
          </cell>
          <cell r="AH928">
            <v>170334</v>
          </cell>
        </row>
        <row r="929">
          <cell r="A929">
            <v>70157802</v>
          </cell>
          <cell r="B929" t="str">
            <v>בין עירוני</v>
          </cell>
          <cell r="C929" t="str">
            <v>גולדן</v>
          </cell>
          <cell r="D929">
            <v>2021</v>
          </cell>
          <cell r="E929" t="str">
            <v>טבריה</v>
          </cell>
          <cell r="F929">
            <v>315392</v>
          </cell>
          <cell r="G929">
            <v>11206</v>
          </cell>
          <cell r="H929">
            <v>326026</v>
          </cell>
          <cell r="I929">
            <v>10634</v>
          </cell>
          <cell r="J929">
            <v>339872</v>
          </cell>
          <cell r="K929">
            <v>13846</v>
          </cell>
          <cell r="L929">
            <v>353639</v>
          </cell>
          <cell r="M929">
            <v>13767</v>
          </cell>
          <cell r="N929">
            <v>364522</v>
          </cell>
          <cell r="O929">
            <v>10883</v>
          </cell>
          <cell r="P929">
            <v>377644</v>
          </cell>
          <cell r="Q929">
            <v>13122</v>
          </cell>
          <cell r="R929">
            <v>387595</v>
          </cell>
          <cell r="S929">
            <v>9951</v>
          </cell>
          <cell r="T929">
            <v>397373</v>
          </cell>
          <cell r="U929">
            <v>9778</v>
          </cell>
          <cell r="V929">
            <v>411593</v>
          </cell>
          <cell r="W929">
            <v>14220</v>
          </cell>
          <cell r="X929">
            <v>425421</v>
          </cell>
          <cell r="Y929">
            <v>13828</v>
          </cell>
          <cell r="Z929">
            <v>440093</v>
          </cell>
          <cell r="AA929">
            <v>14672</v>
          </cell>
          <cell r="AB929">
            <v>449911</v>
          </cell>
          <cell r="AC929">
            <v>9818</v>
          </cell>
          <cell r="AD929">
            <v>457456</v>
          </cell>
          <cell r="AE929">
            <v>7545</v>
          </cell>
          <cell r="AG929">
            <v>142064</v>
          </cell>
          <cell r="AH929">
            <v>142064</v>
          </cell>
        </row>
        <row r="930">
          <cell r="A930">
            <v>70157902</v>
          </cell>
          <cell r="B930" t="str">
            <v>בין עירוני</v>
          </cell>
          <cell r="C930" t="str">
            <v>גולדן</v>
          </cell>
          <cell r="D930">
            <v>2021</v>
          </cell>
          <cell r="E930" t="str">
            <v>טבריה</v>
          </cell>
          <cell r="F930">
            <v>300935</v>
          </cell>
          <cell r="G930">
            <v>5864</v>
          </cell>
          <cell r="H930">
            <v>313635</v>
          </cell>
          <cell r="I930">
            <v>12700</v>
          </cell>
          <cell r="J930">
            <v>322269</v>
          </cell>
          <cell r="K930">
            <v>8634</v>
          </cell>
          <cell r="L930">
            <v>337186</v>
          </cell>
          <cell r="M930">
            <v>14917</v>
          </cell>
          <cell r="N930">
            <v>349323</v>
          </cell>
          <cell r="O930">
            <v>12137</v>
          </cell>
          <cell r="P930">
            <v>364755</v>
          </cell>
          <cell r="Q930">
            <v>15432</v>
          </cell>
          <cell r="R930">
            <v>376639</v>
          </cell>
          <cell r="S930">
            <v>11884</v>
          </cell>
          <cell r="T930">
            <v>380481</v>
          </cell>
          <cell r="U930">
            <v>3842</v>
          </cell>
          <cell r="V930">
            <v>392914</v>
          </cell>
          <cell r="W930">
            <v>12433</v>
          </cell>
          <cell r="X930">
            <v>408342</v>
          </cell>
          <cell r="Y930">
            <v>15428</v>
          </cell>
          <cell r="Z930">
            <v>422288</v>
          </cell>
          <cell r="AA930">
            <v>13946</v>
          </cell>
          <cell r="AB930">
            <v>432291</v>
          </cell>
          <cell r="AC930">
            <v>10003</v>
          </cell>
          <cell r="AD930">
            <v>440828</v>
          </cell>
          <cell r="AE930">
            <v>8537</v>
          </cell>
          <cell r="AG930">
            <v>139893</v>
          </cell>
          <cell r="AH930">
            <v>139893</v>
          </cell>
        </row>
        <row r="931">
          <cell r="A931">
            <v>70158102</v>
          </cell>
          <cell r="B931" t="str">
            <v>בין עירוני</v>
          </cell>
          <cell r="C931" t="str">
            <v>גולדן</v>
          </cell>
          <cell r="D931">
            <v>2021</v>
          </cell>
          <cell r="E931" t="str">
            <v>טבריה</v>
          </cell>
          <cell r="F931">
            <v>295577</v>
          </cell>
          <cell r="G931">
            <v>11183</v>
          </cell>
          <cell r="H931">
            <v>308573</v>
          </cell>
          <cell r="I931">
            <v>12996</v>
          </cell>
          <cell r="J931">
            <v>323232</v>
          </cell>
          <cell r="K931">
            <v>14659</v>
          </cell>
          <cell r="L931">
            <v>337628</v>
          </cell>
          <cell r="M931">
            <v>14396</v>
          </cell>
          <cell r="N931">
            <v>349897</v>
          </cell>
          <cell r="O931">
            <v>12269</v>
          </cell>
          <cell r="P931">
            <v>365523</v>
          </cell>
          <cell r="Q931">
            <v>15626</v>
          </cell>
          <cell r="R931">
            <v>375335</v>
          </cell>
          <cell r="S931">
            <v>9812</v>
          </cell>
          <cell r="T931">
            <v>385723</v>
          </cell>
          <cell r="U931">
            <v>10388</v>
          </cell>
          <cell r="V931">
            <v>400975</v>
          </cell>
          <cell r="W931">
            <v>15252</v>
          </cell>
          <cell r="X931">
            <v>413958</v>
          </cell>
          <cell r="Y931">
            <v>12983</v>
          </cell>
          <cell r="Z931">
            <v>428127</v>
          </cell>
          <cell r="AA931">
            <v>14169</v>
          </cell>
          <cell r="AB931">
            <v>437470</v>
          </cell>
          <cell r="AC931">
            <v>9343</v>
          </cell>
          <cell r="AD931">
            <v>449982</v>
          </cell>
          <cell r="AE931">
            <v>12512</v>
          </cell>
          <cell r="AG931">
            <v>154405</v>
          </cell>
          <cell r="AH931">
            <v>154405</v>
          </cell>
        </row>
        <row r="932">
          <cell r="A932">
            <v>70158202</v>
          </cell>
          <cell r="B932" t="str">
            <v>בין עירוני</v>
          </cell>
          <cell r="C932" t="str">
            <v>גולדן</v>
          </cell>
          <cell r="D932">
            <v>2021</v>
          </cell>
          <cell r="E932" t="str">
            <v>טבריה</v>
          </cell>
          <cell r="F932">
            <v>312205</v>
          </cell>
          <cell r="G932">
            <v>10083</v>
          </cell>
          <cell r="H932">
            <v>322441</v>
          </cell>
          <cell r="I932">
            <v>10236</v>
          </cell>
          <cell r="J932">
            <v>335884</v>
          </cell>
          <cell r="K932">
            <v>13443</v>
          </cell>
          <cell r="L932">
            <v>348337</v>
          </cell>
          <cell r="M932">
            <v>12453</v>
          </cell>
          <cell r="N932">
            <v>359120</v>
          </cell>
          <cell r="O932">
            <v>10783</v>
          </cell>
          <cell r="P932">
            <v>367807</v>
          </cell>
          <cell r="Q932">
            <v>8687</v>
          </cell>
          <cell r="R932">
            <v>374770</v>
          </cell>
          <cell r="S932">
            <v>6963</v>
          </cell>
          <cell r="T932">
            <v>387256</v>
          </cell>
          <cell r="U932">
            <v>12486</v>
          </cell>
          <cell r="V932">
            <v>393948</v>
          </cell>
          <cell r="W932">
            <v>6692</v>
          </cell>
          <cell r="X932">
            <v>399773</v>
          </cell>
          <cell r="Y932">
            <v>5825</v>
          </cell>
          <cell r="Z932">
            <v>412560</v>
          </cell>
          <cell r="AA932">
            <v>12787</v>
          </cell>
          <cell r="AB932">
            <v>420470</v>
          </cell>
          <cell r="AC932">
            <v>7910</v>
          </cell>
          <cell r="AD932">
            <v>430839</v>
          </cell>
          <cell r="AE932">
            <v>10369</v>
          </cell>
          <cell r="AG932">
            <v>118634</v>
          </cell>
          <cell r="AH932">
            <v>118634</v>
          </cell>
        </row>
        <row r="933">
          <cell r="A933">
            <v>70158302</v>
          </cell>
          <cell r="B933" t="str">
            <v>בין עירוני</v>
          </cell>
          <cell r="C933" t="str">
            <v>גולדן</v>
          </cell>
          <cell r="D933">
            <v>2021</v>
          </cell>
          <cell r="E933" t="str">
            <v>טבריה</v>
          </cell>
          <cell r="F933">
            <v>300531</v>
          </cell>
          <cell r="G933">
            <v>12782</v>
          </cell>
          <cell r="H933">
            <v>317682</v>
          </cell>
          <cell r="I933">
            <v>17151</v>
          </cell>
          <cell r="J933">
            <v>327429</v>
          </cell>
          <cell r="K933">
            <v>9747</v>
          </cell>
          <cell r="L933">
            <v>340525</v>
          </cell>
          <cell r="M933">
            <v>13096</v>
          </cell>
          <cell r="N933">
            <v>353030</v>
          </cell>
          <cell r="O933">
            <v>12505</v>
          </cell>
          <cell r="P933">
            <v>366621</v>
          </cell>
          <cell r="Q933">
            <v>13591</v>
          </cell>
          <cell r="R933">
            <v>374716</v>
          </cell>
          <cell r="S933">
            <v>8095</v>
          </cell>
          <cell r="T933">
            <v>387443</v>
          </cell>
          <cell r="U933">
            <v>12727</v>
          </cell>
          <cell r="V933">
            <v>401638</v>
          </cell>
          <cell r="W933">
            <v>14195</v>
          </cell>
          <cell r="X933">
            <v>418844</v>
          </cell>
          <cell r="Y933">
            <v>17206</v>
          </cell>
          <cell r="Z933">
            <v>431925</v>
          </cell>
          <cell r="AA933">
            <v>13081</v>
          </cell>
          <cell r="AB933">
            <v>444645</v>
          </cell>
          <cell r="AC933">
            <v>12720</v>
          </cell>
          <cell r="AD933">
            <v>461078</v>
          </cell>
          <cell r="AE933">
            <v>16433</v>
          </cell>
          <cell r="AG933">
            <v>160547</v>
          </cell>
          <cell r="AH933">
            <v>160547</v>
          </cell>
        </row>
        <row r="934">
          <cell r="A934">
            <v>70158402</v>
          </cell>
          <cell r="B934" t="str">
            <v>בין עירוני</v>
          </cell>
          <cell r="C934" t="str">
            <v>גולדן</v>
          </cell>
          <cell r="D934">
            <v>2021</v>
          </cell>
          <cell r="E934" t="str">
            <v>טבריה</v>
          </cell>
          <cell r="F934">
            <v>295627</v>
          </cell>
          <cell r="G934">
            <v>7115</v>
          </cell>
          <cell r="H934">
            <v>339355</v>
          </cell>
          <cell r="I934">
            <v>43728</v>
          </cell>
          <cell r="J934">
            <v>353208</v>
          </cell>
          <cell r="K934">
            <v>13853</v>
          </cell>
          <cell r="L934">
            <v>362659</v>
          </cell>
          <cell r="M934">
            <v>9451</v>
          </cell>
          <cell r="N934">
            <v>374827</v>
          </cell>
          <cell r="O934">
            <v>12168</v>
          </cell>
          <cell r="P934">
            <v>390381</v>
          </cell>
          <cell r="Q934">
            <v>15554</v>
          </cell>
          <cell r="R934">
            <v>402696</v>
          </cell>
          <cell r="S934">
            <v>12315</v>
          </cell>
          <cell r="T934">
            <v>415673</v>
          </cell>
          <cell r="U934">
            <v>12977</v>
          </cell>
          <cell r="V934">
            <v>432020</v>
          </cell>
          <cell r="W934">
            <v>16347</v>
          </cell>
          <cell r="X934">
            <v>447748</v>
          </cell>
          <cell r="Y934">
            <v>15728</v>
          </cell>
          <cell r="Z934">
            <v>463024</v>
          </cell>
          <cell r="AA934">
            <v>15276</v>
          </cell>
          <cell r="AB934">
            <v>475167</v>
          </cell>
          <cell r="AC934">
            <v>12143</v>
          </cell>
          <cell r="AD934">
            <v>487653</v>
          </cell>
          <cell r="AE934">
            <v>12486</v>
          </cell>
          <cell r="AG934">
            <v>192026</v>
          </cell>
          <cell r="AH934">
            <v>192026</v>
          </cell>
        </row>
        <row r="935">
          <cell r="A935">
            <v>70158502</v>
          </cell>
          <cell r="B935" t="str">
            <v>בין עירוני</v>
          </cell>
          <cell r="C935" t="str">
            <v>גולדן</v>
          </cell>
          <cell r="D935">
            <v>2021</v>
          </cell>
          <cell r="E935" t="str">
            <v>טבריה</v>
          </cell>
          <cell r="F935">
            <v>292736</v>
          </cell>
          <cell r="G935">
            <v>5935</v>
          </cell>
          <cell r="H935">
            <v>304715</v>
          </cell>
          <cell r="I935">
            <v>11979</v>
          </cell>
          <cell r="J935">
            <v>318944</v>
          </cell>
          <cell r="K935">
            <v>14229</v>
          </cell>
          <cell r="L935">
            <v>330794</v>
          </cell>
          <cell r="M935">
            <v>11850</v>
          </cell>
          <cell r="N935">
            <v>344207</v>
          </cell>
          <cell r="O935">
            <v>13413</v>
          </cell>
          <cell r="P935">
            <v>359611</v>
          </cell>
          <cell r="Q935">
            <v>15404</v>
          </cell>
          <cell r="R935">
            <v>374156</v>
          </cell>
          <cell r="S935">
            <v>14545</v>
          </cell>
          <cell r="T935">
            <v>386769</v>
          </cell>
          <cell r="U935">
            <v>12613</v>
          </cell>
          <cell r="V935">
            <v>402824</v>
          </cell>
          <cell r="W935">
            <v>16055</v>
          </cell>
          <cell r="X935">
            <v>417875</v>
          </cell>
          <cell r="Y935">
            <v>15051</v>
          </cell>
          <cell r="Z935">
            <v>432881</v>
          </cell>
          <cell r="AA935">
            <v>15006</v>
          </cell>
          <cell r="AB935">
            <v>443606</v>
          </cell>
          <cell r="AC935">
            <v>10725</v>
          </cell>
          <cell r="AD935">
            <v>458420</v>
          </cell>
          <cell r="AE935">
            <v>14814</v>
          </cell>
          <cell r="AG935">
            <v>165684</v>
          </cell>
          <cell r="AH935">
            <v>165684</v>
          </cell>
        </row>
        <row r="936">
          <cell r="A936">
            <v>70158602</v>
          </cell>
          <cell r="B936" t="str">
            <v>בין עירוני</v>
          </cell>
          <cell r="C936" t="str">
            <v>גולדן</v>
          </cell>
          <cell r="D936">
            <v>2021</v>
          </cell>
          <cell r="E936" t="str">
            <v>טבריה</v>
          </cell>
          <cell r="F936">
            <v>305408</v>
          </cell>
          <cell r="G936">
            <v>10923</v>
          </cell>
          <cell r="H936">
            <v>310627</v>
          </cell>
          <cell r="I936">
            <v>5219</v>
          </cell>
          <cell r="J936">
            <v>322991</v>
          </cell>
          <cell r="K936">
            <v>12364</v>
          </cell>
          <cell r="L936">
            <v>337879</v>
          </cell>
          <cell r="M936">
            <v>14888</v>
          </cell>
          <cell r="N936">
            <v>350527</v>
          </cell>
          <cell r="O936">
            <v>12648</v>
          </cell>
          <cell r="P936">
            <v>363644</v>
          </cell>
          <cell r="Q936">
            <v>13117</v>
          </cell>
          <cell r="R936">
            <v>376695</v>
          </cell>
          <cell r="S936">
            <v>13051</v>
          </cell>
          <cell r="T936">
            <v>389694</v>
          </cell>
          <cell r="U936">
            <v>12999</v>
          </cell>
          <cell r="V936">
            <v>404245</v>
          </cell>
          <cell r="W936">
            <v>14551</v>
          </cell>
          <cell r="X936">
            <v>417159</v>
          </cell>
          <cell r="Y936">
            <v>12914</v>
          </cell>
          <cell r="Z936">
            <v>433937</v>
          </cell>
          <cell r="AA936">
            <v>16778</v>
          </cell>
          <cell r="AB936">
            <v>444351</v>
          </cell>
          <cell r="AC936">
            <v>10414</v>
          </cell>
          <cell r="AD936">
            <v>458271</v>
          </cell>
          <cell r="AE936">
            <v>13920</v>
          </cell>
          <cell r="AG936">
            <v>152863</v>
          </cell>
          <cell r="AH936">
            <v>152863</v>
          </cell>
        </row>
        <row r="937">
          <cell r="A937">
            <v>70159802</v>
          </cell>
          <cell r="B937" t="str">
            <v>בין עירוני</v>
          </cell>
          <cell r="C937" t="str">
            <v>גולדן</v>
          </cell>
          <cell r="D937">
            <v>2021</v>
          </cell>
          <cell r="E937" t="str">
            <v>טבריה</v>
          </cell>
          <cell r="F937">
            <v>310068</v>
          </cell>
          <cell r="G937">
            <v>10936</v>
          </cell>
          <cell r="H937">
            <v>323432</v>
          </cell>
          <cell r="I937">
            <v>13364</v>
          </cell>
          <cell r="J937">
            <v>334465</v>
          </cell>
          <cell r="K937">
            <v>11033</v>
          </cell>
          <cell r="L937">
            <v>344717</v>
          </cell>
          <cell r="M937">
            <v>10252</v>
          </cell>
          <cell r="N937">
            <v>355614</v>
          </cell>
          <cell r="O937">
            <v>10897</v>
          </cell>
          <cell r="P937">
            <v>366949</v>
          </cell>
          <cell r="Q937">
            <v>11335</v>
          </cell>
          <cell r="R937">
            <v>378444</v>
          </cell>
          <cell r="S937">
            <v>11495</v>
          </cell>
          <cell r="T937">
            <v>389557</v>
          </cell>
          <cell r="U937">
            <v>11113</v>
          </cell>
          <cell r="V937">
            <v>402069</v>
          </cell>
          <cell r="W937">
            <v>12512</v>
          </cell>
          <cell r="X937">
            <v>413799</v>
          </cell>
          <cell r="Y937">
            <v>11730</v>
          </cell>
          <cell r="Z937">
            <v>423885</v>
          </cell>
          <cell r="AA937">
            <v>10086</v>
          </cell>
          <cell r="AB937">
            <v>432021</v>
          </cell>
          <cell r="AC937">
            <v>8136</v>
          </cell>
          <cell r="AD937">
            <v>438892</v>
          </cell>
          <cell r="AE937">
            <v>6871</v>
          </cell>
          <cell r="AG937">
            <v>128824</v>
          </cell>
          <cell r="AH937">
            <v>128824</v>
          </cell>
        </row>
        <row r="938">
          <cell r="A938">
            <v>70159902</v>
          </cell>
          <cell r="B938" t="str">
            <v>בין עירוני</v>
          </cell>
          <cell r="C938" t="str">
            <v>גולדן</v>
          </cell>
          <cell r="D938">
            <v>2021</v>
          </cell>
          <cell r="E938" t="str">
            <v>טבריה</v>
          </cell>
          <cell r="F938">
            <v>291618</v>
          </cell>
          <cell r="G938">
            <v>11287</v>
          </cell>
          <cell r="H938">
            <v>336170</v>
          </cell>
          <cell r="I938">
            <v>44552</v>
          </cell>
          <cell r="J938">
            <v>349914</v>
          </cell>
          <cell r="K938">
            <v>13744</v>
          </cell>
          <cell r="L938">
            <v>365456</v>
          </cell>
          <cell r="M938">
            <v>15542</v>
          </cell>
          <cell r="N938">
            <v>378688</v>
          </cell>
          <cell r="O938">
            <v>13232</v>
          </cell>
          <cell r="P938">
            <v>393948</v>
          </cell>
          <cell r="Q938">
            <v>15260</v>
          </cell>
          <cell r="R938">
            <v>406489</v>
          </cell>
          <cell r="S938">
            <v>12541</v>
          </cell>
          <cell r="T938">
            <v>419591</v>
          </cell>
          <cell r="U938">
            <v>13102</v>
          </cell>
          <cell r="V938">
            <v>434469</v>
          </cell>
          <cell r="W938">
            <v>14878</v>
          </cell>
          <cell r="X938">
            <v>448721</v>
          </cell>
          <cell r="Y938">
            <v>14252</v>
          </cell>
          <cell r="Z938">
            <v>462054</v>
          </cell>
          <cell r="AA938">
            <v>13333</v>
          </cell>
          <cell r="AB938">
            <v>477647</v>
          </cell>
          <cell r="AC938">
            <v>15593</v>
          </cell>
          <cell r="AD938">
            <v>489218</v>
          </cell>
          <cell r="AE938">
            <v>11571</v>
          </cell>
          <cell r="AG938">
            <v>197600</v>
          </cell>
          <cell r="AH938">
            <v>197600</v>
          </cell>
        </row>
        <row r="939">
          <cell r="A939">
            <v>70160002</v>
          </cell>
          <cell r="B939" t="str">
            <v>בין עירוני</v>
          </cell>
          <cell r="C939" t="str">
            <v>גולדן</v>
          </cell>
          <cell r="D939">
            <v>2021</v>
          </cell>
          <cell r="E939" t="str">
            <v>טבריה</v>
          </cell>
          <cell r="F939">
            <v>296494</v>
          </cell>
          <cell r="G939">
            <v>10474</v>
          </cell>
          <cell r="H939">
            <v>320656</v>
          </cell>
          <cell r="I939">
            <v>24162</v>
          </cell>
          <cell r="J939">
            <v>329104</v>
          </cell>
          <cell r="K939">
            <v>8448</v>
          </cell>
          <cell r="L939">
            <v>339529</v>
          </cell>
          <cell r="M939">
            <v>10425</v>
          </cell>
          <cell r="N939">
            <v>351644</v>
          </cell>
          <cell r="O939">
            <v>12115</v>
          </cell>
          <cell r="P939">
            <v>365382</v>
          </cell>
          <cell r="Q939">
            <v>13738</v>
          </cell>
          <cell r="R939">
            <v>379150</v>
          </cell>
          <cell r="S939">
            <v>13768</v>
          </cell>
          <cell r="T939">
            <v>390586</v>
          </cell>
          <cell r="U939">
            <v>11436</v>
          </cell>
          <cell r="V939">
            <v>405235</v>
          </cell>
          <cell r="W939">
            <v>14649</v>
          </cell>
          <cell r="X939">
            <v>420562</v>
          </cell>
          <cell r="Y939">
            <v>15327</v>
          </cell>
          <cell r="Z939">
            <v>431119</v>
          </cell>
          <cell r="AA939">
            <v>10557</v>
          </cell>
          <cell r="AB939">
            <v>444347</v>
          </cell>
          <cell r="AC939">
            <v>13228</v>
          </cell>
          <cell r="AD939">
            <v>458542</v>
          </cell>
          <cell r="AE939">
            <v>14195</v>
          </cell>
          <cell r="AG939">
            <v>162048</v>
          </cell>
          <cell r="AH939">
            <v>162048</v>
          </cell>
        </row>
        <row r="940">
          <cell r="A940">
            <v>74735902</v>
          </cell>
          <cell r="B940" t="str">
            <v>מיני בין עירוני</v>
          </cell>
          <cell r="C940" t="str">
            <v>מרצדס</v>
          </cell>
          <cell r="D940">
            <v>2022</v>
          </cell>
          <cell r="E940" t="str">
            <v>יקנעם</v>
          </cell>
          <cell r="F940">
            <v>148439</v>
          </cell>
          <cell r="G940">
            <v>13172</v>
          </cell>
          <cell r="H940">
            <v>160592</v>
          </cell>
          <cell r="I940">
            <v>12153</v>
          </cell>
          <cell r="J940">
            <v>170111</v>
          </cell>
          <cell r="K940">
            <v>9519</v>
          </cell>
          <cell r="L940">
            <v>183112</v>
          </cell>
          <cell r="M940">
            <v>13001</v>
          </cell>
          <cell r="N940">
            <v>191062</v>
          </cell>
          <cell r="O940">
            <v>7950</v>
          </cell>
          <cell r="P940">
            <v>202471</v>
          </cell>
          <cell r="Q940">
            <v>11409</v>
          </cell>
          <cell r="R940">
            <v>215400</v>
          </cell>
          <cell r="S940">
            <v>12929</v>
          </cell>
          <cell r="T940">
            <v>222041</v>
          </cell>
          <cell r="U940">
            <v>6641</v>
          </cell>
          <cell r="V940">
            <v>229418</v>
          </cell>
          <cell r="W940">
            <v>7377</v>
          </cell>
          <cell r="X940">
            <v>235687</v>
          </cell>
          <cell r="Y940">
            <v>6269</v>
          </cell>
          <cell r="Z940">
            <v>243213</v>
          </cell>
          <cell r="AA940">
            <v>7526</v>
          </cell>
          <cell r="AB940">
            <v>255974</v>
          </cell>
          <cell r="AC940">
            <v>12761</v>
          </cell>
          <cell r="AD940">
            <v>270587</v>
          </cell>
          <cell r="AE940">
            <v>14613</v>
          </cell>
          <cell r="AG940">
            <v>122148</v>
          </cell>
          <cell r="AH940">
            <v>122148</v>
          </cell>
        </row>
        <row r="941">
          <cell r="A941">
            <v>74736002</v>
          </cell>
          <cell r="B941" t="str">
            <v>מיני בין עירוני</v>
          </cell>
          <cell r="C941" t="str">
            <v>מרצדס</v>
          </cell>
          <cell r="D941">
            <v>2022</v>
          </cell>
          <cell r="E941" t="str">
            <v>יקנעם</v>
          </cell>
          <cell r="F941">
            <v>224132</v>
          </cell>
          <cell r="G941">
            <v>7978</v>
          </cell>
          <cell r="H941">
            <v>230007</v>
          </cell>
          <cell r="I941">
            <v>5875</v>
          </cell>
          <cell r="J941">
            <v>241365</v>
          </cell>
          <cell r="K941">
            <v>11358</v>
          </cell>
          <cell r="L941">
            <v>246337</v>
          </cell>
          <cell r="M941">
            <v>4972</v>
          </cell>
          <cell r="N941">
            <v>247399</v>
          </cell>
          <cell r="O941">
            <v>1062</v>
          </cell>
          <cell r="P941">
            <v>248230</v>
          </cell>
          <cell r="Q941">
            <v>831</v>
          </cell>
          <cell r="R941">
            <v>249675</v>
          </cell>
          <cell r="S941">
            <v>1445</v>
          </cell>
          <cell r="T941">
            <v>261201</v>
          </cell>
          <cell r="U941">
            <v>11526</v>
          </cell>
          <cell r="V941">
            <v>273245</v>
          </cell>
          <cell r="W941">
            <v>12044</v>
          </cell>
          <cell r="X941">
            <v>284093</v>
          </cell>
          <cell r="Y941">
            <v>10848</v>
          </cell>
          <cell r="Z941">
            <v>295916</v>
          </cell>
          <cell r="AA941">
            <v>11823</v>
          </cell>
          <cell r="AB941">
            <v>307043</v>
          </cell>
          <cell r="AC941">
            <v>11127</v>
          </cell>
          <cell r="AD941">
            <v>318491</v>
          </cell>
          <cell r="AE941">
            <v>11448</v>
          </cell>
          <cell r="AG941">
            <v>94359</v>
          </cell>
          <cell r="AH941">
            <v>94359</v>
          </cell>
        </row>
        <row r="942">
          <cell r="A942">
            <v>74736102</v>
          </cell>
          <cell r="B942" t="str">
            <v>מיני בין עירוני</v>
          </cell>
          <cell r="C942" t="str">
            <v>מרצדס</v>
          </cell>
          <cell r="D942">
            <v>2022</v>
          </cell>
          <cell r="E942" t="str">
            <v>יקנעם</v>
          </cell>
          <cell r="F942">
            <v>221921</v>
          </cell>
          <cell r="G942">
            <v>11980</v>
          </cell>
          <cell r="H942">
            <v>233645</v>
          </cell>
          <cell r="I942">
            <v>11724</v>
          </cell>
          <cell r="J942">
            <v>245537</v>
          </cell>
          <cell r="K942">
            <v>11892</v>
          </cell>
          <cell r="L942">
            <v>258082</v>
          </cell>
          <cell r="M942">
            <v>12545</v>
          </cell>
          <cell r="N942">
            <v>270321</v>
          </cell>
          <cell r="O942">
            <v>12239</v>
          </cell>
          <cell r="P942">
            <v>279578</v>
          </cell>
          <cell r="Q942">
            <v>9257</v>
          </cell>
          <cell r="R942">
            <v>290234</v>
          </cell>
          <cell r="S942">
            <v>10656</v>
          </cell>
          <cell r="T942">
            <v>300215</v>
          </cell>
          <cell r="U942">
            <v>9981</v>
          </cell>
          <cell r="V942">
            <v>301021</v>
          </cell>
          <cell r="W942">
            <v>806</v>
          </cell>
          <cell r="X942">
            <v>311082</v>
          </cell>
          <cell r="Y942">
            <v>10061</v>
          </cell>
          <cell r="Z942">
            <v>316643</v>
          </cell>
          <cell r="AA942">
            <v>5561</v>
          </cell>
          <cell r="AB942">
            <v>328778</v>
          </cell>
          <cell r="AC942">
            <v>12135</v>
          </cell>
          <cell r="AD942">
            <v>340400</v>
          </cell>
          <cell r="AE942">
            <v>11622</v>
          </cell>
          <cell r="AG942">
            <v>118479</v>
          </cell>
          <cell r="AH942">
            <v>118479</v>
          </cell>
        </row>
        <row r="943">
          <cell r="A943">
            <v>74738502</v>
          </cell>
          <cell r="B943" t="str">
            <v>מיני עירוני</v>
          </cell>
          <cell r="C943" t="str">
            <v>מרצדס</v>
          </cell>
          <cell r="D943">
            <v>2022</v>
          </cell>
          <cell r="E943" t="str">
            <v>יקנעם</v>
          </cell>
          <cell r="F943">
            <v>75394</v>
          </cell>
          <cell r="G943">
            <v>7218</v>
          </cell>
          <cell r="H943">
            <v>81616</v>
          </cell>
          <cell r="I943">
            <v>6222</v>
          </cell>
          <cell r="J943">
            <v>87433</v>
          </cell>
          <cell r="K943">
            <v>5817</v>
          </cell>
          <cell r="L943">
            <v>93344</v>
          </cell>
          <cell r="M943">
            <v>5911</v>
          </cell>
          <cell r="N943">
            <v>99406</v>
          </cell>
          <cell r="O943">
            <v>6062</v>
          </cell>
          <cell r="P943">
            <v>105037</v>
          </cell>
          <cell r="Q943">
            <v>5631</v>
          </cell>
          <cell r="R943">
            <v>110633</v>
          </cell>
          <cell r="S943">
            <v>5596</v>
          </cell>
          <cell r="T943">
            <v>116333</v>
          </cell>
          <cell r="U943">
            <v>5700</v>
          </cell>
          <cell r="V943">
            <v>122636</v>
          </cell>
          <cell r="W943">
            <v>6303</v>
          </cell>
          <cell r="X943">
            <v>128388</v>
          </cell>
          <cell r="Y943">
            <v>5752</v>
          </cell>
          <cell r="Z943">
            <v>132573</v>
          </cell>
          <cell r="AA943">
            <v>4185</v>
          </cell>
          <cell r="AB943">
            <v>138611</v>
          </cell>
          <cell r="AC943">
            <v>6038</v>
          </cell>
          <cell r="AD943">
            <v>144759</v>
          </cell>
          <cell r="AE943">
            <v>6148</v>
          </cell>
          <cell r="AG943">
            <v>69365</v>
          </cell>
          <cell r="AH943">
            <v>69365</v>
          </cell>
        </row>
        <row r="944">
          <cell r="A944">
            <v>74738602</v>
          </cell>
          <cell r="B944" t="str">
            <v>מיני עירוני</v>
          </cell>
          <cell r="C944" t="str">
            <v>מרצדס</v>
          </cell>
          <cell r="D944">
            <v>2022</v>
          </cell>
          <cell r="E944" t="str">
            <v>יקנעם</v>
          </cell>
          <cell r="F944">
            <v>65081</v>
          </cell>
          <cell r="G944">
            <v>6109</v>
          </cell>
          <cell r="H944">
            <v>70567</v>
          </cell>
          <cell r="I944">
            <v>5486</v>
          </cell>
          <cell r="J944">
            <v>75953</v>
          </cell>
          <cell r="K944">
            <v>5386</v>
          </cell>
          <cell r="L944">
            <v>80418</v>
          </cell>
          <cell r="M944">
            <v>4465</v>
          </cell>
          <cell r="N944">
            <v>84978</v>
          </cell>
          <cell r="O944">
            <v>4560</v>
          </cell>
          <cell r="P944">
            <v>89037</v>
          </cell>
          <cell r="Q944">
            <v>4059</v>
          </cell>
          <cell r="R944">
            <v>92765</v>
          </cell>
          <cell r="S944">
            <v>3728</v>
          </cell>
          <cell r="T944">
            <v>97490</v>
          </cell>
          <cell r="U944">
            <v>4725</v>
          </cell>
          <cell r="V944">
            <v>101906</v>
          </cell>
          <cell r="W944">
            <v>4416</v>
          </cell>
          <cell r="X944">
            <v>106168</v>
          </cell>
          <cell r="Y944">
            <v>4262</v>
          </cell>
          <cell r="Z944">
            <v>110683</v>
          </cell>
          <cell r="AA944">
            <v>4515</v>
          </cell>
          <cell r="AB944">
            <v>115826</v>
          </cell>
          <cell r="AC944">
            <v>5143</v>
          </cell>
          <cell r="AD944">
            <v>121646</v>
          </cell>
          <cell r="AE944">
            <v>5820</v>
          </cell>
          <cell r="AG944">
            <v>56565</v>
          </cell>
          <cell r="AH944">
            <v>56565</v>
          </cell>
        </row>
        <row r="945">
          <cell r="A945">
            <v>74863602</v>
          </cell>
          <cell r="B945" t="str">
            <v>עירוני</v>
          </cell>
          <cell r="C945" t="str">
            <v>גולדן דראגון</v>
          </cell>
          <cell r="D945">
            <v>2022</v>
          </cell>
          <cell r="E945" t="str">
            <v>עפולה</v>
          </cell>
          <cell r="M945">
            <v>0</v>
          </cell>
          <cell r="S945">
            <v>0</v>
          </cell>
          <cell r="T945">
            <v>135456</v>
          </cell>
          <cell r="U945">
            <v>135456</v>
          </cell>
          <cell r="V945">
            <v>141804</v>
          </cell>
          <cell r="W945">
            <v>6348</v>
          </cell>
          <cell r="X945">
            <v>147175</v>
          </cell>
          <cell r="Y945">
            <v>5371</v>
          </cell>
          <cell r="Z945">
            <v>150937</v>
          </cell>
          <cell r="AA945">
            <v>3762</v>
          </cell>
          <cell r="AB945">
            <v>155452</v>
          </cell>
          <cell r="AC945">
            <v>4515</v>
          </cell>
          <cell r="AD945">
            <v>160083</v>
          </cell>
          <cell r="AE945">
            <v>4631</v>
          </cell>
          <cell r="AF945" t="str">
            <v>עבר מירושלים לעפולה 25/7</v>
          </cell>
          <cell r="AG945">
            <v>160083</v>
          </cell>
          <cell r="AH945">
            <v>160083</v>
          </cell>
        </row>
        <row r="946">
          <cell r="A946">
            <v>74864102</v>
          </cell>
          <cell r="B946" t="str">
            <v>עירוני גז</v>
          </cell>
          <cell r="C946" t="str">
            <v>גולדן דראגון</v>
          </cell>
          <cell r="D946">
            <v>2021</v>
          </cell>
          <cell r="E946" t="str">
            <v>עפולה</v>
          </cell>
          <cell r="F946">
            <v>138144</v>
          </cell>
          <cell r="G946">
            <v>6231</v>
          </cell>
          <cell r="H946">
            <v>146222</v>
          </cell>
          <cell r="I946">
            <v>8078</v>
          </cell>
          <cell r="J946">
            <v>150222</v>
          </cell>
          <cell r="K946">
            <v>4000</v>
          </cell>
          <cell r="L946">
            <v>156454</v>
          </cell>
          <cell r="M946">
            <v>6232</v>
          </cell>
          <cell r="N946">
            <v>161737</v>
          </cell>
          <cell r="O946">
            <v>5283</v>
          </cell>
          <cell r="P946">
            <v>166605</v>
          </cell>
          <cell r="Q946">
            <v>4868</v>
          </cell>
          <cell r="R946">
            <v>175827</v>
          </cell>
          <cell r="S946">
            <v>9222</v>
          </cell>
          <cell r="T946">
            <v>182188</v>
          </cell>
          <cell r="U946">
            <v>6361</v>
          </cell>
          <cell r="V946">
            <v>188980</v>
          </cell>
          <cell r="W946">
            <v>6792</v>
          </cell>
          <cell r="X946">
            <v>195360</v>
          </cell>
          <cell r="Y946">
            <v>6380</v>
          </cell>
          <cell r="Z946">
            <v>203420</v>
          </cell>
          <cell r="AA946">
            <v>8060</v>
          </cell>
          <cell r="AB946">
            <v>208953</v>
          </cell>
          <cell r="AC946">
            <v>5533</v>
          </cell>
          <cell r="AD946">
            <v>215040</v>
          </cell>
          <cell r="AE946">
            <v>6087</v>
          </cell>
          <cell r="AG946">
            <v>76896</v>
          </cell>
          <cell r="AH946">
            <v>76896</v>
          </cell>
        </row>
        <row r="947">
          <cell r="A947">
            <v>74864202</v>
          </cell>
          <cell r="B947" t="str">
            <v>עירוני גז</v>
          </cell>
          <cell r="C947" t="str">
            <v>גולדן דראגון</v>
          </cell>
          <cell r="D947">
            <v>2021</v>
          </cell>
          <cell r="E947" t="str">
            <v>עפולה</v>
          </cell>
          <cell r="F947">
            <v>137387</v>
          </cell>
          <cell r="G947">
            <v>7219</v>
          </cell>
          <cell r="H947">
            <v>146152</v>
          </cell>
          <cell r="I947">
            <v>8765</v>
          </cell>
          <cell r="J947">
            <v>152999</v>
          </cell>
          <cell r="K947">
            <v>6847</v>
          </cell>
          <cell r="L947">
            <v>160558</v>
          </cell>
          <cell r="M947">
            <v>7559</v>
          </cell>
          <cell r="N947">
            <v>161177</v>
          </cell>
          <cell r="O947">
            <v>619</v>
          </cell>
          <cell r="P947">
            <v>174369</v>
          </cell>
          <cell r="Q947">
            <v>13192</v>
          </cell>
          <cell r="R947">
            <v>181200</v>
          </cell>
          <cell r="S947">
            <v>6831</v>
          </cell>
          <cell r="T947">
            <v>187744</v>
          </cell>
          <cell r="U947">
            <v>6544</v>
          </cell>
          <cell r="V947">
            <v>196714</v>
          </cell>
          <cell r="W947">
            <v>8970</v>
          </cell>
          <cell r="X947">
            <v>202802</v>
          </cell>
          <cell r="Y947">
            <v>6088</v>
          </cell>
          <cell r="Z947">
            <v>209186</v>
          </cell>
          <cell r="AA947">
            <v>6384</v>
          </cell>
          <cell r="AB947">
            <v>215848</v>
          </cell>
          <cell r="AC947">
            <v>6662</v>
          </cell>
          <cell r="AD947">
            <v>222976</v>
          </cell>
          <cell r="AE947">
            <v>7128</v>
          </cell>
          <cell r="AG947">
            <v>85589</v>
          </cell>
          <cell r="AH947">
            <v>85589</v>
          </cell>
        </row>
        <row r="948">
          <cell r="A948">
            <v>74864302</v>
          </cell>
          <cell r="B948" t="str">
            <v>עירוני גז</v>
          </cell>
          <cell r="C948" t="str">
            <v>גולדן דראגון</v>
          </cell>
          <cell r="D948">
            <v>2021</v>
          </cell>
          <cell r="E948" t="str">
            <v>עפולה</v>
          </cell>
          <cell r="F948">
            <v>145053</v>
          </cell>
          <cell r="G948">
            <v>7260</v>
          </cell>
          <cell r="H948">
            <v>152500</v>
          </cell>
          <cell r="I948">
            <v>7447</v>
          </cell>
          <cell r="J948">
            <v>158294</v>
          </cell>
          <cell r="K948">
            <v>5794</v>
          </cell>
          <cell r="L948">
            <v>165535</v>
          </cell>
          <cell r="M948">
            <v>7241</v>
          </cell>
          <cell r="N948">
            <v>172293</v>
          </cell>
          <cell r="O948">
            <v>6758</v>
          </cell>
          <cell r="P948">
            <v>172293</v>
          </cell>
          <cell r="Q948">
            <v>0</v>
          </cell>
          <cell r="R948">
            <v>176576</v>
          </cell>
          <cell r="S948">
            <v>4283</v>
          </cell>
          <cell r="T948">
            <v>176576</v>
          </cell>
          <cell r="U948">
            <v>0</v>
          </cell>
          <cell r="V948">
            <v>176576</v>
          </cell>
          <cell r="W948">
            <v>0</v>
          </cell>
          <cell r="X948">
            <v>176792</v>
          </cell>
          <cell r="Y948">
            <v>216</v>
          </cell>
          <cell r="Z948">
            <v>179351</v>
          </cell>
          <cell r="AA948">
            <v>2559</v>
          </cell>
          <cell r="AB948">
            <v>183469</v>
          </cell>
          <cell r="AC948">
            <v>4118</v>
          </cell>
          <cell r="AD948">
            <v>190217</v>
          </cell>
          <cell r="AE948">
            <v>6748</v>
          </cell>
          <cell r="AG948">
            <v>45164</v>
          </cell>
          <cell r="AH948">
            <v>45164</v>
          </cell>
        </row>
        <row r="949">
          <cell r="A949">
            <v>74864402</v>
          </cell>
          <cell r="B949" t="str">
            <v>עירוני גז</v>
          </cell>
          <cell r="C949" t="str">
            <v>גולדן דראגון</v>
          </cell>
          <cell r="D949">
            <v>2021</v>
          </cell>
          <cell r="E949" t="str">
            <v>עפולה</v>
          </cell>
          <cell r="F949">
            <v>154659</v>
          </cell>
          <cell r="G949">
            <v>7459</v>
          </cell>
          <cell r="H949">
            <v>161455</v>
          </cell>
          <cell r="I949">
            <v>6796</v>
          </cell>
          <cell r="J949">
            <v>161455</v>
          </cell>
          <cell r="K949">
            <v>0</v>
          </cell>
          <cell r="L949">
            <v>172808</v>
          </cell>
          <cell r="M949">
            <v>11353</v>
          </cell>
          <cell r="N949">
            <v>178701</v>
          </cell>
          <cell r="O949">
            <v>5893</v>
          </cell>
          <cell r="P949">
            <v>184570</v>
          </cell>
          <cell r="Q949">
            <v>5869</v>
          </cell>
          <cell r="R949">
            <v>189440</v>
          </cell>
          <cell r="S949">
            <v>4870</v>
          </cell>
          <cell r="T949">
            <v>193702</v>
          </cell>
          <cell r="U949">
            <v>4262</v>
          </cell>
          <cell r="V949">
            <v>201567</v>
          </cell>
          <cell r="W949">
            <v>7865</v>
          </cell>
          <cell r="X949">
            <v>205401</v>
          </cell>
          <cell r="Y949">
            <v>3834</v>
          </cell>
          <cell r="Z949">
            <v>211881</v>
          </cell>
          <cell r="AA949">
            <v>6480</v>
          </cell>
          <cell r="AB949">
            <v>217644</v>
          </cell>
          <cell r="AC949">
            <v>5763</v>
          </cell>
          <cell r="AD949">
            <v>224583</v>
          </cell>
          <cell r="AE949">
            <v>6939</v>
          </cell>
          <cell r="AG949">
            <v>69924</v>
          </cell>
          <cell r="AH949">
            <v>69924</v>
          </cell>
        </row>
        <row r="950">
          <cell r="A950">
            <v>74864502</v>
          </cell>
          <cell r="B950" t="str">
            <v>עירוני גז</v>
          </cell>
          <cell r="C950" t="str">
            <v>גולדן דראגון</v>
          </cell>
          <cell r="D950">
            <v>2021</v>
          </cell>
          <cell r="E950" t="str">
            <v>עפולה</v>
          </cell>
          <cell r="F950">
            <v>151645</v>
          </cell>
          <cell r="G950">
            <v>5986</v>
          </cell>
          <cell r="H950">
            <v>159430</v>
          </cell>
          <cell r="I950">
            <v>7785</v>
          </cell>
          <cell r="J950">
            <v>159430</v>
          </cell>
          <cell r="K950">
            <v>0</v>
          </cell>
          <cell r="L950">
            <v>170112</v>
          </cell>
          <cell r="M950">
            <v>10682</v>
          </cell>
          <cell r="N950">
            <v>175318</v>
          </cell>
          <cell r="O950">
            <v>5206</v>
          </cell>
          <cell r="P950">
            <v>179320</v>
          </cell>
          <cell r="Q950">
            <v>4002</v>
          </cell>
          <cell r="R950">
            <v>185048</v>
          </cell>
          <cell r="S950">
            <v>5728</v>
          </cell>
          <cell r="T950">
            <v>185048</v>
          </cell>
          <cell r="U950">
            <v>0</v>
          </cell>
          <cell r="V950">
            <v>185048</v>
          </cell>
          <cell r="W950">
            <v>0</v>
          </cell>
          <cell r="X950">
            <v>185048</v>
          </cell>
          <cell r="Y950">
            <v>0</v>
          </cell>
          <cell r="Z950">
            <v>185048</v>
          </cell>
          <cell r="AA950">
            <v>0</v>
          </cell>
          <cell r="AB950">
            <v>185048</v>
          </cell>
          <cell r="AC950">
            <v>0</v>
          </cell>
          <cell r="AD950">
            <v>185048</v>
          </cell>
          <cell r="AE950">
            <v>0</v>
          </cell>
          <cell r="AF950" t="str">
            <v xml:space="preserve">אגד אחסימך </v>
          </cell>
          <cell r="AG950">
            <v>33403</v>
          </cell>
          <cell r="AH950">
            <v>33403</v>
          </cell>
        </row>
        <row r="951">
          <cell r="A951">
            <v>74864602</v>
          </cell>
          <cell r="B951" t="str">
            <v>עירוני גז</v>
          </cell>
          <cell r="C951" t="str">
            <v>גולדן דראגון</v>
          </cell>
          <cell r="D951">
            <v>2021</v>
          </cell>
          <cell r="E951" t="str">
            <v>עפולה</v>
          </cell>
          <cell r="F951">
            <v>129827</v>
          </cell>
          <cell r="G951">
            <v>6553</v>
          </cell>
          <cell r="H951">
            <v>129827</v>
          </cell>
          <cell r="I951">
            <v>0</v>
          </cell>
          <cell r="J951">
            <v>134346</v>
          </cell>
          <cell r="K951">
            <v>4519</v>
          </cell>
          <cell r="L951">
            <v>140100</v>
          </cell>
          <cell r="M951">
            <v>5754</v>
          </cell>
          <cell r="N951">
            <v>143312</v>
          </cell>
          <cell r="O951">
            <v>3212</v>
          </cell>
          <cell r="P951">
            <v>149831</v>
          </cell>
          <cell r="Q951">
            <v>6519</v>
          </cell>
          <cell r="R951">
            <v>155623</v>
          </cell>
          <cell r="S951">
            <v>5792</v>
          </cell>
          <cell r="T951">
            <v>162578</v>
          </cell>
          <cell r="U951">
            <v>6955</v>
          </cell>
          <cell r="V951">
            <v>170760</v>
          </cell>
          <cell r="W951">
            <v>8182</v>
          </cell>
          <cell r="X951">
            <v>176322</v>
          </cell>
          <cell r="Y951">
            <v>5562</v>
          </cell>
          <cell r="Z951">
            <v>182091</v>
          </cell>
          <cell r="AA951">
            <v>5769</v>
          </cell>
          <cell r="AB951">
            <v>188759</v>
          </cell>
          <cell r="AC951">
            <v>6668</v>
          </cell>
          <cell r="AD951">
            <v>195361</v>
          </cell>
          <cell r="AE951">
            <v>6602</v>
          </cell>
          <cell r="AG951">
            <v>65534</v>
          </cell>
          <cell r="AH951">
            <v>65534</v>
          </cell>
        </row>
        <row r="952">
          <cell r="A952">
            <v>74864702</v>
          </cell>
          <cell r="B952" t="str">
            <v>עירוני גז</v>
          </cell>
          <cell r="C952" t="str">
            <v>גולדן דראגון</v>
          </cell>
          <cell r="D952">
            <v>2021</v>
          </cell>
          <cell r="E952" t="str">
            <v>עפולה</v>
          </cell>
          <cell r="F952">
            <v>145725</v>
          </cell>
          <cell r="G952">
            <v>7006</v>
          </cell>
          <cell r="H952">
            <v>151920</v>
          </cell>
          <cell r="I952">
            <v>6195</v>
          </cell>
          <cell r="J952">
            <v>156848</v>
          </cell>
          <cell r="K952">
            <v>4928</v>
          </cell>
          <cell r="L952">
            <v>163110</v>
          </cell>
          <cell r="M952">
            <v>6262</v>
          </cell>
          <cell r="N952">
            <v>169495</v>
          </cell>
          <cell r="O952">
            <v>6385</v>
          </cell>
          <cell r="P952">
            <v>176393</v>
          </cell>
          <cell r="Q952">
            <v>6898</v>
          </cell>
          <cell r="R952">
            <v>181370</v>
          </cell>
          <cell r="S952">
            <v>4977</v>
          </cell>
          <cell r="T952">
            <v>186804</v>
          </cell>
          <cell r="U952">
            <v>5434</v>
          </cell>
          <cell r="V952">
            <v>192610</v>
          </cell>
          <cell r="W952">
            <v>5806</v>
          </cell>
          <cell r="X952">
            <v>197110</v>
          </cell>
          <cell r="Y952">
            <v>4500</v>
          </cell>
          <cell r="Z952">
            <v>201763</v>
          </cell>
          <cell r="AA952">
            <v>4653</v>
          </cell>
          <cell r="AB952">
            <v>207250</v>
          </cell>
          <cell r="AC952">
            <v>5487</v>
          </cell>
          <cell r="AD952">
            <v>213774</v>
          </cell>
          <cell r="AE952">
            <v>6524</v>
          </cell>
          <cell r="AG952">
            <v>68049</v>
          </cell>
          <cell r="AH952">
            <v>68049</v>
          </cell>
        </row>
        <row r="953">
          <cell r="A953">
            <v>74864802</v>
          </cell>
          <cell r="B953" t="str">
            <v>עירוני גז</v>
          </cell>
          <cell r="C953" t="str">
            <v>גולדן דראגון</v>
          </cell>
          <cell r="D953">
            <v>2021</v>
          </cell>
          <cell r="E953" t="str">
            <v>עפולה</v>
          </cell>
          <cell r="F953">
            <v>147441</v>
          </cell>
          <cell r="G953">
            <v>6331</v>
          </cell>
          <cell r="H953">
            <v>154864</v>
          </cell>
          <cell r="I953">
            <v>7423</v>
          </cell>
          <cell r="J953">
            <v>160740</v>
          </cell>
          <cell r="K953">
            <v>5876</v>
          </cell>
          <cell r="L953">
            <v>167387</v>
          </cell>
          <cell r="M953">
            <v>6647</v>
          </cell>
          <cell r="N953">
            <v>173395</v>
          </cell>
          <cell r="O953">
            <v>6008</v>
          </cell>
          <cell r="P953">
            <v>179551</v>
          </cell>
          <cell r="Q953">
            <v>6156</v>
          </cell>
          <cell r="R953">
            <v>186547</v>
          </cell>
          <cell r="S953">
            <v>6996</v>
          </cell>
          <cell r="T953">
            <v>193306</v>
          </cell>
          <cell r="U953">
            <v>6759</v>
          </cell>
          <cell r="V953">
            <v>193491</v>
          </cell>
          <cell r="W953">
            <v>185</v>
          </cell>
          <cell r="X953">
            <v>205601</v>
          </cell>
          <cell r="Y953">
            <v>12110</v>
          </cell>
          <cell r="Z953">
            <v>208375</v>
          </cell>
          <cell r="AA953">
            <v>2774</v>
          </cell>
          <cell r="AB953">
            <v>211423</v>
          </cell>
          <cell r="AC953">
            <v>3048</v>
          </cell>
          <cell r="AD953">
            <v>215653</v>
          </cell>
          <cell r="AE953">
            <v>4230</v>
          </cell>
          <cell r="AG953">
            <v>68212</v>
          </cell>
          <cell r="AH953">
            <v>68212</v>
          </cell>
        </row>
        <row r="954">
          <cell r="A954">
            <v>74864902</v>
          </cell>
          <cell r="B954" t="str">
            <v>עירוני גז</v>
          </cell>
          <cell r="C954" t="str">
            <v>גולדן דראגון</v>
          </cell>
          <cell r="D954">
            <v>2021</v>
          </cell>
          <cell r="E954" t="str">
            <v>עפולה</v>
          </cell>
          <cell r="F954">
            <v>155489</v>
          </cell>
          <cell r="G954">
            <v>5593</v>
          </cell>
          <cell r="H954">
            <v>163286</v>
          </cell>
          <cell r="I954">
            <v>7797</v>
          </cell>
          <cell r="J954">
            <v>166622</v>
          </cell>
          <cell r="K954">
            <v>3336</v>
          </cell>
          <cell r="L954">
            <v>171958</v>
          </cell>
          <cell r="M954">
            <v>5336</v>
          </cell>
          <cell r="N954">
            <v>177721</v>
          </cell>
          <cell r="O954">
            <v>5763</v>
          </cell>
          <cell r="P954">
            <v>182650</v>
          </cell>
          <cell r="Q954">
            <v>4929</v>
          </cell>
          <cell r="R954">
            <v>189198</v>
          </cell>
          <cell r="S954">
            <v>6548</v>
          </cell>
          <cell r="T954">
            <v>195111</v>
          </cell>
          <cell r="U954">
            <v>5913</v>
          </cell>
          <cell r="V954">
            <v>204717</v>
          </cell>
          <cell r="W954">
            <v>9606</v>
          </cell>
          <cell r="X954">
            <v>210557</v>
          </cell>
          <cell r="Y954">
            <v>5840</v>
          </cell>
          <cell r="Z954">
            <v>213779</v>
          </cell>
          <cell r="AA954">
            <v>3222</v>
          </cell>
          <cell r="AB954">
            <v>219315</v>
          </cell>
          <cell r="AC954">
            <v>5536</v>
          </cell>
          <cell r="AD954">
            <v>226092</v>
          </cell>
          <cell r="AE954">
            <v>6777</v>
          </cell>
          <cell r="AG954">
            <v>70603</v>
          </cell>
          <cell r="AH954">
            <v>70603</v>
          </cell>
        </row>
        <row r="955">
          <cell r="A955">
            <v>74865002</v>
          </cell>
          <cell r="B955" t="str">
            <v>עירוני גז</v>
          </cell>
          <cell r="C955" t="str">
            <v>גולדן דראגון</v>
          </cell>
          <cell r="D955">
            <v>2021</v>
          </cell>
          <cell r="E955" t="str">
            <v>עפולה</v>
          </cell>
          <cell r="F955">
            <v>147605</v>
          </cell>
          <cell r="G955">
            <v>7481</v>
          </cell>
          <cell r="H955">
            <v>150400</v>
          </cell>
          <cell r="I955">
            <v>2795</v>
          </cell>
          <cell r="J955">
            <v>159826</v>
          </cell>
          <cell r="K955">
            <v>9426</v>
          </cell>
          <cell r="L955">
            <v>165917</v>
          </cell>
          <cell r="M955">
            <v>6091</v>
          </cell>
          <cell r="N955">
            <v>173003</v>
          </cell>
          <cell r="O955">
            <v>7086</v>
          </cell>
          <cell r="P955">
            <v>174147</v>
          </cell>
          <cell r="Q955">
            <v>1144</v>
          </cell>
          <cell r="R955">
            <v>179930</v>
          </cell>
          <cell r="S955">
            <v>5783</v>
          </cell>
          <cell r="T955">
            <v>186013</v>
          </cell>
          <cell r="U955">
            <v>6083</v>
          </cell>
          <cell r="V955">
            <v>193969</v>
          </cell>
          <cell r="W955">
            <v>7956</v>
          </cell>
          <cell r="X955">
            <v>200149</v>
          </cell>
          <cell r="Y955">
            <v>6180</v>
          </cell>
          <cell r="Z955">
            <v>204924</v>
          </cell>
          <cell r="AA955">
            <v>4775</v>
          </cell>
          <cell r="AB955">
            <v>209900</v>
          </cell>
          <cell r="AC955">
            <v>4976</v>
          </cell>
          <cell r="AD955">
            <v>216367</v>
          </cell>
          <cell r="AE955">
            <v>6467</v>
          </cell>
          <cell r="AG955">
            <v>68762</v>
          </cell>
          <cell r="AH955">
            <v>68762</v>
          </cell>
        </row>
        <row r="956">
          <cell r="A956">
            <v>74865102</v>
          </cell>
          <cell r="B956" t="str">
            <v>עירוני גז</v>
          </cell>
          <cell r="C956" t="str">
            <v>גולדן דראגון</v>
          </cell>
          <cell r="D956">
            <v>2021</v>
          </cell>
          <cell r="E956" t="str">
            <v>עפולה</v>
          </cell>
          <cell r="F956">
            <v>152971</v>
          </cell>
          <cell r="G956">
            <v>7282</v>
          </cell>
          <cell r="H956">
            <v>160423</v>
          </cell>
          <cell r="I956">
            <v>7452</v>
          </cell>
          <cell r="J956">
            <v>166280</v>
          </cell>
          <cell r="K956">
            <v>5857</v>
          </cell>
          <cell r="L956">
            <v>171143</v>
          </cell>
          <cell r="M956">
            <v>4863</v>
          </cell>
          <cell r="N956">
            <v>175505</v>
          </cell>
          <cell r="O956">
            <v>4362</v>
          </cell>
          <cell r="P956">
            <v>180779</v>
          </cell>
          <cell r="Q956">
            <v>5274</v>
          </cell>
          <cell r="R956">
            <v>185210</v>
          </cell>
          <cell r="S956">
            <v>4431</v>
          </cell>
          <cell r="T956">
            <v>193566</v>
          </cell>
          <cell r="U956">
            <v>8356</v>
          </cell>
          <cell r="V956">
            <v>193566</v>
          </cell>
          <cell r="W956">
            <v>0</v>
          </cell>
          <cell r="X956">
            <v>193566</v>
          </cell>
          <cell r="Y956">
            <v>0</v>
          </cell>
          <cell r="Z956">
            <v>196034</v>
          </cell>
          <cell r="AA956">
            <v>2468</v>
          </cell>
          <cell r="AB956">
            <v>196034</v>
          </cell>
          <cell r="AC956">
            <v>0</v>
          </cell>
          <cell r="AD956">
            <v>196629</v>
          </cell>
          <cell r="AE956">
            <v>595</v>
          </cell>
          <cell r="AG956">
            <v>43658</v>
          </cell>
          <cell r="AH956">
            <v>43658</v>
          </cell>
        </row>
        <row r="957">
          <cell r="A957">
            <v>74865202</v>
          </cell>
          <cell r="B957" t="str">
            <v>עירוני גז</v>
          </cell>
          <cell r="C957" t="str">
            <v>גולדן דראגון</v>
          </cell>
          <cell r="D957">
            <v>2021</v>
          </cell>
          <cell r="E957" t="str">
            <v>עפולה</v>
          </cell>
          <cell r="F957">
            <v>146809</v>
          </cell>
          <cell r="G957">
            <v>6981</v>
          </cell>
          <cell r="H957">
            <v>154533</v>
          </cell>
          <cell r="I957">
            <v>7724</v>
          </cell>
          <cell r="J957">
            <v>160167</v>
          </cell>
          <cell r="K957">
            <v>5634</v>
          </cell>
          <cell r="L957">
            <v>166568</v>
          </cell>
          <cell r="M957">
            <v>6401</v>
          </cell>
          <cell r="N957">
            <v>172789</v>
          </cell>
          <cell r="O957">
            <v>6221</v>
          </cell>
          <cell r="P957">
            <v>177580</v>
          </cell>
          <cell r="Q957">
            <v>4791</v>
          </cell>
          <cell r="R957">
            <v>184867</v>
          </cell>
          <cell r="S957">
            <v>7287</v>
          </cell>
          <cell r="T957">
            <v>191454</v>
          </cell>
          <cell r="U957">
            <v>6587</v>
          </cell>
          <cell r="V957">
            <v>198916</v>
          </cell>
          <cell r="W957">
            <v>7462</v>
          </cell>
          <cell r="X957">
            <v>202915</v>
          </cell>
          <cell r="Y957">
            <v>3999</v>
          </cell>
          <cell r="Z957">
            <v>204677</v>
          </cell>
          <cell r="AA957">
            <v>1762</v>
          </cell>
          <cell r="AB957">
            <v>207931</v>
          </cell>
          <cell r="AC957">
            <v>3254</v>
          </cell>
          <cell r="AD957">
            <v>207931</v>
          </cell>
          <cell r="AE957">
            <v>0</v>
          </cell>
          <cell r="AG957">
            <v>61122</v>
          </cell>
          <cell r="AH957">
            <v>61122</v>
          </cell>
        </row>
        <row r="958">
          <cell r="A958">
            <v>74865302</v>
          </cell>
          <cell r="B958" t="str">
            <v>עירוני גז</v>
          </cell>
          <cell r="C958" t="str">
            <v>גולדן דראגון</v>
          </cell>
          <cell r="D958">
            <v>2021</v>
          </cell>
          <cell r="E958" t="str">
            <v>עפולה</v>
          </cell>
          <cell r="F958">
            <v>155657</v>
          </cell>
          <cell r="G958">
            <v>6984</v>
          </cell>
          <cell r="H958">
            <v>161200</v>
          </cell>
          <cell r="I958">
            <v>5543</v>
          </cell>
          <cell r="J958">
            <v>164988</v>
          </cell>
          <cell r="K958">
            <v>3788</v>
          </cell>
          <cell r="L958">
            <v>168300</v>
          </cell>
          <cell r="M958">
            <v>3312</v>
          </cell>
          <cell r="N958">
            <v>172900</v>
          </cell>
          <cell r="O958">
            <v>4600</v>
          </cell>
          <cell r="P958">
            <v>178319</v>
          </cell>
          <cell r="Q958">
            <v>5419</v>
          </cell>
          <cell r="R958">
            <v>183670</v>
          </cell>
          <cell r="S958">
            <v>5351</v>
          </cell>
          <cell r="T958">
            <v>188736</v>
          </cell>
          <cell r="U958">
            <v>5066</v>
          </cell>
          <cell r="V958">
            <v>196294</v>
          </cell>
          <cell r="W958">
            <v>7558</v>
          </cell>
          <cell r="X958">
            <v>201183</v>
          </cell>
          <cell r="Y958">
            <v>4889</v>
          </cell>
          <cell r="Z958">
            <v>205742</v>
          </cell>
          <cell r="AA958">
            <v>4559</v>
          </cell>
          <cell r="AB958">
            <v>210085</v>
          </cell>
          <cell r="AC958">
            <v>4343</v>
          </cell>
          <cell r="AD958">
            <v>215510</v>
          </cell>
          <cell r="AE958">
            <v>5425</v>
          </cell>
          <cell r="AG958">
            <v>59853</v>
          </cell>
          <cell r="AH958">
            <v>59853</v>
          </cell>
        </row>
        <row r="959">
          <cell r="A959">
            <v>74865402</v>
          </cell>
          <cell r="B959" t="str">
            <v>עירוני גז</v>
          </cell>
          <cell r="C959" t="str">
            <v>גולדן דראגון</v>
          </cell>
          <cell r="D959">
            <v>2021</v>
          </cell>
          <cell r="E959" t="str">
            <v>עפולה</v>
          </cell>
          <cell r="F959">
            <v>123756</v>
          </cell>
          <cell r="G959">
            <v>7067</v>
          </cell>
          <cell r="H959">
            <v>132727</v>
          </cell>
          <cell r="I959">
            <v>8971</v>
          </cell>
          <cell r="J959">
            <v>136906</v>
          </cell>
          <cell r="K959">
            <v>4179</v>
          </cell>
          <cell r="L959">
            <v>142350</v>
          </cell>
          <cell r="M959">
            <v>5444</v>
          </cell>
          <cell r="N959">
            <v>146735</v>
          </cell>
          <cell r="O959">
            <v>4385</v>
          </cell>
          <cell r="P959">
            <v>154320</v>
          </cell>
          <cell r="Q959">
            <v>7585</v>
          </cell>
          <cell r="R959">
            <v>159402</v>
          </cell>
          <cell r="S959">
            <v>5082</v>
          </cell>
          <cell r="T959">
            <v>167050</v>
          </cell>
          <cell r="U959">
            <v>7648</v>
          </cell>
          <cell r="V959">
            <v>174991</v>
          </cell>
          <cell r="W959">
            <v>7941</v>
          </cell>
          <cell r="X959">
            <v>181470</v>
          </cell>
          <cell r="Y959">
            <v>6479</v>
          </cell>
          <cell r="Z959">
            <v>186717</v>
          </cell>
          <cell r="AA959">
            <v>5247</v>
          </cell>
          <cell r="AB959">
            <v>189051</v>
          </cell>
          <cell r="AC959">
            <v>2334</v>
          </cell>
          <cell r="AD959">
            <v>198357</v>
          </cell>
          <cell r="AE959">
            <v>9306</v>
          </cell>
          <cell r="AG959">
            <v>74601</v>
          </cell>
          <cell r="AH959">
            <v>74601</v>
          </cell>
        </row>
        <row r="960">
          <cell r="A960">
            <v>74865502</v>
          </cell>
          <cell r="B960" t="str">
            <v>עירוני גז</v>
          </cell>
          <cell r="C960" t="str">
            <v>גולדן דראגון</v>
          </cell>
          <cell r="D960">
            <v>2021</v>
          </cell>
          <cell r="E960" t="str">
            <v>עפולה</v>
          </cell>
          <cell r="F960">
            <v>161540</v>
          </cell>
          <cell r="G960">
            <v>6357</v>
          </cell>
          <cell r="H960">
            <v>170717</v>
          </cell>
          <cell r="I960">
            <v>9177</v>
          </cell>
          <cell r="J960">
            <v>175152</v>
          </cell>
          <cell r="K960">
            <v>4435</v>
          </cell>
          <cell r="L960">
            <v>179356</v>
          </cell>
          <cell r="M960">
            <v>4204</v>
          </cell>
          <cell r="N960">
            <v>185163</v>
          </cell>
          <cell r="O960">
            <v>5807</v>
          </cell>
          <cell r="P960">
            <v>190670</v>
          </cell>
          <cell r="Q960">
            <v>5507</v>
          </cell>
          <cell r="R960">
            <v>198189</v>
          </cell>
          <cell r="S960">
            <v>7519</v>
          </cell>
          <cell r="T960">
            <v>202587</v>
          </cell>
          <cell r="U960">
            <v>4398</v>
          </cell>
          <cell r="V960">
            <v>202587</v>
          </cell>
          <cell r="W960">
            <v>0</v>
          </cell>
          <cell r="X960">
            <v>202587</v>
          </cell>
          <cell r="Y960">
            <v>0</v>
          </cell>
          <cell r="Z960">
            <v>202587</v>
          </cell>
          <cell r="AA960">
            <v>0</v>
          </cell>
          <cell r="AB960">
            <v>202587</v>
          </cell>
          <cell r="AC960">
            <v>0</v>
          </cell>
          <cell r="AD960">
            <v>202587</v>
          </cell>
          <cell r="AE960">
            <v>0</v>
          </cell>
          <cell r="AF960" t="str">
            <v>במוסך</v>
          </cell>
          <cell r="AG960">
            <v>41047</v>
          </cell>
          <cell r="AH960">
            <v>41047</v>
          </cell>
        </row>
        <row r="961">
          <cell r="A961">
            <v>74865602</v>
          </cell>
          <cell r="B961" t="str">
            <v>עירוני גז</v>
          </cell>
          <cell r="C961" t="str">
            <v>גולדן דראגון</v>
          </cell>
          <cell r="D961">
            <v>2021</v>
          </cell>
          <cell r="E961" t="str">
            <v>עפולה</v>
          </cell>
          <cell r="F961">
            <v>158605</v>
          </cell>
          <cell r="G961">
            <v>7095</v>
          </cell>
          <cell r="H961">
            <v>162500</v>
          </cell>
          <cell r="I961">
            <v>3895</v>
          </cell>
          <cell r="J961">
            <v>162500</v>
          </cell>
          <cell r="K961">
            <v>0</v>
          </cell>
          <cell r="L961">
            <v>172791</v>
          </cell>
          <cell r="M961">
            <v>10291</v>
          </cell>
          <cell r="N961">
            <v>180078</v>
          </cell>
          <cell r="O961">
            <v>7287</v>
          </cell>
          <cell r="P961">
            <v>183590</v>
          </cell>
          <cell r="Q961">
            <v>3512</v>
          </cell>
          <cell r="R961">
            <v>191139</v>
          </cell>
          <cell r="S961">
            <v>7549</v>
          </cell>
          <cell r="T961">
            <v>197966</v>
          </cell>
          <cell r="U961">
            <v>6827</v>
          </cell>
          <cell r="V961">
            <v>197966</v>
          </cell>
          <cell r="W961">
            <v>0</v>
          </cell>
          <cell r="X961">
            <v>201002</v>
          </cell>
          <cell r="Y961">
            <v>3036</v>
          </cell>
          <cell r="Z961">
            <v>202904</v>
          </cell>
          <cell r="AA961">
            <v>1902</v>
          </cell>
          <cell r="AB961">
            <v>208760</v>
          </cell>
          <cell r="AC961">
            <v>5856</v>
          </cell>
          <cell r="AD961">
            <v>214206</v>
          </cell>
          <cell r="AE961">
            <v>5446</v>
          </cell>
          <cell r="AG961">
            <v>55601</v>
          </cell>
          <cell r="AH961">
            <v>55601</v>
          </cell>
        </row>
        <row r="962">
          <cell r="A962">
            <v>74865702</v>
          </cell>
          <cell r="B962" t="str">
            <v>עירוני גז</v>
          </cell>
          <cell r="C962" t="str">
            <v>גולדן דראגון</v>
          </cell>
          <cell r="D962">
            <v>2021</v>
          </cell>
          <cell r="E962" t="str">
            <v>עפולה</v>
          </cell>
          <cell r="F962">
            <v>134732</v>
          </cell>
          <cell r="G962">
            <v>6698</v>
          </cell>
          <cell r="H962">
            <v>141413</v>
          </cell>
          <cell r="I962">
            <v>6681</v>
          </cell>
          <cell r="J962">
            <v>147163</v>
          </cell>
          <cell r="K962">
            <v>5750</v>
          </cell>
          <cell r="L962">
            <v>153311</v>
          </cell>
          <cell r="M962">
            <v>6148</v>
          </cell>
          <cell r="N962">
            <v>158862</v>
          </cell>
          <cell r="O962">
            <v>5551</v>
          </cell>
          <cell r="P962">
            <v>162312</v>
          </cell>
          <cell r="Q962">
            <v>3450</v>
          </cell>
          <cell r="R962">
            <v>170568</v>
          </cell>
          <cell r="S962">
            <v>8256</v>
          </cell>
          <cell r="T962">
            <v>176181</v>
          </cell>
          <cell r="U962">
            <v>5613</v>
          </cell>
          <cell r="V962">
            <v>183805</v>
          </cell>
          <cell r="W962">
            <v>7624</v>
          </cell>
          <cell r="X962">
            <v>190191</v>
          </cell>
          <cell r="Y962">
            <v>6386</v>
          </cell>
          <cell r="Z962">
            <v>195072</v>
          </cell>
          <cell r="AA962">
            <v>4881</v>
          </cell>
          <cell r="AB962">
            <v>199446</v>
          </cell>
          <cell r="AC962">
            <v>4374</v>
          </cell>
          <cell r="AD962">
            <v>206132</v>
          </cell>
          <cell r="AE962">
            <v>6686</v>
          </cell>
          <cell r="AG962">
            <v>71400</v>
          </cell>
          <cell r="AH962">
            <v>71400</v>
          </cell>
        </row>
        <row r="963">
          <cell r="A963">
            <v>74865802</v>
          </cell>
          <cell r="B963" t="str">
            <v>עירוני גז</v>
          </cell>
          <cell r="C963" t="str">
            <v>גולדן דראגון</v>
          </cell>
          <cell r="D963">
            <v>2021</v>
          </cell>
          <cell r="E963" t="str">
            <v>עפולה</v>
          </cell>
          <cell r="F963">
            <v>159313</v>
          </cell>
          <cell r="G963">
            <v>6539</v>
          </cell>
          <cell r="H963">
            <v>166645</v>
          </cell>
          <cell r="I963">
            <v>7332</v>
          </cell>
          <cell r="J963">
            <v>166645</v>
          </cell>
          <cell r="K963">
            <v>0</v>
          </cell>
          <cell r="L963">
            <v>177760</v>
          </cell>
          <cell r="M963">
            <v>11115</v>
          </cell>
          <cell r="N963">
            <v>183160</v>
          </cell>
          <cell r="O963">
            <v>5400</v>
          </cell>
          <cell r="P963">
            <v>188509</v>
          </cell>
          <cell r="Q963">
            <v>5349</v>
          </cell>
          <cell r="R963">
            <v>197746</v>
          </cell>
          <cell r="S963">
            <v>9237</v>
          </cell>
          <cell r="T963">
            <v>203975</v>
          </cell>
          <cell r="U963">
            <v>6229</v>
          </cell>
          <cell r="V963">
            <v>212221</v>
          </cell>
          <cell r="W963">
            <v>8246</v>
          </cell>
          <cell r="X963">
            <v>218674</v>
          </cell>
          <cell r="Y963">
            <v>6453</v>
          </cell>
          <cell r="Z963">
            <v>224656</v>
          </cell>
          <cell r="AA963">
            <v>5982</v>
          </cell>
          <cell r="AB963">
            <v>229832</v>
          </cell>
          <cell r="AC963">
            <v>5176</v>
          </cell>
          <cell r="AD963">
            <v>230934</v>
          </cell>
          <cell r="AE963">
            <v>1102</v>
          </cell>
          <cell r="AG963">
            <v>71621</v>
          </cell>
          <cell r="AH963">
            <v>71621</v>
          </cell>
        </row>
        <row r="964">
          <cell r="A964">
            <v>77400902</v>
          </cell>
          <cell r="B964" t="str">
            <v>עירוני גז</v>
          </cell>
          <cell r="C964" t="str">
            <v>גולדן דראגון</v>
          </cell>
          <cell r="D964">
            <v>2021</v>
          </cell>
          <cell r="E964" t="str">
            <v>עפולה</v>
          </cell>
          <cell r="F964">
            <v>148838</v>
          </cell>
          <cell r="G964">
            <v>6216</v>
          </cell>
          <cell r="H964">
            <v>155640</v>
          </cell>
          <cell r="I964">
            <v>6802</v>
          </cell>
          <cell r="J964">
            <v>161027</v>
          </cell>
          <cell r="K964">
            <v>5387</v>
          </cell>
          <cell r="L964">
            <v>167180</v>
          </cell>
          <cell r="M964">
            <v>6153</v>
          </cell>
          <cell r="N964">
            <v>172676</v>
          </cell>
          <cell r="O964">
            <v>5496</v>
          </cell>
          <cell r="P964">
            <v>179129</v>
          </cell>
          <cell r="Q964">
            <v>6453</v>
          </cell>
          <cell r="R964">
            <v>184998</v>
          </cell>
          <cell r="S964">
            <v>5869</v>
          </cell>
          <cell r="T964">
            <v>189726</v>
          </cell>
          <cell r="U964">
            <v>4728</v>
          </cell>
          <cell r="V964">
            <v>197785</v>
          </cell>
          <cell r="W964">
            <v>8059</v>
          </cell>
          <cell r="X964">
            <v>200949</v>
          </cell>
          <cell r="Y964">
            <v>3164</v>
          </cell>
          <cell r="Z964">
            <v>209274</v>
          </cell>
          <cell r="AA964">
            <v>8325</v>
          </cell>
          <cell r="AB964">
            <v>215176</v>
          </cell>
          <cell r="AC964">
            <v>5902</v>
          </cell>
          <cell r="AD964">
            <v>222207</v>
          </cell>
          <cell r="AE964">
            <v>7031</v>
          </cell>
          <cell r="AG964">
            <v>73369</v>
          </cell>
          <cell r="AH964">
            <v>73369</v>
          </cell>
        </row>
        <row r="965">
          <cell r="A965">
            <v>77401002</v>
          </cell>
          <cell r="B965" t="str">
            <v>עירוני גז</v>
          </cell>
          <cell r="C965" t="str">
            <v>גולדן דראגון</v>
          </cell>
          <cell r="D965">
            <v>2021</v>
          </cell>
          <cell r="E965" t="str">
            <v>עפולה</v>
          </cell>
          <cell r="F965">
            <v>156943</v>
          </cell>
          <cell r="G965">
            <v>6943</v>
          </cell>
          <cell r="H965">
            <v>163612</v>
          </cell>
          <cell r="I965">
            <v>6669</v>
          </cell>
          <cell r="J965">
            <v>169739</v>
          </cell>
          <cell r="K965">
            <v>6127</v>
          </cell>
          <cell r="L965">
            <v>175259</v>
          </cell>
          <cell r="M965">
            <v>5520</v>
          </cell>
          <cell r="N965">
            <v>181167</v>
          </cell>
          <cell r="O965">
            <v>5908</v>
          </cell>
          <cell r="P965">
            <v>187168</v>
          </cell>
          <cell r="Q965">
            <v>6001</v>
          </cell>
          <cell r="R965">
            <v>193863</v>
          </cell>
          <cell r="S965">
            <v>6695</v>
          </cell>
          <cell r="T965">
            <v>199166</v>
          </cell>
          <cell r="U965">
            <v>5303</v>
          </cell>
          <cell r="V965">
            <v>206182</v>
          </cell>
          <cell r="W965">
            <v>7016</v>
          </cell>
          <cell r="X965">
            <v>210920</v>
          </cell>
          <cell r="Y965">
            <v>4738</v>
          </cell>
          <cell r="Z965">
            <v>213753</v>
          </cell>
          <cell r="AA965">
            <v>2833</v>
          </cell>
          <cell r="AB965">
            <v>224630</v>
          </cell>
          <cell r="AC965">
            <v>10877</v>
          </cell>
          <cell r="AD965">
            <v>231768</v>
          </cell>
          <cell r="AE965">
            <v>7138</v>
          </cell>
          <cell r="AG965">
            <v>74825</v>
          </cell>
          <cell r="AH965">
            <v>74825</v>
          </cell>
        </row>
        <row r="966">
          <cell r="A966">
            <v>77401102</v>
          </cell>
          <cell r="B966" t="str">
            <v>עירוני גז</v>
          </cell>
          <cell r="C966" t="str">
            <v>גולדן דראגון</v>
          </cell>
          <cell r="D966">
            <v>2021</v>
          </cell>
          <cell r="E966" t="str">
            <v>עפולה</v>
          </cell>
          <cell r="F966">
            <v>150581</v>
          </cell>
          <cell r="G966">
            <v>6378</v>
          </cell>
          <cell r="H966">
            <v>158813</v>
          </cell>
          <cell r="I966">
            <v>8232</v>
          </cell>
          <cell r="J966">
            <v>165367</v>
          </cell>
          <cell r="K966">
            <v>6554</v>
          </cell>
          <cell r="L966">
            <v>172398</v>
          </cell>
          <cell r="M966">
            <v>7031</v>
          </cell>
          <cell r="N966">
            <v>177891</v>
          </cell>
          <cell r="O966">
            <v>5493</v>
          </cell>
          <cell r="P966">
            <v>186612</v>
          </cell>
          <cell r="Q966">
            <v>8721</v>
          </cell>
          <cell r="R966">
            <v>186648</v>
          </cell>
          <cell r="S966">
            <v>36</v>
          </cell>
          <cell r="T966">
            <v>186648</v>
          </cell>
          <cell r="U966">
            <v>0</v>
          </cell>
          <cell r="V966">
            <v>186648</v>
          </cell>
          <cell r="W966">
            <v>0</v>
          </cell>
          <cell r="X966">
            <v>186648</v>
          </cell>
          <cell r="Y966">
            <v>0</v>
          </cell>
          <cell r="Z966">
            <v>186648</v>
          </cell>
          <cell r="AA966">
            <v>0</v>
          </cell>
          <cell r="AB966">
            <v>186648</v>
          </cell>
          <cell r="AC966">
            <v>0</v>
          </cell>
          <cell r="AD966">
            <v>186648</v>
          </cell>
          <cell r="AE966">
            <v>0</v>
          </cell>
          <cell r="AF966" t="str">
            <v>אגד אחיסמך</v>
          </cell>
          <cell r="AG966">
            <v>36067</v>
          </cell>
          <cell r="AH966">
            <v>36067</v>
          </cell>
        </row>
        <row r="967">
          <cell r="A967">
            <v>77405202</v>
          </cell>
          <cell r="B967" t="str">
            <v>עירוני גז</v>
          </cell>
          <cell r="C967" t="str">
            <v>גולדן דראגון</v>
          </cell>
          <cell r="D967">
            <v>2021</v>
          </cell>
          <cell r="E967" t="str">
            <v>עפולה</v>
          </cell>
          <cell r="F967">
            <v>130366</v>
          </cell>
          <cell r="G967">
            <v>7021</v>
          </cell>
          <cell r="H967">
            <v>138419</v>
          </cell>
          <cell r="I967">
            <v>8053</v>
          </cell>
          <cell r="J967">
            <v>144561</v>
          </cell>
          <cell r="K967">
            <v>6142</v>
          </cell>
          <cell r="L967">
            <v>150908</v>
          </cell>
          <cell r="M967">
            <v>6347</v>
          </cell>
          <cell r="N967">
            <v>157531</v>
          </cell>
          <cell r="O967">
            <v>6623</v>
          </cell>
          <cell r="P967">
            <v>163706</v>
          </cell>
          <cell r="Q967">
            <v>6175</v>
          </cell>
          <cell r="R967">
            <v>174867</v>
          </cell>
          <cell r="S967">
            <v>11161</v>
          </cell>
          <cell r="T967">
            <v>174867</v>
          </cell>
          <cell r="U967">
            <v>0</v>
          </cell>
          <cell r="V967">
            <v>182086</v>
          </cell>
          <cell r="W967">
            <v>7219</v>
          </cell>
          <cell r="X967">
            <v>187291</v>
          </cell>
          <cell r="Y967">
            <v>5205</v>
          </cell>
          <cell r="Z967">
            <v>191831</v>
          </cell>
          <cell r="AA967">
            <v>4540</v>
          </cell>
          <cell r="AB967">
            <v>196658</v>
          </cell>
          <cell r="AC967">
            <v>4827</v>
          </cell>
          <cell r="AD967">
            <v>203377</v>
          </cell>
          <cell r="AE967">
            <v>6719</v>
          </cell>
          <cell r="AG967">
            <v>73011</v>
          </cell>
          <cell r="AH967">
            <v>73011</v>
          </cell>
        </row>
        <row r="968">
          <cell r="A968">
            <v>77405302</v>
          </cell>
          <cell r="B968" t="str">
            <v>עירוני גז</v>
          </cell>
          <cell r="C968" t="str">
            <v>גולדן דראגון</v>
          </cell>
          <cell r="D968">
            <v>2021</v>
          </cell>
          <cell r="E968" t="str">
            <v>ירושלים מרכז</v>
          </cell>
          <cell r="F968">
            <v>97414</v>
          </cell>
          <cell r="G968">
            <v>4862</v>
          </cell>
          <cell r="H968">
            <v>97414</v>
          </cell>
          <cell r="I968">
            <v>0</v>
          </cell>
          <cell r="J968">
            <v>100768</v>
          </cell>
          <cell r="K968">
            <v>3354</v>
          </cell>
          <cell r="L968">
            <v>100768</v>
          </cell>
          <cell r="M968">
            <v>0</v>
          </cell>
          <cell r="N968">
            <v>102445</v>
          </cell>
          <cell r="O968">
            <v>1677</v>
          </cell>
          <cell r="P968">
            <v>104603</v>
          </cell>
          <cell r="Q968">
            <v>2158</v>
          </cell>
          <cell r="R968">
            <v>109183</v>
          </cell>
          <cell r="S968">
            <v>4580</v>
          </cell>
          <cell r="T968">
            <v>113391</v>
          </cell>
          <cell r="U968">
            <v>4208</v>
          </cell>
          <cell r="V968">
            <v>117873</v>
          </cell>
          <cell r="W968">
            <v>4482</v>
          </cell>
          <cell r="X968">
            <v>122662</v>
          </cell>
          <cell r="Y968">
            <v>4789</v>
          </cell>
          <cell r="Z968">
            <v>126110</v>
          </cell>
          <cell r="AA968">
            <v>3448</v>
          </cell>
          <cell r="AB968">
            <v>130063</v>
          </cell>
          <cell r="AC968">
            <v>3953</v>
          </cell>
          <cell r="AD968">
            <v>135877</v>
          </cell>
          <cell r="AE968">
            <v>5814</v>
          </cell>
          <cell r="AG968">
            <v>38463</v>
          </cell>
          <cell r="AH968">
            <v>38463</v>
          </cell>
        </row>
        <row r="969">
          <cell r="A969">
            <v>77405402</v>
          </cell>
          <cell r="B969" t="str">
            <v>עירוני גז</v>
          </cell>
          <cell r="C969" t="str">
            <v>גולדן דראגון</v>
          </cell>
          <cell r="D969">
            <v>2021</v>
          </cell>
          <cell r="E969" t="str">
            <v>ירושלים מרכז</v>
          </cell>
          <cell r="F969">
            <v>99189</v>
          </cell>
          <cell r="G969">
            <v>4577</v>
          </cell>
          <cell r="H969">
            <v>104637</v>
          </cell>
          <cell r="I969">
            <v>5448</v>
          </cell>
          <cell r="J969">
            <v>110222</v>
          </cell>
          <cell r="K969">
            <v>5585</v>
          </cell>
          <cell r="L969">
            <v>114178</v>
          </cell>
          <cell r="M969">
            <v>3956</v>
          </cell>
          <cell r="N969">
            <v>119253</v>
          </cell>
          <cell r="O969">
            <v>5075</v>
          </cell>
          <cell r="P969">
            <v>123921</v>
          </cell>
          <cell r="Q969">
            <v>4668</v>
          </cell>
          <cell r="R969">
            <v>128936</v>
          </cell>
          <cell r="S969">
            <v>5015</v>
          </cell>
          <cell r="T969">
            <v>132898</v>
          </cell>
          <cell r="U969">
            <v>3962</v>
          </cell>
          <cell r="V969">
            <v>137454</v>
          </cell>
          <cell r="W969">
            <v>4556</v>
          </cell>
          <cell r="X969">
            <v>137454</v>
          </cell>
          <cell r="Y969">
            <v>0</v>
          </cell>
          <cell r="Z969">
            <v>137454</v>
          </cell>
          <cell r="AA969">
            <v>0</v>
          </cell>
          <cell r="AB969">
            <v>137454</v>
          </cell>
          <cell r="AC969">
            <v>0</v>
          </cell>
          <cell r="AD969">
            <v>137454</v>
          </cell>
          <cell r="AE969">
            <v>0</v>
          </cell>
          <cell r="AF969" t="str">
            <v xml:space="preserve">מוסך </v>
          </cell>
          <cell r="AG969">
            <v>38265</v>
          </cell>
          <cell r="AH969">
            <v>38265</v>
          </cell>
        </row>
        <row r="970">
          <cell r="A970">
            <v>79144802</v>
          </cell>
          <cell r="B970" t="str">
            <v>מפרקי</v>
          </cell>
          <cell r="C970" t="str">
            <v>גולדן דראגון</v>
          </cell>
          <cell r="D970">
            <v>2022</v>
          </cell>
          <cell r="E970" t="str">
            <v>ירושלים מרכז</v>
          </cell>
          <cell r="F970">
            <v>56192</v>
          </cell>
          <cell r="G970">
            <v>3248</v>
          </cell>
          <cell r="H970">
            <v>58147</v>
          </cell>
          <cell r="I970">
            <v>1955</v>
          </cell>
          <cell r="J970">
            <v>61643</v>
          </cell>
          <cell r="K970">
            <v>3496</v>
          </cell>
          <cell r="L970">
            <v>64428</v>
          </cell>
          <cell r="M970">
            <v>2785</v>
          </cell>
          <cell r="N970">
            <v>69246</v>
          </cell>
          <cell r="O970">
            <v>4818</v>
          </cell>
          <cell r="P970">
            <v>72567</v>
          </cell>
          <cell r="Q970">
            <v>3321</v>
          </cell>
          <cell r="R970">
            <v>72567</v>
          </cell>
          <cell r="S970">
            <v>0</v>
          </cell>
          <cell r="T970">
            <v>72567</v>
          </cell>
          <cell r="U970">
            <v>0</v>
          </cell>
          <cell r="V970">
            <v>72567</v>
          </cell>
          <cell r="W970">
            <v>0</v>
          </cell>
          <cell r="X970">
            <v>77597</v>
          </cell>
          <cell r="Y970">
            <v>5030</v>
          </cell>
          <cell r="Z970">
            <v>81293</v>
          </cell>
          <cell r="AA970">
            <v>3696</v>
          </cell>
          <cell r="AB970">
            <v>84681</v>
          </cell>
          <cell r="AC970">
            <v>3388</v>
          </cell>
          <cell r="AD970">
            <v>88908</v>
          </cell>
          <cell r="AE970">
            <v>4227</v>
          </cell>
          <cell r="AG970">
            <v>32716</v>
          </cell>
          <cell r="AH970">
            <v>32716</v>
          </cell>
        </row>
        <row r="971">
          <cell r="A971">
            <v>79144902</v>
          </cell>
          <cell r="B971" t="str">
            <v>מפרקי</v>
          </cell>
          <cell r="C971" t="str">
            <v>גולדן דראגון</v>
          </cell>
          <cell r="D971">
            <v>2022</v>
          </cell>
          <cell r="E971" t="str">
            <v>ירושלים מרכז</v>
          </cell>
          <cell r="F971">
            <v>65373</v>
          </cell>
          <cell r="G971">
            <v>3903</v>
          </cell>
          <cell r="H971">
            <v>67100</v>
          </cell>
          <cell r="I971">
            <v>1727</v>
          </cell>
          <cell r="J971">
            <v>71269</v>
          </cell>
          <cell r="K971">
            <v>4169</v>
          </cell>
          <cell r="L971">
            <v>75626</v>
          </cell>
          <cell r="M971">
            <v>4357</v>
          </cell>
          <cell r="N971">
            <v>80589</v>
          </cell>
          <cell r="O971">
            <v>4963</v>
          </cell>
          <cell r="P971">
            <v>80589</v>
          </cell>
          <cell r="Q971">
            <v>0</v>
          </cell>
          <cell r="R971">
            <v>80589</v>
          </cell>
          <cell r="S971">
            <v>0</v>
          </cell>
          <cell r="T971">
            <v>86337</v>
          </cell>
          <cell r="U971">
            <v>5748</v>
          </cell>
          <cell r="V971">
            <v>90957</v>
          </cell>
          <cell r="W971">
            <v>4620</v>
          </cell>
          <cell r="X971">
            <v>97213</v>
          </cell>
          <cell r="Y971">
            <v>6256</v>
          </cell>
          <cell r="Z971">
            <v>99485</v>
          </cell>
          <cell r="AA971">
            <v>2272</v>
          </cell>
          <cell r="AB971">
            <v>99485</v>
          </cell>
          <cell r="AC971">
            <v>0</v>
          </cell>
          <cell r="AD971">
            <v>101985</v>
          </cell>
          <cell r="AE971">
            <v>2500</v>
          </cell>
          <cell r="AG971">
            <v>36612</v>
          </cell>
          <cell r="AH971">
            <v>36612</v>
          </cell>
        </row>
        <row r="972">
          <cell r="A972">
            <v>79145002</v>
          </cell>
          <cell r="B972" t="str">
            <v>מפרקי</v>
          </cell>
          <cell r="C972" t="str">
            <v>גולדן דראגון</v>
          </cell>
          <cell r="D972">
            <v>2022</v>
          </cell>
          <cell r="E972" t="str">
            <v>ירושלים מרכז</v>
          </cell>
          <cell r="F972">
            <v>74128</v>
          </cell>
          <cell r="G972">
            <v>4140</v>
          </cell>
          <cell r="H972">
            <v>80974</v>
          </cell>
          <cell r="I972">
            <v>6846</v>
          </cell>
          <cell r="J972">
            <v>82683</v>
          </cell>
          <cell r="K972">
            <v>1709</v>
          </cell>
          <cell r="L972">
            <v>87239</v>
          </cell>
          <cell r="M972">
            <v>4556</v>
          </cell>
          <cell r="N972">
            <v>92091</v>
          </cell>
          <cell r="O972">
            <v>4852</v>
          </cell>
          <cell r="P972">
            <v>93066</v>
          </cell>
          <cell r="Q972">
            <v>975</v>
          </cell>
          <cell r="R972">
            <v>94977</v>
          </cell>
          <cell r="S972">
            <v>1911</v>
          </cell>
          <cell r="T972">
            <v>96449</v>
          </cell>
          <cell r="U972">
            <v>1472</v>
          </cell>
          <cell r="V972">
            <v>102536</v>
          </cell>
          <cell r="W972">
            <v>6087</v>
          </cell>
          <cell r="X972">
            <v>102536</v>
          </cell>
          <cell r="Y972">
            <v>0</v>
          </cell>
          <cell r="Z972">
            <v>107249</v>
          </cell>
          <cell r="AA972">
            <v>4713</v>
          </cell>
          <cell r="AB972">
            <v>111216</v>
          </cell>
          <cell r="AC972">
            <v>3967</v>
          </cell>
          <cell r="AD972">
            <v>111216</v>
          </cell>
          <cell r="AE972">
            <v>0</v>
          </cell>
          <cell r="AG972">
            <v>37088</v>
          </cell>
          <cell r="AH972">
            <v>37088</v>
          </cell>
        </row>
        <row r="973">
          <cell r="A973">
            <v>79145102</v>
          </cell>
          <cell r="B973" t="str">
            <v>מפרקי</v>
          </cell>
          <cell r="C973" t="str">
            <v>גולדן דראגון</v>
          </cell>
          <cell r="D973">
            <v>2022</v>
          </cell>
          <cell r="E973" t="str">
            <v>ירושלים דרום</v>
          </cell>
          <cell r="F973">
            <v>78158</v>
          </cell>
          <cell r="G973">
            <v>4753</v>
          </cell>
          <cell r="H973">
            <v>83943</v>
          </cell>
          <cell r="I973">
            <v>5785</v>
          </cell>
          <cell r="J973">
            <v>88481</v>
          </cell>
          <cell r="K973">
            <v>4538</v>
          </cell>
          <cell r="L973">
            <v>92449</v>
          </cell>
          <cell r="M973">
            <v>3968</v>
          </cell>
          <cell r="N973">
            <v>92449</v>
          </cell>
          <cell r="O973">
            <v>0</v>
          </cell>
          <cell r="P973">
            <v>92449</v>
          </cell>
          <cell r="Q973">
            <v>0</v>
          </cell>
          <cell r="R973">
            <v>92449</v>
          </cell>
          <cell r="S973">
            <v>0</v>
          </cell>
          <cell r="T973">
            <v>95397</v>
          </cell>
          <cell r="U973">
            <v>2948</v>
          </cell>
          <cell r="V973">
            <v>99341</v>
          </cell>
          <cell r="W973">
            <v>3944</v>
          </cell>
          <cell r="X973">
            <v>105755</v>
          </cell>
          <cell r="Y973">
            <v>6414</v>
          </cell>
          <cell r="Z973">
            <v>106783</v>
          </cell>
          <cell r="AA973">
            <v>1028</v>
          </cell>
          <cell r="AB973">
            <v>106783</v>
          </cell>
          <cell r="AC973">
            <v>0</v>
          </cell>
          <cell r="AD973">
            <v>114720</v>
          </cell>
          <cell r="AE973">
            <v>7937</v>
          </cell>
          <cell r="AG973">
            <v>36562</v>
          </cell>
          <cell r="AH973">
            <v>36562</v>
          </cell>
        </row>
        <row r="974">
          <cell r="A974">
            <v>79145202</v>
          </cell>
          <cell r="B974" t="str">
            <v>מפרקי</v>
          </cell>
          <cell r="C974" t="str">
            <v>גולדן דראגון</v>
          </cell>
          <cell r="D974">
            <v>2022</v>
          </cell>
          <cell r="E974" t="str">
            <v>ירושלים מרכז</v>
          </cell>
          <cell r="F974">
            <v>59521</v>
          </cell>
          <cell r="G974">
            <v>3678</v>
          </cell>
          <cell r="H974">
            <v>61692</v>
          </cell>
          <cell r="I974">
            <v>2171</v>
          </cell>
          <cell r="J974">
            <v>66915</v>
          </cell>
          <cell r="K974">
            <v>5223</v>
          </cell>
          <cell r="L974">
            <v>70814</v>
          </cell>
          <cell r="M974">
            <v>3899</v>
          </cell>
          <cell r="N974">
            <v>77800</v>
          </cell>
          <cell r="O974">
            <v>6986</v>
          </cell>
          <cell r="P974">
            <v>80484</v>
          </cell>
          <cell r="Q974">
            <v>2684</v>
          </cell>
          <cell r="R974">
            <v>84437</v>
          </cell>
          <cell r="S974">
            <v>3953</v>
          </cell>
          <cell r="T974">
            <v>88003</v>
          </cell>
          <cell r="U974">
            <v>3566</v>
          </cell>
          <cell r="V974">
            <v>94112</v>
          </cell>
          <cell r="W974">
            <v>6109</v>
          </cell>
          <cell r="X974">
            <v>97792</v>
          </cell>
          <cell r="Y974">
            <v>3680</v>
          </cell>
          <cell r="Z974">
            <v>101727</v>
          </cell>
          <cell r="AA974">
            <v>3935</v>
          </cell>
          <cell r="AB974">
            <v>105441</v>
          </cell>
          <cell r="AC974">
            <v>3714</v>
          </cell>
          <cell r="AD974">
            <v>105441</v>
          </cell>
          <cell r="AE974">
            <v>0</v>
          </cell>
          <cell r="AG974">
            <v>45920</v>
          </cell>
          <cell r="AH974">
            <v>45920</v>
          </cell>
        </row>
        <row r="975">
          <cell r="A975">
            <v>79145302</v>
          </cell>
          <cell r="B975" t="str">
            <v>מפרקי</v>
          </cell>
          <cell r="C975" t="str">
            <v>גולדן דראגון</v>
          </cell>
          <cell r="D975">
            <v>2022</v>
          </cell>
          <cell r="E975" t="str">
            <v>ירושלים מרכז</v>
          </cell>
          <cell r="F975">
            <v>66803</v>
          </cell>
          <cell r="G975">
            <v>3692</v>
          </cell>
          <cell r="H975">
            <v>70180</v>
          </cell>
          <cell r="I975">
            <v>3377</v>
          </cell>
          <cell r="J975">
            <v>73897</v>
          </cell>
          <cell r="K975">
            <v>3717</v>
          </cell>
          <cell r="L975">
            <v>77622</v>
          </cell>
          <cell r="M975">
            <v>3725</v>
          </cell>
          <cell r="N975">
            <v>81092</v>
          </cell>
          <cell r="O975">
            <v>3470</v>
          </cell>
          <cell r="P975">
            <v>84309</v>
          </cell>
          <cell r="Q975">
            <v>3217</v>
          </cell>
          <cell r="R975">
            <v>88859</v>
          </cell>
          <cell r="S975">
            <v>4550</v>
          </cell>
          <cell r="T975">
            <v>92218</v>
          </cell>
          <cell r="U975">
            <v>3359</v>
          </cell>
          <cell r="V975">
            <v>95643</v>
          </cell>
          <cell r="W975">
            <v>3425</v>
          </cell>
          <cell r="X975">
            <v>95643</v>
          </cell>
          <cell r="Y975">
            <v>0</v>
          </cell>
          <cell r="Z975">
            <v>96164</v>
          </cell>
          <cell r="AA975">
            <v>521</v>
          </cell>
          <cell r="AB975">
            <v>96164</v>
          </cell>
          <cell r="AC975">
            <v>0</v>
          </cell>
          <cell r="AD975">
            <v>102748</v>
          </cell>
          <cell r="AE975">
            <v>6584</v>
          </cell>
          <cell r="AG975">
            <v>35945</v>
          </cell>
          <cell r="AH975">
            <v>35945</v>
          </cell>
        </row>
        <row r="976">
          <cell r="A976">
            <v>79145402</v>
          </cell>
          <cell r="B976" t="str">
            <v>מפרקי</v>
          </cell>
          <cell r="C976" t="str">
            <v>גולדן דראגון</v>
          </cell>
          <cell r="D976">
            <v>2022</v>
          </cell>
          <cell r="E976" t="str">
            <v>ירושלים מרכז</v>
          </cell>
          <cell r="F976">
            <v>46291</v>
          </cell>
          <cell r="G976">
            <v>4351</v>
          </cell>
          <cell r="H976">
            <v>50548</v>
          </cell>
          <cell r="I976">
            <v>4257</v>
          </cell>
          <cell r="J976">
            <v>55266</v>
          </cell>
          <cell r="K976">
            <v>4718</v>
          </cell>
          <cell r="L976">
            <v>57307</v>
          </cell>
          <cell r="M976">
            <v>2041</v>
          </cell>
          <cell r="N976">
            <v>64883</v>
          </cell>
          <cell r="O976">
            <v>7576</v>
          </cell>
          <cell r="P976">
            <v>64883</v>
          </cell>
          <cell r="Q976">
            <v>0</v>
          </cell>
          <cell r="R976">
            <v>66674</v>
          </cell>
          <cell r="S976">
            <v>1791</v>
          </cell>
          <cell r="T976">
            <v>70771</v>
          </cell>
          <cell r="U976">
            <v>4097</v>
          </cell>
          <cell r="V976">
            <v>72186</v>
          </cell>
          <cell r="W976">
            <v>1415</v>
          </cell>
          <cell r="X976">
            <v>78296</v>
          </cell>
          <cell r="Y976">
            <v>6110</v>
          </cell>
          <cell r="Z976">
            <v>81738</v>
          </cell>
          <cell r="AA976">
            <v>3442</v>
          </cell>
          <cell r="AB976">
            <v>85153</v>
          </cell>
          <cell r="AC976">
            <v>3415</v>
          </cell>
          <cell r="AD976">
            <v>89884</v>
          </cell>
          <cell r="AE976">
            <v>4731</v>
          </cell>
          <cell r="AG976">
            <v>43593</v>
          </cell>
          <cell r="AH976">
            <v>43593</v>
          </cell>
        </row>
        <row r="977">
          <cell r="A977">
            <v>79145502</v>
          </cell>
          <cell r="B977" t="str">
            <v>מפרקי</v>
          </cell>
          <cell r="C977" t="str">
            <v>גולדן דראגון</v>
          </cell>
          <cell r="D977">
            <v>2022</v>
          </cell>
          <cell r="E977" t="str">
            <v>ירושלים מרכז</v>
          </cell>
          <cell r="F977">
            <v>78072</v>
          </cell>
          <cell r="G977">
            <v>4765</v>
          </cell>
          <cell r="H977">
            <v>82085</v>
          </cell>
          <cell r="I977">
            <v>4013</v>
          </cell>
          <cell r="J977">
            <v>86244</v>
          </cell>
          <cell r="K977">
            <v>4159</v>
          </cell>
          <cell r="L977">
            <v>90186</v>
          </cell>
          <cell r="M977">
            <v>3942</v>
          </cell>
          <cell r="N977">
            <v>97561</v>
          </cell>
          <cell r="O977">
            <v>7375</v>
          </cell>
          <cell r="P977">
            <v>101061</v>
          </cell>
          <cell r="Q977">
            <v>3500</v>
          </cell>
          <cell r="R977">
            <v>102912</v>
          </cell>
          <cell r="S977">
            <v>1851</v>
          </cell>
          <cell r="T977">
            <v>104274</v>
          </cell>
          <cell r="U977">
            <v>1362</v>
          </cell>
          <cell r="V977">
            <v>110418</v>
          </cell>
          <cell r="W977">
            <v>6144</v>
          </cell>
          <cell r="X977">
            <v>110418</v>
          </cell>
          <cell r="Y977">
            <v>0</v>
          </cell>
          <cell r="Z977">
            <v>113742</v>
          </cell>
          <cell r="AA977">
            <v>3324</v>
          </cell>
          <cell r="AB977">
            <v>118558</v>
          </cell>
          <cell r="AC977">
            <v>4816</v>
          </cell>
          <cell r="AD977">
            <v>118558</v>
          </cell>
          <cell r="AE977">
            <v>0</v>
          </cell>
          <cell r="AG977">
            <v>40486</v>
          </cell>
          <cell r="AH977">
            <v>40486</v>
          </cell>
        </row>
        <row r="978">
          <cell r="A978">
            <v>79145602</v>
          </cell>
          <cell r="B978" t="str">
            <v>מפרקי</v>
          </cell>
          <cell r="C978" t="str">
            <v>גולדן דראגון</v>
          </cell>
          <cell r="D978">
            <v>2022</v>
          </cell>
          <cell r="E978" t="str">
            <v xml:space="preserve">ירושלים דרום </v>
          </cell>
          <cell r="F978">
            <v>56444</v>
          </cell>
          <cell r="G978">
            <v>3856</v>
          </cell>
          <cell r="H978">
            <v>61645</v>
          </cell>
          <cell r="I978">
            <v>5201</v>
          </cell>
          <cell r="J978">
            <v>65991</v>
          </cell>
          <cell r="K978">
            <v>4346</v>
          </cell>
          <cell r="L978">
            <v>69521</v>
          </cell>
          <cell r="M978">
            <v>3530</v>
          </cell>
          <cell r="N978">
            <v>73459</v>
          </cell>
          <cell r="O978">
            <v>3938</v>
          </cell>
          <cell r="P978">
            <v>76344</v>
          </cell>
          <cell r="Q978">
            <v>2885</v>
          </cell>
          <cell r="R978">
            <v>76344</v>
          </cell>
          <cell r="S978">
            <v>0</v>
          </cell>
          <cell r="T978">
            <v>78630</v>
          </cell>
          <cell r="U978">
            <v>2286</v>
          </cell>
          <cell r="V978">
            <v>83382</v>
          </cell>
          <cell r="W978">
            <v>4752</v>
          </cell>
          <cell r="X978">
            <v>88858</v>
          </cell>
          <cell r="Y978">
            <v>5476</v>
          </cell>
          <cell r="Z978">
            <v>90991</v>
          </cell>
          <cell r="AA978">
            <v>2133</v>
          </cell>
          <cell r="AB978">
            <v>90991</v>
          </cell>
          <cell r="AC978">
            <v>0</v>
          </cell>
          <cell r="AD978">
            <v>99474</v>
          </cell>
          <cell r="AE978">
            <v>8483</v>
          </cell>
          <cell r="AG978">
            <v>43030</v>
          </cell>
          <cell r="AH978">
            <v>43030</v>
          </cell>
        </row>
        <row r="979">
          <cell r="A979">
            <v>79145702</v>
          </cell>
          <cell r="B979" t="str">
            <v>מפרקי</v>
          </cell>
          <cell r="C979" t="str">
            <v>גולדן דראגון</v>
          </cell>
          <cell r="D979">
            <v>2022</v>
          </cell>
          <cell r="E979" t="str">
            <v xml:space="preserve">ירושלים דרום </v>
          </cell>
          <cell r="F979">
            <v>72920</v>
          </cell>
          <cell r="G979">
            <v>5919</v>
          </cell>
          <cell r="H979">
            <v>77511</v>
          </cell>
          <cell r="I979">
            <v>4591</v>
          </cell>
          <cell r="J979">
            <v>83630</v>
          </cell>
          <cell r="K979">
            <v>6119</v>
          </cell>
          <cell r="L979">
            <v>90548</v>
          </cell>
          <cell r="M979">
            <v>6918</v>
          </cell>
          <cell r="N979">
            <v>96006</v>
          </cell>
          <cell r="O979">
            <v>5458</v>
          </cell>
          <cell r="P979">
            <v>100689</v>
          </cell>
          <cell r="Q979">
            <v>4683</v>
          </cell>
          <cell r="R979">
            <v>105281</v>
          </cell>
          <cell r="S979">
            <v>4592</v>
          </cell>
          <cell r="T979">
            <v>107294</v>
          </cell>
          <cell r="U979">
            <v>2013</v>
          </cell>
          <cell r="V979">
            <v>112776</v>
          </cell>
          <cell r="W979">
            <v>5482</v>
          </cell>
          <cell r="X979">
            <v>117535</v>
          </cell>
          <cell r="Y979">
            <v>4759</v>
          </cell>
          <cell r="Z979">
            <v>122047</v>
          </cell>
          <cell r="AA979">
            <v>4512</v>
          </cell>
          <cell r="AB979">
            <v>125522</v>
          </cell>
          <cell r="AC979">
            <v>3475</v>
          </cell>
          <cell r="AD979">
            <v>130305</v>
          </cell>
          <cell r="AE979">
            <v>4783</v>
          </cell>
          <cell r="AG979">
            <v>57385</v>
          </cell>
          <cell r="AH979">
            <v>57385</v>
          </cell>
        </row>
        <row r="980">
          <cell r="A980">
            <v>79145802</v>
          </cell>
          <cell r="B980" t="str">
            <v>מפרקי</v>
          </cell>
          <cell r="C980" t="str">
            <v>גולדן דראגון</v>
          </cell>
          <cell r="D980">
            <v>2022</v>
          </cell>
          <cell r="E980" t="str">
            <v xml:space="preserve">ירושלים דרום </v>
          </cell>
          <cell r="F980">
            <v>61830</v>
          </cell>
          <cell r="G980">
            <v>1596</v>
          </cell>
          <cell r="H980">
            <v>63076</v>
          </cell>
          <cell r="I980">
            <v>1246</v>
          </cell>
          <cell r="J980">
            <v>68211</v>
          </cell>
          <cell r="K980">
            <v>5135</v>
          </cell>
          <cell r="L980">
            <v>72440</v>
          </cell>
          <cell r="M980">
            <v>4229</v>
          </cell>
          <cell r="N980">
            <v>72440</v>
          </cell>
          <cell r="O980">
            <v>0</v>
          </cell>
          <cell r="P980">
            <v>72440</v>
          </cell>
          <cell r="Q980">
            <v>0</v>
          </cell>
          <cell r="R980">
            <v>72440</v>
          </cell>
          <cell r="S980">
            <v>0</v>
          </cell>
          <cell r="T980">
            <v>77435</v>
          </cell>
          <cell r="U980">
            <v>4995</v>
          </cell>
          <cell r="V980">
            <v>82532</v>
          </cell>
          <cell r="W980">
            <v>5097</v>
          </cell>
          <cell r="X980">
            <v>84681</v>
          </cell>
          <cell r="Y980">
            <v>2149</v>
          </cell>
          <cell r="Z980">
            <v>89170</v>
          </cell>
          <cell r="AA980">
            <v>4489</v>
          </cell>
          <cell r="AB980">
            <v>92765</v>
          </cell>
          <cell r="AC980">
            <v>3595</v>
          </cell>
          <cell r="AD980">
            <v>98414</v>
          </cell>
          <cell r="AE980">
            <v>5649</v>
          </cell>
          <cell r="AG980">
            <v>36584</v>
          </cell>
          <cell r="AH980">
            <v>36584</v>
          </cell>
        </row>
        <row r="981">
          <cell r="A981">
            <v>79145902</v>
          </cell>
          <cell r="B981" t="str">
            <v>מפרקי</v>
          </cell>
          <cell r="C981" t="str">
            <v>גולדן דראגון</v>
          </cell>
          <cell r="D981">
            <v>2022</v>
          </cell>
          <cell r="E981" t="str">
            <v xml:space="preserve">ירושלים דרום </v>
          </cell>
          <cell r="F981">
            <v>70264</v>
          </cell>
          <cell r="G981">
            <v>3044</v>
          </cell>
          <cell r="H981">
            <v>72713</v>
          </cell>
          <cell r="I981">
            <v>2449</v>
          </cell>
          <cell r="J981">
            <v>75967</v>
          </cell>
          <cell r="K981">
            <v>3254</v>
          </cell>
          <cell r="L981">
            <v>80853</v>
          </cell>
          <cell r="M981">
            <v>4886</v>
          </cell>
          <cell r="N981">
            <v>84000</v>
          </cell>
          <cell r="O981">
            <v>3147</v>
          </cell>
          <cell r="P981">
            <v>85634</v>
          </cell>
          <cell r="Q981">
            <v>1634</v>
          </cell>
          <cell r="R981">
            <v>85634</v>
          </cell>
          <cell r="S981">
            <v>0</v>
          </cell>
          <cell r="T981">
            <v>85776</v>
          </cell>
          <cell r="U981">
            <v>142</v>
          </cell>
          <cell r="V981">
            <v>89269</v>
          </cell>
          <cell r="W981">
            <v>3493</v>
          </cell>
          <cell r="X981">
            <v>92035</v>
          </cell>
          <cell r="Y981">
            <v>2766</v>
          </cell>
          <cell r="Z981">
            <v>95639</v>
          </cell>
          <cell r="AA981">
            <v>3604</v>
          </cell>
          <cell r="AB981">
            <v>100029</v>
          </cell>
          <cell r="AC981">
            <v>4390</v>
          </cell>
          <cell r="AD981">
            <v>100029</v>
          </cell>
          <cell r="AE981">
            <v>0</v>
          </cell>
          <cell r="AG981">
            <v>29765</v>
          </cell>
          <cell r="AH981">
            <v>29765</v>
          </cell>
        </row>
        <row r="982">
          <cell r="A982">
            <v>79146402</v>
          </cell>
          <cell r="B982" t="str">
            <v>מפרקי</v>
          </cell>
          <cell r="C982" t="str">
            <v>גולדן דראגון</v>
          </cell>
          <cell r="D982">
            <v>2022</v>
          </cell>
          <cell r="E982" t="str">
            <v>ירושלים מרכז</v>
          </cell>
          <cell r="F982">
            <v>58061</v>
          </cell>
          <cell r="G982">
            <v>3011</v>
          </cell>
          <cell r="H982">
            <v>60354</v>
          </cell>
          <cell r="I982">
            <v>2293</v>
          </cell>
          <cell r="J982">
            <v>64416</v>
          </cell>
          <cell r="K982">
            <v>4062</v>
          </cell>
          <cell r="L982">
            <v>69758</v>
          </cell>
          <cell r="M982">
            <v>5342</v>
          </cell>
          <cell r="N982">
            <v>75442</v>
          </cell>
          <cell r="O982">
            <v>5684</v>
          </cell>
          <cell r="P982">
            <v>77543</v>
          </cell>
          <cell r="Q982">
            <v>2101</v>
          </cell>
          <cell r="R982">
            <v>82314</v>
          </cell>
          <cell r="S982">
            <v>4771</v>
          </cell>
          <cell r="T982">
            <v>85760</v>
          </cell>
          <cell r="U982">
            <v>3446</v>
          </cell>
          <cell r="V982">
            <v>89856</v>
          </cell>
          <cell r="W982">
            <v>4096</v>
          </cell>
          <cell r="X982">
            <v>94804</v>
          </cell>
          <cell r="Y982">
            <v>4948</v>
          </cell>
          <cell r="Z982">
            <v>94804</v>
          </cell>
          <cell r="AA982">
            <v>0</v>
          </cell>
          <cell r="AB982">
            <v>101067</v>
          </cell>
          <cell r="AC982">
            <v>6263</v>
          </cell>
          <cell r="AD982">
            <v>101067</v>
          </cell>
          <cell r="AE982">
            <v>0</v>
          </cell>
          <cell r="AG982">
            <v>43006</v>
          </cell>
          <cell r="AH982">
            <v>43006</v>
          </cell>
        </row>
        <row r="983">
          <cell r="A983">
            <v>79146502</v>
          </cell>
          <cell r="B983" t="str">
            <v>מפרקי</v>
          </cell>
          <cell r="C983" t="str">
            <v>גולדן דראגון</v>
          </cell>
          <cell r="D983">
            <v>2022</v>
          </cell>
          <cell r="E983" t="str">
            <v>ירושלים מרכז</v>
          </cell>
          <cell r="F983">
            <v>47547</v>
          </cell>
          <cell r="G983">
            <v>4517</v>
          </cell>
          <cell r="H983">
            <v>50909</v>
          </cell>
          <cell r="I983">
            <v>3362</v>
          </cell>
          <cell r="J983">
            <v>54685</v>
          </cell>
          <cell r="K983">
            <v>3776</v>
          </cell>
          <cell r="L983">
            <v>60497</v>
          </cell>
          <cell r="M983">
            <v>5812</v>
          </cell>
          <cell r="N983">
            <v>66468</v>
          </cell>
          <cell r="O983">
            <v>5971</v>
          </cell>
          <cell r="P983">
            <v>69002</v>
          </cell>
          <cell r="Q983">
            <v>2534</v>
          </cell>
          <cell r="R983">
            <v>69002</v>
          </cell>
          <cell r="S983">
            <v>0</v>
          </cell>
          <cell r="T983">
            <v>75552</v>
          </cell>
          <cell r="U983">
            <v>6550</v>
          </cell>
          <cell r="V983">
            <v>75552</v>
          </cell>
          <cell r="W983">
            <v>0</v>
          </cell>
          <cell r="X983">
            <v>75552</v>
          </cell>
          <cell r="Y983">
            <v>0</v>
          </cell>
          <cell r="Z983">
            <v>75552</v>
          </cell>
          <cell r="AA983">
            <v>0</v>
          </cell>
          <cell r="AB983">
            <v>75552</v>
          </cell>
          <cell r="AC983">
            <v>0</v>
          </cell>
          <cell r="AD983">
            <v>75552</v>
          </cell>
          <cell r="AE983">
            <v>0</v>
          </cell>
          <cell r="AF983" t="str">
            <v xml:space="preserve">מוסך </v>
          </cell>
          <cell r="AG983">
            <v>28005</v>
          </cell>
          <cell r="AH983">
            <v>28005</v>
          </cell>
        </row>
        <row r="984">
          <cell r="A984">
            <v>79146602</v>
          </cell>
          <cell r="B984" t="str">
            <v>מפרקי</v>
          </cell>
          <cell r="C984" t="str">
            <v>גולדן דראגון</v>
          </cell>
          <cell r="D984">
            <v>2022</v>
          </cell>
          <cell r="E984" t="str">
            <v>ירושלים מרכז</v>
          </cell>
          <cell r="F984">
            <v>79024</v>
          </cell>
          <cell r="G984">
            <v>4305</v>
          </cell>
          <cell r="H984">
            <v>84060</v>
          </cell>
          <cell r="I984">
            <v>5036</v>
          </cell>
          <cell r="J984">
            <v>86389</v>
          </cell>
          <cell r="K984">
            <v>2329</v>
          </cell>
          <cell r="L984">
            <v>91721</v>
          </cell>
          <cell r="M984">
            <v>5332</v>
          </cell>
          <cell r="N984">
            <v>96649</v>
          </cell>
          <cell r="O984">
            <v>4928</v>
          </cell>
          <cell r="P984">
            <v>99654</v>
          </cell>
          <cell r="Q984">
            <v>3005</v>
          </cell>
          <cell r="R984">
            <v>100558</v>
          </cell>
          <cell r="S984">
            <v>904</v>
          </cell>
          <cell r="T984">
            <v>105941</v>
          </cell>
          <cell r="U984">
            <v>5383</v>
          </cell>
          <cell r="V984">
            <v>113603</v>
          </cell>
          <cell r="W984">
            <v>7662</v>
          </cell>
          <cell r="X984">
            <v>116673</v>
          </cell>
          <cell r="Y984">
            <v>3070</v>
          </cell>
          <cell r="Z984">
            <v>118832</v>
          </cell>
          <cell r="AA984">
            <v>2159</v>
          </cell>
          <cell r="AB984">
            <v>123230</v>
          </cell>
          <cell r="AC984">
            <v>4398</v>
          </cell>
          <cell r="AD984">
            <v>127885</v>
          </cell>
          <cell r="AE984">
            <v>4655</v>
          </cell>
          <cell r="AG984">
            <v>48861</v>
          </cell>
          <cell r="AH984">
            <v>48861</v>
          </cell>
        </row>
        <row r="985">
          <cell r="A985">
            <v>79146702</v>
          </cell>
          <cell r="B985" t="str">
            <v>מפרקי</v>
          </cell>
          <cell r="C985" t="str">
            <v>גולדן דראגון</v>
          </cell>
          <cell r="D985">
            <v>2022</v>
          </cell>
          <cell r="E985" t="str">
            <v>ירושלים מרכז</v>
          </cell>
          <cell r="F985">
            <v>57931</v>
          </cell>
          <cell r="G985">
            <v>1417</v>
          </cell>
          <cell r="H985">
            <v>62827</v>
          </cell>
          <cell r="I985">
            <v>4896</v>
          </cell>
          <cell r="J985">
            <v>65609</v>
          </cell>
          <cell r="K985">
            <v>2782</v>
          </cell>
          <cell r="L985">
            <v>69943</v>
          </cell>
          <cell r="M985">
            <v>4334</v>
          </cell>
          <cell r="N985">
            <v>74205</v>
          </cell>
          <cell r="O985">
            <v>4262</v>
          </cell>
          <cell r="P985">
            <v>77417</v>
          </cell>
          <cell r="Q985">
            <v>3212</v>
          </cell>
          <cell r="R985">
            <v>79664</v>
          </cell>
          <cell r="S985">
            <v>2247</v>
          </cell>
          <cell r="T985">
            <v>81271</v>
          </cell>
          <cell r="U985">
            <v>1607</v>
          </cell>
          <cell r="V985">
            <v>85159</v>
          </cell>
          <cell r="W985">
            <v>3888</v>
          </cell>
          <cell r="X985">
            <v>85159</v>
          </cell>
          <cell r="Y985">
            <v>0</v>
          </cell>
          <cell r="Z985">
            <v>86206</v>
          </cell>
          <cell r="AA985">
            <v>1047</v>
          </cell>
          <cell r="AB985">
            <v>86206</v>
          </cell>
          <cell r="AC985">
            <v>0</v>
          </cell>
          <cell r="AD985">
            <v>91784</v>
          </cell>
          <cell r="AE985">
            <v>5578</v>
          </cell>
          <cell r="AG985">
            <v>33853</v>
          </cell>
          <cell r="AH985">
            <v>33853</v>
          </cell>
        </row>
        <row r="986">
          <cell r="A986">
            <v>79146802</v>
          </cell>
          <cell r="B986" t="str">
            <v>מפרקי</v>
          </cell>
          <cell r="C986" t="str">
            <v>גולדן דראגון</v>
          </cell>
          <cell r="D986">
            <v>2022</v>
          </cell>
          <cell r="E986" t="str">
            <v>ירושלים מרכז</v>
          </cell>
          <cell r="F986">
            <v>57250</v>
          </cell>
          <cell r="G986">
            <v>4130</v>
          </cell>
          <cell r="H986">
            <v>60684</v>
          </cell>
          <cell r="I986">
            <v>3434</v>
          </cell>
          <cell r="J986">
            <v>64407</v>
          </cell>
          <cell r="K986">
            <v>3723</v>
          </cell>
          <cell r="L986">
            <v>68233</v>
          </cell>
          <cell r="M986">
            <v>3826</v>
          </cell>
          <cell r="N986">
            <v>74271</v>
          </cell>
          <cell r="O986">
            <v>6038</v>
          </cell>
          <cell r="P986">
            <v>74271</v>
          </cell>
          <cell r="Q986">
            <v>0</v>
          </cell>
          <cell r="R986">
            <v>74271</v>
          </cell>
          <cell r="S986">
            <v>0</v>
          </cell>
          <cell r="T986">
            <v>76598</v>
          </cell>
          <cell r="U986">
            <v>2327</v>
          </cell>
          <cell r="V986">
            <v>80395</v>
          </cell>
          <cell r="W986">
            <v>3797</v>
          </cell>
          <cell r="X986">
            <v>83878</v>
          </cell>
          <cell r="Y986">
            <v>3483</v>
          </cell>
          <cell r="Z986">
            <v>86550</v>
          </cell>
          <cell r="AA986">
            <v>2672</v>
          </cell>
          <cell r="AB986">
            <v>90913</v>
          </cell>
          <cell r="AC986">
            <v>4363</v>
          </cell>
          <cell r="AD986">
            <v>90913</v>
          </cell>
          <cell r="AE986">
            <v>0</v>
          </cell>
          <cell r="AG986">
            <v>33663</v>
          </cell>
          <cell r="AH986">
            <v>33663</v>
          </cell>
        </row>
        <row r="987">
          <cell r="A987">
            <v>79146902</v>
          </cell>
          <cell r="B987" t="str">
            <v>מפרקי</v>
          </cell>
          <cell r="C987" t="str">
            <v>גולדן דראגון</v>
          </cell>
          <cell r="D987">
            <v>2022</v>
          </cell>
          <cell r="E987" t="str">
            <v>ירושלים מרכז</v>
          </cell>
          <cell r="F987">
            <v>62838</v>
          </cell>
          <cell r="G987">
            <v>3896</v>
          </cell>
          <cell r="H987">
            <v>65324</v>
          </cell>
          <cell r="I987">
            <v>2486</v>
          </cell>
          <cell r="J987">
            <v>67058</v>
          </cell>
          <cell r="K987">
            <v>1734</v>
          </cell>
          <cell r="L987">
            <v>71819</v>
          </cell>
          <cell r="M987">
            <v>4761</v>
          </cell>
          <cell r="N987">
            <v>76651</v>
          </cell>
          <cell r="O987">
            <v>4832</v>
          </cell>
          <cell r="P987">
            <v>76651</v>
          </cell>
          <cell r="Q987">
            <v>0</v>
          </cell>
          <cell r="R987">
            <v>76651</v>
          </cell>
          <cell r="S987">
            <v>0</v>
          </cell>
          <cell r="T987">
            <v>78933</v>
          </cell>
          <cell r="U987">
            <v>2282</v>
          </cell>
          <cell r="V987">
            <v>84258</v>
          </cell>
          <cell r="W987">
            <v>5325</v>
          </cell>
          <cell r="X987">
            <v>88540</v>
          </cell>
          <cell r="Y987">
            <v>4282</v>
          </cell>
          <cell r="Z987">
            <v>92085</v>
          </cell>
          <cell r="AA987">
            <v>3545</v>
          </cell>
          <cell r="AB987">
            <v>96092</v>
          </cell>
          <cell r="AC987">
            <v>4007</v>
          </cell>
          <cell r="AD987">
            <v>101020</v>
          </cell>
          <cell r="AE987">
            <v>4928</v>
          </cell>
          <cell r="AG987">
            <v>38182</v>
          </cell>
          <cell r="AH987">
            <v>38182</v>
          </cell>
        </row>
        <row r="988">
          <cell r="A988">
            <v>79147002</v>
          </cell>
          <cell r="B988" t="str">
            <v>מפרקי</v>
          </cell>
          <cell r="C988" t="str">
            <v>גולדן דראגון</v>
          </cell>
          <cell r="D988">
            <v>2022</v>
          </cell>
          <cell r="E988" t="str">
            <v>מטרונית</v>
          </cell>
          <cell r="F988">
            <v>125557</v>
          </cell>
          <cell r="G988">
            <v>6723</v>
          </cell>
          <cell r="H988">
            <v>134369</v>
          </cell>
          <cell r="I988">
            <v>8812</v>
          </cell>
          <cell r="J988">
            <v>142599</v>
          </cell>
          <cell r="K988">
            <v>8230</v>
          </cell>
          <cell r="L988">
            <v>151173</v>
          </cell>
          <cell r="M988">
            <v>8574</v>
          </cell>
          <cell r="N988">
            <v>160074</v>
          </cell>
          <cell r="O988">
            <v>8901</v>
          </cell>
          <cell r="P988">
            <v>168815</v>
          </cell>
          <cell r="Q988">
            <v>8741</v>
          </cell>
          <cell r="R988">
            <v>177106</v>
          </cell>
          <cell r="S988">
            <v>8291</v>
          </cell>
          <cell r="T988">
            <v>185760</v>
          </cell>
          <cell r="U988">
            <v>8654</v>
          </cell>
          <cell r="V988">
            <v>194289</v>
          </cell>
          <cell r="W988">
            <v>8529</v>
          </cell>
          <cell r="X988">
            <v>200996</v>
          </cell>
          <cell r="Y988">
            <v>6707</v>
          </cell>
          <cell r="Z988">
            <v>209552</v>
          </cell>
          <cell r="AA988">
            <v>8556</v>
          </cell>
          <cell r="AB988">
            <v>215995</v>
          </cell>
          <cell r="AC988">
            <v>6443</v>
          </cell>
          <cell r="AD988">
            <v>221279</v>
          </cell>
          <cell r="AE988">
            <v>5284</v>
          </cell>
          <cell r="AG988">
            <v>95722</v>
          </cell>
          <cell r="AH988">
            <v>95722</v>
          </cell>
        </row>
        <row r="989">
          <cell r="A989">
            <v>79147102</v>
          </cell>
          <cell r="B989" t="str">
            <v>מפרקי</v>
          </cell>
          <cell r="C989" t="str">
            <v>גולדן דראגון</v>
          </cell>
          <cell r="D989">
            <v>2022</v>
          </cell>
          <cell r="E989" t="str">
            <v>ירושלים מרכז</v>
          </cell>
          <cell r="F989">
            <v>64434</v>
          </cell>
          <cell r="G989">
            <v>4538</v>
          </cell>
          <cell r="H989">
            <v>68681</v>
          </cell>
          <cell r="I989">
            <v>4247</v>
          </cell>
          <cell r="J989">
            <v>72781</v>
          </cell>
          <cell r="K989">
            <v>4100</v>
          </cell>
          <cell r="L989">
            <v>77069</v>
          </cell>
          <cell r="M989">
            <v>4288</v>
          </cell>
          <cell r="N989">
            <v>80627</v>
          </cell>
          <cell r="O989">
            <v>3558</v>
          </cell>
          <cell r="P989">
            <v>84969</v>
          </cell>
          <cell r="Q989">
            <v>4342</v>
          </cell>
          <cell r="R989">
            <v>86349</v>
          </cell>
          <cell r="S989">
            <v>1380</v>
          </cell>
          <cell r="T989">
            <v>89857</v>
          </cell>
          <cell r="U989">
            <v>3508</v>
          </cell>
          <cell r="V989">
            <v>97162</v>
          </cell>
          <cell r="W989">
            <v>7305</v>
          </cell>
          <cell r="X989">
            <v>97162</v>
          </cell>
          <cell r="Y989">
            <v>0</v>
          </cell>
          <cell r="Z989">
            <v>100900</v>
          </cell>
          <cell r="AA989">
            <v>3738</v>
          </cell>
          <cell r="AB989">
            <v>104912</v>
          </cell>
          <cell r="AC989">
            <v>4012</v>
          </cell>
          <cell r="AD989">
            <v>108786</v>
          </cell>
          <cell r="AE989">
            <v>3874</v>
          </cell>
          <cell r="AG989">
            <v>44352</v>
          </cell>
          <cell r="AH989">
            <v>44352</v>
          </cell>
        </row>
        <row r="990">
          <cell r="A990">
            <v>79147202</v>
          </cell>
          <cell r="B990" t="str">
            <v>מפרקי</v>
          </cell>
          <cell r="C990" t="str">
            <v>גולדן דראגון</v>
          </cell>
          <cell r="D990">
            <v>2022</v>
          </cell>
          <cell r="E990" t="str">
            <v>ירושלים מרכז</v>
          </cell>
          <cell r="F990">
            <v>61215</v>
          </cell>
          <cell r="G990">
            <v>3964</v>
          </cell>
          <cell r="H990">
            <v>65225</v>
          </cell>
          <cell r="I990">
            <v>4010</v>
          </cell>
          <cell r="J990">
            <v>67818</v>
          </cell>
          <cell r="K990">
            <v>2593</v>
          </cell>
          <cell r="L990">
            <v>71480</v>
          </cell>
          <cell r="M990">
            <v>3662</v>
          </cell>
          <cell r="N990">
            <v>74453</v>
          </cell>
          <cell r="O990">
            <v>2973</v>
          </cell>
          <cell r="P990">
            <v>75887</v>
          </cell>
          <cell r="Q990">
            <v>1434</v>
          </cell>
          <cell r="R990">
            <v>78902</v>
          </cell>
          <cell r="S990">
            <v>3015</v>
          </cell>
          <cell r="T990">
            <v>79703</v>
          </cell>
          <cell r="U990">
            <v>801</v>
          </cell>
          <cell r="V990">
            <v>84728</v>
          </cell>
          <cell r="W990">
            <v>5025</v>
          </cell>
          <cell r="X990">
            <v>84728</v>
          </cell>
          <cell r="Y990">
            <v>0</v>
          </cell>
          <cell r="Z990">
            <v>84728</v>
          </cell>
          <cell r="AA990">
            <v>0</v>
          </cell>
          <cell r="AB990">
            <v>84728</v>
          </cell>
          <cell r="AC990">
            <v>0</v>
          </cell>
          <cell r="AD990">
            <v>84728</v>
          </cell>
          <cell r="AE990">
            <v>0</v>
          </cell>
          <cell r="AF990" t="str">
            <v xml:space="preserve">מוסך </v>
          </cell>
          <cell r="AG990">
            <v>23513</v>
          </cell>
          <cell r="AH990">
            <v>23513</v>
          </cell>
        </row>
        <row r="991">
          <cell r="A991">
            <v>79147302</v>
          </cell>
          <cell r="B991" t="str">
            <v>מפרקי</v>
          </cell>
          <cell r="C991" t="str">
            <v>גולדן דראגון</v>
          </cell>
          <cell r="D991">
            <v>2022</v>
          </cell>
          <cell r="E991" t="str">
            <v>ירושלים מרכז</v>
          </cell>
          <cell r="F991">
            <v>46304</v>
          </cell>
          <cell r="G991">
            <v>1710</v>
          </cell>
          <cell r="H991">
            <v>48074</v>
          </cell>
          <cell r="I991">
            <v>1770</v>
          </cell>
          <cell r="J991">
            <v>50707</v>
          </cell>
          <cell r="K991">
            <v>2633</v>
          </cell>
          <cell r="L991">
            <v>54090</v>
          </cell>
          <cell r="M991">
            <v>3383</v>
          </cell>
          <cell r="N991">
            <v>59180</v>
          </cell>
          <cell r="O991">
            <v>5090</v>
          </cell>
          <cell r="P991">
            <v>61549</v>
          </cell>
          <cell r="Q991">
            <v>2369</v>
          </cell>
          <cell r="R991">
            <v>63309</v>
          </cell>
          <cell r="S991">
            <v>1760</v>
          </cell>
          <cell r="T991">
            <v>62942</v>
          </cell>
          <cell r="U991">
            <v>-367</v>
          </cell>
          <cell r="V991">
            <v>63309</v>
          </cell>
          <cell r="W991">
            <v>367</v>
          </cell>
          <cell r="X991">
            <v>63949</v>
          </cell>
          <cell r="Y991">
            <v>640</v>
          </cell>
          <cell r="Z991">
            <v>68753</v>
          </cell>
          <cell r="AA991">
            <v>4804</v>
          </cell>
          <cell r="AB991">
            <v>72791</v>
          </cell>
          <cell r="AC991">
            <v>4038</v>
          </cell>
          <cell r="AD991">
            <v>76290</v>
          </cell>
          <cell r="AE991">
            <v>3499</v>
          </cell>
          <cell r="AG991">
            <v>29986</v>
          </cell>
          <cell r="AH991">
            <v>29986</v>
          </cell>
        </row>
        <row r="992">
          <cell r="A992">
            <v>79147402</v>
          </cell>
          <cell r="B992" t="str">
            <v>מפרקי</v>
          </cell>
          <cell r="C992" t="str">
            <v>גולדן דראגון</v>
          </cell>
          <cell r="D992">
            <v>2022</v>
          </cell>
          <cell r="E992" t="str">
            <v>ירושלים מרכז</v>
          </cell>
          <cell r="F992">
            <v>60647</v>
          </cell>
          <cell r="G992">
            <v>5847</v>
          </cell>
          <cell r="H992">
            <v>65229</v>
          </cell>
          <cell r="I992">
            <v>4582</v>
          </cell>
          <cell r="J992">
            <v>69352</v>
          </cell>
          <cell r="K992">
            <v>4123</v>
          </cell>
          <cell r="L992">
            <v>71640</v>
          </cell>
          <cell r="M992">
            <v>2288</v>
          </cell>
          <cell r="N992">
            <v>76535</v>
          </cell>
          <cell r="O992">
            <v>4895</v>
          </cell>
          <cell r="P992">
            <v>79333</v>
          </cell>
          <cell r="Q992">
            <v>2798</v>
          </cell>
          <cell r="R992">
            <v>83197</v>
          </cell>
          <cell r="S992">
            <v>3864</v>
          </cell>
          <cell r="T992">
            <v>86748</v>
          </cell>
          <cell r="U992">
            <v>3551</v>
          </cell>
          <cell r="V992">
            <v>91305</v>
          </cell>
          <cell r="W992">
            <v>4557</v>
          </cell>
          <cell r="X992">
            <v>91305</v>
          </cell>
          <cell r="Y992">
            <v>0</v>
          </cell>
          <cell r="Z992">
            <v>96672</v>
          </cell>
          <cell r="AA992">
            <v>5367</v>
          </cell>
          <cell r="AB992">
            <v>100870</v>
          </cell>
          <cell r="AC992">
            <v>4198</v>
          </cell>
          <cell r="AD992">
            <v>100870</v>
          </cell>
          <cell r="AE992">
            <v>0</v>
          </cell>
          <cell r="AG992">
            <v>40223</v>
          </cell>
          <cell r="AH992">
            <v>40223</v>
          </cell>
        </row>
        <row r="993">
          <cell r="A993">
            <v>79147502</v>
          </cell>
          <cell r="B993" t="str">
            <v>מפרקי</v>
          </cell>
          <cell r="C993" t="str">
            <v>גולדן דראגון</v>
          </cell>
          <cell r="D993">
            <v>2022</v>
          </cell>
          <cell r="E993" t="str">
            <v>ירושלים מרכז</v>
          </cell>
          <cell r="F993">
            <v>49037</v>
          </cell>
          <cell r="G993">
            <v>1901</v>
          </cell>
          <cell r="H993">
            <v>49037</v>
          </cell>
          <cell r="I993">
            <v>0</v>
          </cell>
          <cell r="J993">
            <v>49037</v>
          </cell>
          <cell r="K993">
            <v>0</v>
          </cell>
          <cell r="L993">
            <v>49874</v>
          </cell>
          <cell r="M993">
            <v>837</v>
          </cell>
          <cell r="N993">
            <v>49874</v>
          </cell>
          <cell r="O993">
            <v>0</v>
          </cell>
          <cell r="P993">
            <v>54537</v>
          </cell>
          <cell r="Q993">
            <v>4663</v>
          </cell>
          <cell r="R993">
            <v>54537</v>
          </cell>
          <cell r="S993">
            <v>0</v>
          </cell>
          <cell r="T993">
            <v>55232</v>
          </cell>
          <cell r="U993">
            <v>695</v>
          </cell>
          <cell r="V993">
            <v>55672</v>
          </cell>
          <cell r="W993">
            <v>440</v>
          </cell>
          <cell r="X993">
            <v>55672</v>
          </cell>
          <cell r="Y993">
            <v>0</v>
          </cell>
          <cell r="Z993">
            <v>58336</v>
          </cell>
          <cell r="AA993">
            <v>2664</v>
          </cell>
          <cell r="AB993">
            <v>58336</v>
          </cell>
          <cell r="AC993">
            <v>0</v>
          </cell>
          <cell r="AD993">
            <v>67579</v>
          </cell>
          <cell r="AE993">
            <v>9243</v>
          </cell>
          <cell r="AG993">
            <v>18542</v>
          </cell>
          <cell r="AH993">
            <v>18542</v>
          </cell>
        </row>
        <row r="994">
          <cell r="A994">
            <v>79147702</v>
          </cell>
          <cell r="B994" t="str">
            <v>עירוני חשמלי</v>
          </cell>
          <cell r="C994" t="str">
            <v>גולדן דראגון</v>
          </cell>
          <cell r="D994">
            <v>2022</v>
          </cell>
          <cell r="E994" t="str">
            <v>יקנעם</v>
          </cell>
          <cell r="F994">
            <v>52191</v>
          </cell>
          <cell r="G994">
            <v>3347</v>
          </cell>
          <cell r="H994">
            <v>56378</v>
          </cell>
          <cell r="I994">
            <v>4187</v>
          </cell>
          <cell r="J994">
            <v>60257</v>
          </cell>
          <cell r="K994">
            <v>3879</v>
          </cell>
          <cell r="L994">
            <v>64735</v>
          </cell>
          <cell r="M994">
            <v>4478</v>
          </cell>
          <cell r="N994">
            <v>68457</v>
          </cell>
          <cell r="O994">
            <v>3722</v>
          </cell>
          <cell r="P994">
            <v>71552</v>
          </cell>
          <cell r="Q994">
            <v>3095</v>
          </cell>
          <cell r="R994">
            <v>75662</v>
          </cell>
          <cell r="S994">
            <v>4110</v>
          </cell>
          <cell r="T994">
            <v>79541</v>
          </cell>
          <cell r="U994">
            <v>3879</v>
          </cell>
          <cell r="V994">
            <v>82884</v>
          </cell>
          <cell r="W994">
            <v>3343</v>
          </cell>
          <cell r="X994">
            <v>88753</v>
          </cell>
          <cell r="Y994">
            <v>5869</v>
          </cell>
          <cell r="Z994">
            <v>88872</v>
          </cell>
          <cell r="AA994">
            <v>119</v>
          </cell>
          <cell r="AB994">
            <v>90846</v>
          </cell>
          <cell r="AC994">
            <v>1974</v>
          </cell>
          <cell r="AD994">
            <v>95144</v>
          </cell>
          <cell r="AE994">
            <v>4298</v>
          </cell>
          <cell r="AG994">
            <v>42953</v>
          </cell>
          <cell r="AH994">
            <v>42953</v>
          </cell>
        </row>
        <row r="995">
          <cell r="A995">
            <v>79147802</v>
          </cell>
          <cell r="B995" t="str">
            <v>עירוני חשמלי</v>
          </cell>
          <cell r="C995" t="str">
            <v>גולדן דראגון</v>
          </cell>
          <cell r="D995">
            <v>2022</v>
          </cell>
          <cell r="E995" t="str">
            <v>יקנעם</v>
          </cell>
          <cell r="F995">
            <v>44670</v>
          </cell>
          <cell r="G995">
            <v>4577</v>
          </cell>
          <cell r="H995">
            <v>49074</v>
          </cell>
          <cell r="I995">
            <v>4404</v>
          </cell>
          <cell r="J995">
            <v>53600</v>
          </cell>
          <cell r="K995">
            <v>4526</v>
          </cell>
          <cell r="L995">
            <v>57780</v>
          </cell>
          <cell r="M995">
            <v>4180</v>
          </cell>
          <cell r="N995">
            <v>61943</v>
          </cell>
          <cell r="O995">
            <v>4163</v>
          </cell>
          <cell r="P995">
            <v>66325</v>
          </cell>
          <cell r="Q995">
            <v>4382</v>
          </cell>
          <cell r="R995">
            <v>70127</v>
          </cell>
          <cell r="S995">
            <v>3802</v>
          </cell>
          <cell r="T995">
            <v>73586</v>
          </cell>
          <cell r="U995">
            <v>3459</v>
          </cell>
          <cell r="V995">
            <v>80236</v>
          </cell>
          <cell r="W995">
            <v>6650</v>
          </cell>
          <cell r="X995">
            <v>85865</v>
          </cell>
          <cell r="Y995">
            <v>5629</v>
          </cell>
          <cell r="Z995">
            <v>89979</v>
          </cell>
          <cell r="AA995">
            <v>4114</v>
          </cell>
          <cell r="AB995">
            <v>93543</v>
          </cell>
          <cell r="AC995">
            <v>3564</v>
          </cell>
          <cell r="AD995">
            <v>98663</v>
          </cell>
          <cell r="AE995">
            <v>5120</v>
          </cell>
          <cell r="AG995">
            <v>53993</v>
          </cell>
          <cell r="AH995">
            <v>53993</v>
          </cell>
        </row>
        <row r="996">
          <cell r="A996">
            <v>79148002</v>
          </cell>
          <cell r="B996" t="str">
            <v>עירוני חשמלי</v>
          </cell>
          <cell r="C996" t="str">
            <v>גולדן דראגון</v>
          </cell>
          <cell r="D996">
            <v>2023</v>
          </cell>
          <cell r="E996" t="str">
            <v xml:space="preserve">ירושלים ארזים </v>
          </cell>
          <cell r="F996">
            <v>6631</v>
          </cell>
          <cell r="G996">
            <v>4545</v>
          </cell>
          <cell r="H996">
            <v>11728</v>
          </cell>
          <cell r="I996">
            <v>5097</v>
          </cell>
          <cell r="J996">
            <v>18320</v>
          </cell>
          <cell r="K996">
            <v>6592</v>
          </cell>
          <cell r="L996">
            <v>23008</v>
          </cell>
          <cell r="M996">
            <v>4688</v>
          </cell>
          <cell r="N996">
            <v>28632</v>
          </cell>
          <cell r="O996">
            <v>5624</v>
          </cell>
          <cell r="P996">
            <v>33780</v>
          </cell>
          <cell r="Q996">
            <v>5148</v>
          </cell>
          <cell r="R996">
            <v>38830</v>
          </cell>
          <cell r="S996">
            <v>5050</v>
          </cell>
          <cell r="T996">
            <v>44074</v>
          </cell>
          <cell r="U996">
            <v>5244</v>
          </cell>
          <cell r="V996">
            <v>50074</v>
          </cell>
          <cell r="W996">
            <v>6000</v>
          </cell>
          <cell r="X996">
            <v>90941</v>
          </cell>
          <cell r="Y996">
            <v>40867</v>
          </cell>
          <cell r="Z996">
            <v>90941</v>
          </cell>
          <cell r="AA996">
            <v>0</v>
          </cell>
          <cell r="AB996">
            <v>90941</v>
          </cell>
          <cell r="AC996">
            <v>0</v>
          </cell>
          <cell r="AD996">
            <v>90941</v>
          </cell>
          <cell r="AE996">
            <v>0</v>
          </cell>
          <cell r="AG996">
            <v>84310</v>
          </cell>
          <cell r="AH996">
            <v>84310</v>
          </cell>
        </row>
        <row r="997">
          <cell r="A997">
            <v>79790202</v>
          </cell>
          <cell r="B997" t="str">
            <v>מפרקי חשמלי</v>
          </cell>
          <cell r="C997" t="str">
            <v>גולדן דראגון</v>
          </cell>
          <cell r="D997">
            <v>2023</v>
          </cell>
          <cell r="E997" t="str">
            <v>מטרונית</v>
          </cell>
          <cell r="F997">
            <v>52717</v>
          </cell>
          <cell r="G997">
            <v>6485</v>
          </cell>
          <cell r="H997">
            <v>61556</v>
          </cell>
          <cell r="I997">
            <v>8839</v>
          </cell>
          <cell r="J997">
            <v>66779</v>
          </cell>
          <cell r="K997">
            <v>5223</v>
          </cell>
          <cell r="L997">
            <v>72540</v>
          </cell>
          <cell r="M997">
            <v>5761</v>
          </cell>
          <cell r="N997">
            <v>74065</v>
          </cell>
          <cell r="O997">
            <v>1525</v>
          </cell>
          <cell r="P997">
            <v>80112</v>
          </cell>
          <cell r="Q997">
            <v>6047</v>
          </cell>
          <cell r="R997">
            <v>89156</v>
          </cell>
          <cell r="S997">
            <v>9044</v>
          </cell>
          <cell r="T997">
            <v>89156</v>
          </cell>
          <cell r="U997">
            <v>0</v>
          </cell>
          <cell r="V997">
            <v>101285</v>
          </cell>
          <cell r="W997">
            <v>12129</v>
          </cell>
          <cell r="X997">
            <v>107699</v>
          </cell>
          <cell r="Y997">
            <v>6414</v>
          </cell>
          <cell r="Z997">
            <v>114923</v>
          </cell>
          <cell r="AA997">
            <v>7224</v>
          </cell>
          <cell r="AB997">
            <v>120328</v>
          </cell>
          <cell r="AC997">
            <v>5405</v>
          </cell>
          <cell r="AD997">
            <v>124825</v>
          </cell>
          <cell r="AE997">
            <v>4497</v>
          </cell>
          <cell r="AG997">
            <v>72108</v>
          </cell>
          <cell r="AH997">
            <v>72108</v>
          </cell>
        </row>
        <row r="998">
          <cell r="A998">
            <v>79790302</v>
          </cell>
          <cell r="B998" t="str">
            <v>מפרקי חשמלי</v>
          </cell>
          <cell r="C998" t="str">
            <v>גולדן דראגון</v>
          </cell>
          <cell r="D998">
            <v>2022</v>
          </cell>
          <cell r="E998" t="str">
            <v>מטרונית</v>
          </cell>
          <cell r="F998">
            <v>68376</v>
          </cell>
          <cell r="G998">
            <v>7134</v>
          </cell>
          <cell r="H998">
            <v>78113</v>
          </cell>
          <cell r="I998">
            <v>9737</v>
          </cell>
          <cell r="J998">
            <v>83357</v>
          </cell>
          <cell r="K998">
            <v>5244</v>
          </cell>
          <cell r="L998">
            <v>90507</v>
          </cell>
          <cell r="M998">
            <v>7150</v>
          </cell>
          <cell r="N998">
            <v>97863</v>
          </cell>
          <cell r="O998">
            <v>7356</v>
          </cell>
          <cell r="P998">
            <v>106329</v>
          </cell>
          <cell r="Q998">
            <v>8466</v>
          </cell>
          <cell r="R998">
            <v>122695</v>
          </cell>
          <cell r="S998">
            <v>16366</v>
          </cell>
          <cell r="T998">
            <v>124233</v>
          </cell>
          <cell r="U998">
            <v>1538</v>
          </cell>
          <cell r="V998">
            <v>127584</v>
          </cell>
          <cell r="W998">
            <v>3351</v>
          </cell>
          <cell r="X998">
            <v>133991</v>
          </cell>
          <cell r="Y998">
            <v>6407</v>
          </cell>
          <cell r="Z998">
            <v>140126</v>
          </cell>
          <cell r="AA998">
            <v>6135</v>
          </cell>
          <cell r="AB998">
            <v>146401</v>
          </cell>
          <cell r="AC998">
            <v>6275</v>
          </cell>
          <cell r="AD998">
            <v>151220</v>
          </cell>
          <cell r="AE998">
            <v>4819</v>
          </cell>
          <cell r="AG998">
            <v>82844</v>
          </cell>
          <cell r="AH998">
            <v>82844</v>
          </cell>
        </row>
        <row r="999">
          <cell r="A999">
            <v>79790402</v>
          </cell>
          <cell r="B999" t="str">
            <v>מפרקי חשמלי</v>
          </cell>
          <cell r="C999" t="str">
            <v>גולדן דראגון</v>
          </cell>
          <cell r="D999">
            <v>2022</v>
          </cell>
          <cell r="E999" t="str">
            <v>מטרונית</v>
          </cell>
          <cell r="F999">
            <v>67057</v>
          </cell>
          <cell r="G999">
            <v>5317</v>
          </cell>
          <cell r="H999">
            <v>75578</v>
          </cell>
          <cell r="I999">
            <v>8521</v>
          </cell>
          <cell r="J999">
            <v>80594</v>
          </cell>
          <cell r="K999">
            <v>5016</v>
          </cell>
          <cell r="L999">
            <v>86329</v>
          </cell>
          <cell r="M999">
            <v>5735</v>
          </cell>
          <cell r="N999">
            <v>91774</v>
          </cell>
          <cell r="O999">
            <v>5445</v>
          </cell>
          <cell r="P999">
            <v>98339</v>
          </cell>
          <cell r="Q999">
            <v>6565</v>
          </cell>
          <cell r="R999">
            <v>104338</v>
          </cell>
          <cell r="S999">
            <v>5999</v>
          </cell>
          <cell r="T999">
            <v>112034</v>
          </cell>
          <cell r="U999">
            <v>7696</v>
          </cell>
          <cell r="V999">
            <v>118508</v>
          </cell>
          <cell r="W999">
            <v>6474</v>
          </cell>
          <cell r="X999">
            <v>125666</v>
          </cell>
          <cell r="Y999">
            <v>7158</v>
          </cell>
          <cell r="Z999">
            <v>132281</v>
          </cell>
          <cell r="AA999">
            <v>6615</v>
          </cell>
          <cell r="AB999">
            <v>139308</v>
          </cell>
          <cell r="AC999">
            <v>7027</v>
          </cell>
          <cell r="AD999">
            <v>144469</v>
          </cell>
          <cell r="AE999">
            <v>5161</v>
          </cell>
          <cell r="AG999">
            <v>77412</v>
          </cell>
          <cell r="AH999">
            <v>77412</v>
          </cell>
        </row>
        <row r="1000">
          <cell r="A1000">
            <v>79790502</v>
          </cell>
          <cell r="B1000" t="str">
            <v>מפרקי חשמלי</v>
          </cell>
          <cell r="C1000" t="str">
            <v>גולדן דראגון</v>
          </cell>
          <cell r="D1000">
            <v>2022</v>
          </cell>
          <cell r="E1000" t="str">
            <v>מטרונית</v>
          </cell>
          <cell r="F1000">
            <v>53586</v>
          </cell>
          <cell r="G1000">
            <v>6839</v>
          </cell>
          <cell r="H1000">
            <v>62250</v>
          </cell>
          <cell r="I1000">
            <v>8664</v>
          </cell>
          <cell r="J1000">
            <v>67864</v>
          </cell>
          <cell r="K1000">
            <v>5614</v>
          </cell>
          <cell r="L1000">
            <v>73829</v>
          </cell>
          <cell r="M1000">
            <v>5965</v>
          </cell>
          <cell r="N1000">
            <v>80449</v>
          </cell>
          <cell r="O1000">
            <v>6620</v>
          </cell>
          <cell r="P1000">
            <v>87026</v>
          </cell>
          <cell r="Q1000">
            <v>6577</v>
          </cell>
          <cell r="R1000">
            <v>89106</v>
          </cell>
          <cell r="S1000">
            <v>2080</v>
          </cell>
          <cell r="T1000">
            <v>89106</v>
          </cell>
          <cell r="U1000">
            <v>0</v>
          </cell>
          <cell r="V1000">
            <v>101515</v>
          </cell>
          <cell r="W1000">
            <v>12409</v>
          </cell>
          <cell r="X1000">
            <v>105946</v>
          </cell>
          <cell r="Y1000">
            <v>4431</v>
          </cell>
          <cell r="Z1000">
            <v>111359</v>
          </cell>
          <cell r="AA1000">
            <v>5413</v>
          </cell>
          <cell r="AB1000">
            <v>117323</v>
          </cell>
          <cell r="AC1000">
            <v>5964</v>
          </cell>
          <cell r="AD1000">
            <v>122020</v>
          </cell>
          <cell r="AE1000">
            <v>4697</v>
          </cell>
          <cell r="AG1000">
            <v>68434</v>
          </cell>
          <cell r="AH1000">
            <v>68434</v>
          </cell>
        </row>
        <row r="1001">
          <cell r="A1001">
            <v>79790602</v>
          </cell>
          <cell r="B1001" t="str">
            <v>מפרקי חשמלי</v>
          </cell>
          <cell r="C1001" t="str">
            <v>גולדן דראגון</v>
          </cell>
          <cell r="D1001">
            <v>2022</v>
          </cell>
          <cell r="E1001" t="str">
            <v>מטרונית</v>
          </cell>
          <cell r="F1001">
            <v>76217</v>
          </cell>
          <cell r="G1001">
            <v>5858</v>
          </cell>
          <cell r="H1001">
            <v>84674</v>
          </cell>
          <cell r="I1001">
            <v>8457</v>
          </cell>
          <cell r="J1001">
            <v>89419</v>
          </cell>
          <cell r="K1001">
            <v>4745</v>
          </cell>
          <cell r="L1001">
            <v>95215</v>
          </cell>
          <cell r="M1001">
            <v>5796</v>
          </cell>
          <cell r="N1001">
            <v>100739</v>
          </cell>
          <cell r="O1001">
            <v>5524</v>
          </cell>
          <cell r="P1001">
            <v>107403</v>
          </cell>
          <cell r="Q1001">
            <v>6664</v>
          </cell>
          <cell r="R1001">
            <v>112467</v>
          </cell>
          <cell r="S1001">
            <v>5064</v>
          </cell>
          <cell r="T1001">
            <v>120128</v>
          </cell>
          <cell r="U1001">
            <v>7661</v>
          </cell>
          <cell r="V1001">
            <v>125936</v>
          </cell>
          <cell r="W1001">
            <v>5808</v>
          </cell>
          <cell r="X1001">
            <v>132111</v>
          </cell>
          <cell r="Y1001">
            <v>6175</v>
          </cell>
          <cell r="Z1001">
            <v>138788</v>
          </cell>
          <cell r="AA1001">
            <v>6677</v>
          </cell>
          <cell r="AB1001">
            <v>142223</v>
          </cell>
          <cell r="AC1001">
            <v>3435</v>
          </cell>
          <cell r="AD1001">
            <v>147102</v>
          </cell>
          <cell r="AE1001">
            <v>4879</v>
          </cell>
          <cell r="AG1001">
            <v>70885</v>
          </cell>
          <cell r="AH1001">
            <v>70885</v>
          </cell>
        </row>
        <row r="1002">
          <cell r="A1002">
            <v>79790702</v>
          </cell>
          <cell r="B1002" t="str">
            <v>מפרקי חשמלי</v>
          </cell>
          <cell r="C1002" t="str">
            <v>גולדן דראגון</v>
          </cell>
          <cell r="D1002">
            <v>2023</v>
          </cell>
          <cell r="E1002" t="str">
            <v>מטרונית</v>
          </cell>
          <cell r="F1002">
            <v>61876</v>
          </cell>
          <cell r="G1002">
            <v>6365</v>
          </cell>
          <cell r="H1002">
            <v>71974</v>
          </cell>
          <cell r="I1002">
            <v>10098</v>
          </cell>
          <cell r="J1002">
            <v>78164</v>
          </cell>
          <cell r="K1002">
            <v>6190</v>
          </cell>
          <cell r="L1002">
            <v>85194</v>
          </cell>
          <cell r="M1002">
            <v>7030</v>
          </cell>
          <cell r="N1002">
            <v>93043</v>
          </cell>
          <cell r="O1002">
            <v>7849</v>
          </cell>
          <cell r="P1002">
            <v>101732</v>
          </cell>
          <cell r="Q1002">
            <v>8689</v>
          </cell>
          <cell r="R1002">
            <v>108895</v>
          </cell>
          <cell r="S1002">
            <v>7163</v>
          </cell>
          <cell r="T1002">
            <v>116469</v>
          </cell>
          <cell r="U1002">
            <v>7574</v>
          </cell>
          <cell r="V1002">
            <v>122522</v>
          </cell>
          <cell r="W1002">
            <v>6053</v>
          </cell>
          <cell r="X1002">
            <v>130770</v>
          </cell>
          <cell r="Y1002">
            <v>8248</v>
          </cell>
          <cell r="Z1002">
            <v>137576</v>
          </cell>
          <cell r="AA1002">
            <v>6806</v>
          </cell>
          <cell r="AB1002">
            <v>143662</v>
          </cell>
          <cell r="AC1002">
            <v>6086</v>
          </cell>
          <cell r="AD1002">
            <v>150870</v>
          </cell>
          <cell r="AE1002">
            <v>7208</v>
          </cell>
          <cell r="AG1002">
            <v>88994</v>
          </cell>
          <cell r="AH1002">
            <v>88994</v>
          </cell>
        </row>
        <row r="1003">
          <cell r="A1003">
            <v>79790802</v>
          </cell>
          <cell r="B1003" t="str">
            <v>מפרקי חשמלי</v>
          </cell>
          <cell r="C1003" t="str">
            <v>גולדן דראגון</v>
          </cell>
          <cell r="D1003">
            <v>2022</v>
          </cell>
          <cell r="E1003" t="str">
            <v>מטרונית</v>
          </cell>
          <cell r="F1003">
            <v>78530</v>
          </cell>
          <cell r="G1003">
            <v>5778</v>
          </cell>
          <cell r="H1003">
            <v>86586</v>
          </cell>
          <cell r="I1003">
            <v>8056</v>
          </cell>
          <cell r="J1003">
            <v>91569</v>
          </cell>
          <cell r="K1003">
            <v>4983</v>
          </cell>
          <cell r="L1003">
            <v>97121</v>
          </cell>
          <cell r="M1003">
            <v>5552</v>
          </cell>
          <cell r="N1003">
            <v>104231</v>
          </cell>
          <cell r="O1003">
            <v>7110</v>
          </cell>
          <cell r="P1003">
            <v>111502</v>
          </cell>
          <cell r="Q1003">
            <v>7271</v>
          </cell>
          <cell r="R1003">
            <v>117663</v>
          </cell>
          <cell r="S1003">
            <v>6161</v>
          </cell>
          <cell r="T1003">
            <v>125396</v>
          </cell>
          <cell r="U1003">
            <v>7733</v>
          </cell>
          <cell r="V1003">
            <v>128748</v>
          </cell>
          <cell r="W1003">
            <v>3352</v>
          </cell>
          <cell r="X1003">
            <v>135714</v>
          </cell>
          <cell r="Y1003">
            <v>6966</v>
          </cell>
          <cell r="Z1003">
            <v>142407</v>
          </cell>
          <cell r="AA1003">
            <v>6693</v>
          </cell>
          <cell r="AB1003">
            <v>148673</v>
          </cell>
          <cell r="AC1003">
            <v>6266</v>
          </cell>
          <cell r="AD1003">
            <v>153707</v>
          </cell>
          <cell r="AE1003">
            <v>5034</v>
          </cell>
          <cell r="AG1003">
            <v>75177</v>
          </cell>
          <cell r="AH1003">
            <v>75177</v>
          </cell>
        </row>
        <row r="1004">
          <cell r="A1004">
            <v>79790902</v>
          </cell>
          <cell r="B1004" t="str">
            <v>מפרקי חשמלי</v>
          </cell>
          <cell r="C1004" t="str">
            <v>גולדן דראגון</v>
          </cell>
          <cell r="D1004">
            <v>2022</v>
          </cell>
          <cell r="E1004" t="str">
            <v>מטרונית</v>
          </cell>
          <cell r="F1004">
            <v>77540</v>
          </cell>
          <cell r="G1004">
            <v>5809</v>
          </cell>
          <cell r="H1004">
            <v>86928</v>
          </cell>
          <cell r="I1004">
            <v>9388</v>
          </cell>
          <cell r="J1004">
            <v>92193</v>
          </cell>
          <cell r="K1004">
            <v>5265</v>
          </cell>
          <cell r="L1004">
            <v>98346</v>
          </cell>
          <cell r="M1004">
            <v>6153</v>
          </cell>
          <cell r="N1004">
            <v>105609</v>
          </cell>
          <cell r="O1004">
            <v>7263</v>
          </cell>
          <cell r="P1004">
            <v>114096</v>
          </cell>
          <cell r="Q1004">
            <v>8487</v>
          </cell>
          <cell r="R1004">
            <v>120896</v>
          </cell>
          <cell r="S1004">
            <v>6800</v>
          </cell>
          <cell r="T1004">
            <v>129913</v>
          </cell>
          <cell r="U1004">
            <v>9017</v>
          </cell>
          <cell r="V1004">
            <v>135738</v>
          </cell>
          <cell r="W1004">
            <v>5825</v>
          </cell>
          <cell r="X1004">
            <v>142888</v>
          </cell>
          <cell r="Y1004">
            <v>7150</v>
          </cell>
          <cell r="Z1004">
            <v>149352</v>
          </cell>
          <cell r="AA1004">
            <v>6464</v>
          </cell>
          <cell r="AB1004">
            <v>156008</v>
          </cell>
          <cell r="AC1004">
            <v>6656</v>
          </cell>
          <cell r="AD1004">
            <v>161374</v>
          </cell>
          <cell r="AE1004">
            <v>5366</v>
          </cell>
          <cell r="AG1004">
            <v>83834</v>
          </cell>
          <cell r="AH1004">
            <v>83834</v>
          </cell>
        </row>
        <row r="1005">
          <cell r="A1005">
            <v>79791002</v>
          </cell>
          <cell r="B1005" t="str">
            <v>מפרקי חשמלי</v>
          </cell>
          <cell r="C1005" t="str">
            <v>גולדן דראגון</v>
          </cell>
          <cell r="D1005">
            <v>2022</v>
          </cell>
          <cell r="E1005" t="str">
            <v>מטרונית</v>
          </cell>
          <cell r="F1005">
            <v>62633</v>
          </cell>
          <cell r="G1005">
            <v>10017</v>
          </cell>
          <cell r="H1005">
            <v>72457</v>
          </cell>
          <cell r="I1005">
            <v>9824</v>
          </cell>
          <cell r="J1005">
            <v>78102</v>
          </cell>
          <cell r="K1005">
            <v>5645</v>
          </cell>
          <cell r="L1005">
            <v>84250</v>
          </cell>
          <cell r="M1005">
            <v>6148</v>
          </cell>
          <cell r="N1005">
            <v>91928</v>
          </cell>
          <cell r="O1005">
            <v>7678</v>
          </cell>
          <cell r="P1005">
            <v>99973</v>
          </cell>
          <cell r="Q1005">
            <v>8045</v>
          </cell>
          <cell r="R1005">
            <v>105849</v>
          </cell>
          <cell r="S1005">
            <v>5876</v>
          </cell>
          <cell r="T1005">
            <v>113805</v>
          </cell>
          <cell r="U1005">
            <v>7956</v>
          </cell>
          <cell r="V1005">
            <v>121208</v>
          </cell>
          <cell r="W1005">
            <v>7403</v>
          </cell>
          <cell r="X1005">
            <v>128700</v>
          </cell>
          <cell r="Y1005">
            <v>7492</v>
          </cell>
          <cell r="Z1005">
            <v>136223</v>
          </cell>
          <cell r="AA1005">
            <v>7523</v>
          </cell>
          <cell r="AB1005">
            <v>142429</v>
          </cell>
          <cell r="AC1005">
            <v>6206</v>
          </cell>
          <cell r="AD1005">
            <v>148182</v>
          </cell>
          <cell r="AE1005">
            <v>5753</v>
          </cell>
          <cell r="AG1005">
            <v>85549</v>
          </cell>
          <cell r="AH1005">
            <v>85549</v>
          </cell>
        </row>
        <row r="1006">
          <cell r="A1006">
            <v>79791102</v>
          </cell>
          <cell r="B1006" t="str">
            <v>מפרקי חשמלי</v>
          </cell>
          <cell r="C1006" t="str">
            <v>גולדן דראגון</v>
          </cell>
          <cell r="D1006">
            <v>2022</v>
          </cell>
          <cell r="E1006" t="str">
            <v>מטרונית</v>
          </cell>
          <cell r="F1006">
            <v>67945</v>
          </cell>
          <cell r="G1006">
            <v>7258</v>
          </cell>
          <cell r="H1006">
            <v>76997</v>
          </cell>
          <cell r="I1006">
            <v>9052</v>
          </cell>
          <cell r="J1006">
            <v>83157</v>
          </cell>
          <cell r="K1006">
            <v>6160</v>
          </cell>
          <cell r="L1006">
            <v>89697</v>
          </cell>
          <cell r="M1006">
            <v>6540</v>
          </cell>
          <cell r="N1006">
            <v>96537</v>
          </cell>
          <cell r="O1006">
            <v>6840</v>
          </cell>
          <cell r="P1006">
            <v>103764</v>
          </cell>
          <cell r="Q1006">
            <v>7227</v>
          </cell>
          <cell r="R1006">
            <v>107138</v>
          </cell>
          <cell r="S1006">
            <v>3374</v>
          </cell>
          <cell r="T1006">
            <v>115380</v>
          </cell>
          <cell r="U1006">
            <v>8242</v>
          </cell>
          <cell r="V1006">
            <v>119337</v>
          </cell>
          <cell r="W1006">
            <v>3957</v>
          </cell>
          <cell r="X1006">
            <v>126333</v>
          </cell>
          <cell r="Y1006">
            <v>6996</v>
          </cell>
          <cell r="Z1006">
            <v>131448</v>
          </cell>
          <cell r="AA1006">
            <v>5115</v>
          </cell>
          <cell r="AB1006">
            <v>137386</v>
          </cell>
          <cell r="AC1006">
            <v>5938</v>
          </cell>
          <cell r="AD1006">
            <v>143003</v>
          </cell>
          <cell r="AE1006">
            <v>5617</v>
          </cell>
          <cell r="AG1006">
            <v>75058</v>
          </cell>
          <cell r="AH1006">
            <v>75058</v>
          </cell>
        </row>
        <row r="1007">
          <cell r="A1007">
            <v>79791202</v>
          </cell>
          <cell r="B1007" t="str">
            <v>מפרקי חשמלי</v>
          </cell>
          <cell r="C1007" t="str">
            <v>גולדן דראגון</v>
          </cell>
          <cell r="D1007">
            <v>2022</v>
          </cell>
          <cell r="E1007" t="str">
            <v>מטרונית</v>
          </cell>
          <cell r="F1007">
            <v>49029</v>
          </cell>
          <cell r="G1007">
            <v>0</v>
          </cell>
          <cell r="H1007">
            <v>50947</v>
          </cell>
          <cell r="I1007">
            <v>1918</v>
          </cell>
          <cell r="J1007">
            <v>50947</v>
          </cell>
          <cell r="K1007">
            <v>0</v>
          </cell>
          <cell r="L1007">
            <v>50947</v>
          </cell>
          <cell r="M1007">
            <v>0</v>
          </cell>
          <cell r="N1007">
            <v>53465</v>
          </cell>
          <cell r="O1007">
            <v>2518</v>
          </cell>
          <cell r="P1007">
            <v>60061</v>
          </cell>
          <cell r="Q1007">
            <v>6596</v>
          </cell>
          <cell r="R1007">
            <v>66014</v>
          </cell>
          <cell r="S1007">
            <v>5953</v>
          </cell>
          <cell r="T1007">
            <v>71269</v>
          </cell>
          <cell r="U1007">
            <v>5255</v>
          </cell>
          <cell r="V1007">
            <v>77865</v>
          </cell>
          <cell r="W1007">
            <v>6596</v>
          </cell>
          <cell r="X1007">
            <v>84853</v>
          </cell>
          <cell r="Y1007">
            <v>6988</v>
          </cell>
          <cell r="Z1007">
            <v>91422</v>
          </cell>
          <cell r="AA1007">
            <v>6569</v>
          </cell>
          <cell r="AB1007">
            <v>97744</v>
          </cell>
          <cell r="AC1007">
            <v>6322</v>
          </cell>
          <cell r="AD1007">
            <v>102612</v>
          </cell>
          <cell r="AE1007">
            <v>4868</v>
          </cell>
          <cell r="AG1007">
            <v>53583</v>
          </cell>
          <cell r="AH1007">
            <v>53583</v>
          </cell>
        </row>
        <row r="1008">
          <cell r="A1008">
            <v>79791302</v>
          </cell>
          <cell r="B1008" t="str">
            <v>מפרקי חשמלי</v>
          </cell>
          <cell r="C1008" t="str">
            <v>גולדן דראגון</v>
          </cell>
          <cell r="D1008">
            <v>2023</v>
          </cell>
          <cell r="E1008" t="str">
            <v>מטרונית</v>
          </cell>
          <cell r="F1008">
            <v>69083</v>
          </cell>
          <cell r="G1008">
            <v>5549</v>
          </cell>
          <cell r="H1008">
            <v>78168</v>
          </cell>
          <cell r="I1008">
            <v>9085</v>
          </cell>
          <cell r="J1008">
            <v>83475</v>
          </cell>
          <cell r="K1008">
            <v>5307</v>
          </cell>
          <cell r="L1008">
            <v>89956</v>
          </cell>
          <cell r="M1008">
            <v>6481</v>
          </cell>
          <cell r="N1008">
            <v>96046</v>
          </cell>
          <cell r="O1008">
            <v>6090</v>
          </cell>
          <cell r="P1008">
            <v>104410</v>
          </cell>
          <cell r="Q1008">
            <v>8364</v>
          </cell>
          <cell r="R1008">
            <v>111401</v>
          </cell>
          <cell r="S1008">
            <v>6991</v>
          </cell>
          <cell r="T1008">
            <v>119141</v>
          </cell>
          <cell r="U1008">
            <v>7740</v>
          </cell>
          <cell r="V1008">
            <v>125167</v>
          </cell>
          <cell r="W1008">
            <v>6026</v>
          </cell>
          <cell r="X1008">
            <v>132398</v>
          </cell>
          <cell r="Y1008">
            <v>7231</v>
          </cell>
          <cell r="Z1008">
            <v>139422</v>
          </cell>
          <cell r="AA1008">
            <v>7024</v>
          </cell>
          <cell r="AB1008">
            <v>146738</v>
          </cell>
          <cell r="AC1008">
            <v>7316</v>
          </cell>
          <cell r="AD1008">
            <v>151497</v>
          </cell>
          <cell r="AE1008">
            <v>4759</v>
          </cell>
          <cell r="AG1008">
            <v>82414</v>
          </cell>
          <cell r="AH1008">
            <v>82414</v>
          </cell>
        </row>
        <row r="1009">
          <cell r="A1009">
            <v>79791402</v>
          </cell>
          <cell r="B1009" t="str">
            <v>מפרקי חשמלי</v>
          </cell>
          <cell r="C1009" t="str">
            <v>גולדן דראגון</v>
          </cell>
          <cell r="D1009">
            <v>2023</v>
          </cell>
          <cell r="E1009" t="str">
            <v>מטרונית</v>
          </cell>
          <cell r="F1009">
            <v>70091</v>
          </cell>
          <cell r="G1009">
            <v>6112</v>
          </cell>
          <cell r="H1009">
            <v>78796</v>
          </cell>
          <cell r="I1009">
            <v>8705</v>
          </cell>
          <cell r="J1009">
            <v>83554</v>
          </cell>
          <cell r="K1009">
            <v>4758</v>
          </cell>
          <cell r="L1009">
            <v>88726</v>
          </cell>
          <cell r="M1009">
            <v>5172</v>
          </cell>
          <cell r="N1009">
            <v>98844</v>
          </cell>
          <cell r="O1009">
            <v>10118</v>
          </cell>
          <cell r="P1009">
            <v>102846</v>
          </cell>
          <cell r="Q1009">
            <v>4002</v>
          </cell>
          <cell r="R1009">
            <v>108335</v>
          </cell>
          <cell r="S1009">
            <v>5489</v>
          </cell>
          <cell r="T1009">
            <v>116369</v>
          </cell>
          <cell r="U1009">
            <v>8034</v>
          </cell>
          <cell r="V1009">
            <v>122346</v>
          </cell>
          <cell r="W1009">
            <v>5977</v>
          </cell>
          <cell r="X1009">
            <v>129910</v>
          </cell>
          <cell r="Y1009">
            <v>7564</v>
          </cell>
          <cell r="Z1009">
            <v>133714</v>
          </cell>
          <cell r="AA1009">
            <v>3804</v>
          </cell>
          <cell r="AB1009">
            <v>138457</v>
          </cell>
          <cell r="AC1009">
            <v>4743</v>
          </cell>
          <cell r="AD1009">
            <v>144273</v>
          </cell>
          <cell r="AE1009">
            <v>5816</v>
          </cell>
          <cell r="AG1009">
            <v>74182</v>
          </cell>
          <cell r="AH1009">
            <v>74182</v>
          </cell>
        </row>
        <row r="1010">
          <cell r="A1010">
            <v>79791502</v>
          </cell>
          <cell r="B1010" t="str">
            <v>מפרקי חשמלי</v>
          </cell>
          <cell r="C1010" t="str">
            <v>גולדן דראגון</v>
          </cell>
          <cell r="D1010">
            <v>2023</v>
          </cell>
          <cell r="E1010" t="str">
            <v>מטרונית</v>
          </cell>
          <cell r="F1010">
            <v>51008</v>
          </cell>
          <cell r="G1010">
            <v>6268</v>
          </cell>
          <cell r="H1010">
            <v>60376</v>
          </cell>
          <cell r="I1010">
            <v>9368</v>
          </cell>
          <cell r="J1010">
            <v>65752</v>
          </cell>
          <cell r="K1010">
            <v>5376</v>
          </cell>
          <cell r="L1010">
            <v>72190</v>
          </cell>
          <cell r="M1010">
            <v>6438</v>
          </cell>
          <cell r="N1010">
            <v>79471</v>
          </cell>
          <cell r="O1010">
            <v>7281</v>
          </cell>
          <cell r="P1010">
            <v>86996</v>
          </cell>
          <cell r="Q1010">
            <v>7525</v>
          </cell>
          <cell r="R1010">
            <v>86996</v>
          </cell>
          <cell r="S1010">
            <v>0</v>
          </cell>
          <cell r="T1010">
            <v>101496</v>
          </cell>
          <cell r="U1010">
            <v>14500</v>
          </cell>
          <cell r="V1010">
            <v>107137</v>
          </cell>
          <cell r="W1010">
            <v>5641</v>
          </cell>
          <cell r="X1010">
            <v>112609</v>
          </cell>
          <cell r="Y1010">
            <v>5472</v>
          </cell>
          <cell r="Z1010">
            <v>119246</v>
          </cell>
          <cell r="AA1010">
            <v>6637</v>
          </cell>
          <cell r="AB1010">
            <v>125602</v>
          </cell>
          <cell r="AC1010">
            <v>6356</v>
          </cell>
          <cell r="AD1010">
            <v>130117</v>
          </cell>
          <cell r="AE1010">
            <v>4515</v>
          </cell>
          <cell r="AG1010">
            <v>79109</v>
          </cell>
          <cell r="AH1010">
            <v>79109</v>
          </cell>
        </row>
        <row r="1011">
          <cell r="A1011">
            <v>79798302</v>
          </cell>
          <cell r="B1011" t="str">
            <v>בין עירוני</v>
          </cell>
          <cell r="C1011" t="str">
            <v>גולדן דראגון</v>
          </cell>
          <cell r="D1011">
            <v>2023</v>
          </cell>
          <cell r="E1011" t="str">
            <v>יקנעם</v>
          </cell>
          <cell r="G1011">
            <v>3794</v>
          </cell>
          <cell r="I1011">
            <v>0</v>
          </cell>
          <cell r="J1011">
            <v>0</v>
          </cell>
          <cell r="K1011">
            <v>0</v>
          </cell>
          <cell r="L1011">
            <v>7147</v>
          </cell>
          <cell r="M1011">
            <v>7147</v>
          </cell>
          <cell r="N1011">
            <v>13904</v>
          </cell>
          <cell r="O1011">
            <v>6757</v>
          </cell>
          <cell r="P1011">
            <v>20400</v>
          </cell>
          <cell r="Q1011">
            <v>6496</v>
          </cell>
          <cell r="R1011">
            <v>27640</v>
          </cell>
          <cell r="S1011">
            <v>7240</v>
          </cell>
          <cell r="T1011">
            <v>33958</v>
          </cell>
          <cell r="U1011">
            <v>6318</v>
          </cell>
          <cell r="V1011">
            <v>41150</v>
          </cell>
          <cell r="W1011">
            <v>7192</v>
          </cell>
          <cell r="X1011">
            <v>47040</v>
          </cell>
          <cell r="Y1011">
            <v>5890</v>
          </cell>
          <cell r="Z1011">
            <v>51460</v>
          </cell>
          <cell r="AA1011">
            <v>4420</v>
          </cell>
          <cell r="AB1011">
            <v>57155</v>
          </cell>
          <cell r="AC1011">
            <v>5695</v>
          </cell>
          <cell r="AD1011">
            <v>63460</v>
          </cell>
          <cell r="AE1011">
            <v>6305</v>
          </cell>
          <cell r="AG1011">
            <v>63460</v>
          </cell>
          <cell r="AH1011">
            <v>63460</v>
          </cell>
        </row>
        <row r="1012">
          <cell r="A1012">
            <v>79798402</v>
          </cell>
          <cell r="B1012" t="str">
            <v>עירוני חשמלי</v>
          </cell>
          <cell r="C1012" t="str">
            <v>גולדן דראגון</v>
          </cell>
          <cell r="D1012">
            <v>2023</v>
          </cell>
          <cell r="E1012" t="str">
            <v xml:space="preserve">ירושלים ארזים </v>
          </cell>
          <cell r="F1012">
            <v>23076</v>
          </cell>
          <cell r="G1012">
            <v>4015</v>
          </cell>
          <cell r="H1012">
            <v>31123</v>
          </cell>
          <cell r="I1012">
            <v>8047</v>
          </cell>
          <cell r="J1012">
            <v>35159</v>
          </cell>
          <cell r="K1012">
            <v>4036</v>
          </cell>
          <cell r="L1012">
            <v>40348</v>
          </cell>
          <cell r="M1012">
            <v>5189</v>
          </cell>
          <cell r="N1012">
            <v>44636</v>
          </cell>
          <cell r="O1012">
            <v>4288</v>
          </cell>
          <cell r="P1012">
            <v>48516</v>
          </cell>
          <cell r="Q1012">
            <v>3880</v>
          </cell>
          <cell r="R1012">
            <v>52927</v>
          </cell>
          <cell r="S1012">
            <v>4411</v>
          </cell>
          <cell r="T1012">
            <v>57357</v>
          </cell>
          <cell r="U1012">
            <v>4430</v>
          </cell>
          <cell r="V1012">
            <v>61309</v>
          </cell>
          <cell r="W1012">
            <v>3952</v>
          </cell>
          <cell r="X1012">
            <v>67478</v>
          </cell>
          <cell r="Y1012">
            <v>6169</v>
          </cell>
          <cell r="Z1012">
            <v>70661</v>
          </cell>
          <cell r="AA1012">
            <v>3183</v>
          </cell>
          <cell r="AB1012">
            <v>76169</v>
          </cell>
          <cell r="AC1012">
            <v>5508</v>
          </cell>
          <cell r="AD1012">
            <v>82337</v>
          </cell>
          <cell r="AE1012">
            <v>6168</v>
          </cell>
          <cell r="AG1012">
            <v>59261</v>
          </cell>
          <cell r="AH1012">
            <v>59261</v>
          </cell>
        </row>
        <row r="1013">
          <cell r="A1013">
            <v>79798502</v>
          </cell>
          <cell r="B1013" t="str">
            <v>עירוני חשמלי</v>
          </cell>
          <cell r="C1013" t="str">
            <v>גולדן דראגון</v>
          </cell>
          <cell r="D1013">
            <v>2023</v>
          </cell>
          <cell r="E1013" t="str">
            <v xml:space="preserve">ירושלים ארזים </v>
          </cell>
          <cell r="F1013">
            <v>42884</v>
          </cell>
          <cell r="G1013">
            <v>4303</v>
          </cell>
          <cell r="H1013">
            <v>47316</v>
          </cell>
          <cell r="I1013">
            <v>4432</v>
          </cell>
          <cell r="J1013">
            <v>47316</v>
          </cell>
          <cell r="K1013">
            <v>0</v>
          </cell>
          <cell r="L1013">
            <v>54001</v>
          </cell>
          <cell r="M1013">
            <v>6685</v>
          </cell>
          <cell r="N1013">
            <v>58801</v>
          </cell>
          <cell r="O1013">
            <v>4800</v>
          </cell>
          <cell r="P1013">
            <v>65512</v>
          </cell>
          <cell r="Q1013">
            <v>6711</v>
          </cell>
          <cell r="R1013">
            <v>69954</v>
          </cell>
          <cell r="S1013">
            <v>4442</v>
          </cell>
          <cell r="T1013">
            <v>74363</v>
          </cell>
          <cell r="U1013">
            <v>4409</v>
          </cell>
          <cell r="V1013">
            <v>80262</v>
          </cell>
          <cell r="W1013">
            <v>5899</v>
          </cell>
          <cell r="X1013">
            <v>86529</v>
          </cell>
          <cell r="Y1013">
            <v>6267</v>
          </cell>
          <cell r="Z1013">
            <v>91233</v>
          </cell>
          <cell r="AA1013">
            <v>4704</v>
          </cell>
          <cell r="AB1013">
            <v>98551</v>
          </cell>
          <cell r="AC1013">
            <v>7318</v>
          </cell>
          <cell r="AD1013">
            <v>104748</v>
          </cell>
          <cell r="AE1013">
            <v>6197</v>
          </cell>
          <cell r="AG1013">
            <v>61864</v>
          </cell>
          <cell r="AH1013">
            <v>61864</v>
          </cell>
        </row>
        <row r="1014">
          <cell r="A1014">
            <v>79798602</v>
          </cell>
          <cell r="B1014" t="str">
            <v>עירוני חשמלי</v>
          </cell>
          <cell r="C1014" t="str">
            <v>גולדן דראגון</v>
          </cell>
          <cell r="D1014">
            <v>2023</v>
          </cell>
          <cell r="E1014" t="str">
            <v xml:space="preserve">ירושלים ארזים </v>
          </cell>
          <cell r="F1014">
            <v>22285</v>
          </cell>
          <cell r="G1014">
            <v>4299</v>
          </cell>
          <cell r="H1014">
            <v>26771</v>
          </cell>
          <cell r="I1014">
            <v>4486</v>
          </cell>
          <cell r="J1014">
            <v>32540</v>
          </cell>
          <cell r="K1014">
            <v>5769</v>
          </cell>
          <cell r="L1014">
            <v>37542</v>
          </cell>
          <cell r="M1014">
            <v>5002</v>
          </cell>
          <cell r="N1014">
            <v>42131</v>
          </cell>
          <cell r="O1014">
            <v>4589</v>
          </cell>
          <cell r="P1014">
            <v>47961</v>
          </cell>
          <cell r="Q1014">
            <v>5830</v>
          </cell>
          <cell r="R1014">
            <v>47961</v>
          </cell>
          <cell r="S1014">
            <v>0</v>
          </cell>
          <cell r="T1014">
            <v>56640</v>
          </cell>
          <cell r="U1014">
            <v>8679</v>
          </cell>
          <cell r="V1014">
            <v>62693</v>
          </cell>
          <cell r="W1014">
            <v>6053</v>
          </cell>
          <cell r="X1014">
            <v>68420</v>
          </cell>
          <cell r="Y1014">
            <v>5727</v>
          </cell>
          <cell r="Z1014">
            <v>72349</v>
          </cell>
          <cell r="AA1014">
            <v>3929</v>
          </cell>
          <cell r="AB1014">
            <v>72349</v>
          </cell>
          <cell r="AC1014">
            <v>0</v>
          </cell>
          <cell r="AD1014">
            <v>82843</v>
          </cell>
          <cell r="AE1014">
            <v>10494</v>
          </cell>
          <cell r="AG1014">
            <v>60558</v>
          </cell>
          <cell r="AH1014">
            <v>60558</v>
          </cell>
        </row>
        <row r="1015">
          <cell r="A1015">
            <v>79798702</v>
          </cell>
          <cell r="B1015" t="str">
            <v>עירוני חשמלי</v>
          </cell>
          <cell r="C1015" t="str">
            <v>גולדן דראגון</v>
          </cell>
          <cell r="D1015">
            <v>2023</v>
          </cell>
          <cell r="E1015" t="str">
            <v xml:space="preserve">ירושלים ארזים </v>
          </cell>
          <cell r="F1015">
            <v>40948</v>
          </cell>
          <cell r="G1015">
            <v>3151</v>
          </cell>
          <cell r="H1015">
            <v>46332</v>
          </cell>
          <cell r="I1015">
            <v>5384</v>
          </cell>
          <cell r="J1015">
            <v>49857</v>
          </cell>
          <cell r="K1015">
            <v>3525</v>
          </cell>
          <cell r="L1015">
            <v>55315</v>
          </cell>
          <cell r="M1015">
            <v>5458</v>
          </cell>
          <cell r="N1015">
            <v>60171</v>
          </cell>
          <cell r="O1015">
            <v>4856</v>
          </cell>
          <cell r="P1015">
            <v>64776</v>
          </cell>
          <cell r="Q1015">
            <v>4605</v>
          </cell>
          <cell r="R1015">
            <v>69753</v>
          </cell>
          <cell r="S1015">
            <v>4977</v>
          </cell>
          <cell r="T1015">
            <v>74656</v>
          </cell>
          <cell r="U1015">
            <v>4903</v>
          </cell>
          <cell r="V1015">
            <v>74656</v>
          </cell>
          <cell r="W1015">
            <v>0</v>
          </cell>
          <cell r="X1015">
            <v>86803</v>
          </cell>
          <cell r="Y1015">
            <v>12147</v>
          </cell>
          <cell r="Z1015">
            <v>92089</v>
          </cell>
          <cell r="AA1015">
            <v>5286</v>
          </cell>
          <cell r="AB1015">
            <v>99014</v>
          </cell>
          <cell r="AC1015">
            <v>6925</v>
          </cell>
          <cell r="AD1015">
            <v>104864</v>
          </cell>
          <cell r="AE1015">
            <v>5850</v>
          </cell>
          <cell r="AG1015">
            <v>63916</v>
          </cell>
          <cell r="AH1015">
            <v>63916</v>
          </cell>
        </row>
        <row r="1016">
          <cell r="A1016">
            <v>79798802</v>
          </cell>
          <cell r="B1016" t="str">
            <v>עירוני חשמלי</v>
          </cell>
          <cell r="C1016" t="str">
            <v>גולדן דראגון</v>
          </cell>
          <cell r="D1016">
            <v>2023</v>
          </cell>
          <cell r="E1016" t="str">
            <v xml:space="preserve">ירושלים ארזים </v>
          </cell>
          <cell r="F1016">
            <v>35109</v>
          </cell>
          <cell r="G1016">
            <v>3198</v>
          </cell>
          <cell r="H1016">
            <v>39605</v>
          </cell>
          <cell r="I1016">
            <v>4496</v>
          </cell>
          <cell r="J1016">
            <v>43078</v>
          </cell>
          <cell r="K1016">
            <v>3473</v>
          </cell>
          <cell r="L1016">
            <v>45973</v>
          </cell>
          <cell r="M1016">
            <v>2895</v>
          </cell>
          <cell r="N1016">
            <v>52685</v>
          </cell>
          <cell r="O1016">
            <v>6712</v>
          </cell>
          <cell r="P1016">
            <v>57550</v>
          </cell>
          <cell r="Q1016">
            <v>4865</v>
          </cell>
          <cell r="R1016">
            <v>63651</v>
          </cell>
          <cell r="S1016">
            <v>6101</v>
          </cell>
          <cell r="T1016">
            <v>70534</v>
          </cell>
          <cell r="U1016">
            <v>6883</v>
          </cell>
          <cell r="V1016">
            <v>70534</v>
          </cell>
          <cell r="W1016">
            <v>0</v>
          </cell>
          <cell r="X1016">
            <v>84243</v>
          </cell>
          <cell r="Y1016">
            <v>13709</v>
          </cell>
          <cell r="Z1016">
            <v>90301</v>
          </cell>
          <cell r="AA1016">
            <v>6058</v>
          </cell>
          <cell r="AB1016">
            <v>96484</v>
          </cell>
          <cell r="AC1016">
            <v>6183</v>
          </cell>
          <cell r="AD1016">
            <v>120428</v>
          </cell>
          <cell r="AE1016">
            <v>23944</v>
          </cell>
          <cell r="AG1016">
            <v>85319</v>
          </cell>
          <cell r="AH1016">
            <v>85319</v>
          </cell>
        </row>
        <row r="1017">
          <cell r="A1017">
            <v>79798902</v>
          </cell>
          <cell r="B1017" t="str">
            <v>עירוני חשמלי</v>
          </cell>
          <cell r="C1017" t="str">
            <v>גולדן דראגון</v>
          </cell>
          <cell r="D1017">
            <v>2023</v>
          </cell>
          <cell r="E1017" t="str">
            <v xml:space="preserve">ירושלים ארזים </v>
          </cell>
          <cell r="F1017">
            <v>45285</v>
          </cell>
          <cell r="G1017">
            <v>4759</v>
          </cell>
          <cell r="H1017">
            <v>50016</v>
          </cell>
          <cell r="I1017">
            <v>4731</v>
          </cell>
          <cell r="J1017">
            <v>56356</v>
          </cell>
          <cell r="K1017">
            <v>6340</v>
          </cell>
          <cell r="L1017">
            <v>61719</v>
          </cell>
          <cell r="M1017">
            <v>5363</v>
          </cell>
          <cell r="N1017">
            <v>67269</v>
          </cell>
          <cell r="O1017">
            <v>5550</v>
          </cell>
          <cell r="P1017">
            <v>72227</v>
          </cell>
          <cell r="Q1017">
            <v>4958</v>
          </cell>
          <cell r="R1017">
            <v>78357</v>
          </cell>
          <cell r="S1017">
            <v>6130</v>
          </cell>
          <cell r="T1017">
            <v>83961</v>
          </cell>
          <cell r="U1017">
            <v>5604</v>
          </cell>
          <cell r="V1017">
            <v>90955</v>
          </cell>
          <cell r="W1017">
            <v>6994</v>
          </cell>
          <cell r="X1017">
            <v>96213</v>
          </cell>
          <cell r="Y1017">
            <v>5258</v>
          </cell>
          <cell r="Z1017">
            <v>101013</v>
          </cell>
          <cell r="AA1017">
            <v>4800</v>
          </cell>
          <cell r="AB1017">
            <v>107827</v>
          </cell>
          <cell r="AC1017">
            <v>6814</v>
          </cell>
          <cell r="AD1017">
            <v>113785</v>
          </cell>
          <cell r="AE1017">
            <v>5958</v>
          </cell>
          <cell r="AG1017">
            <v>68500</v>
          </cell>
          <cell r="AH1017">
            <v>68500</v>
          </cell>
        </row>
        <row r="1018">
          <cell r="A1018">
            <v>79799002</v>
          </cell>
          <cell r="B1018" t="str">
            <v>עירוני חשמלי</v>
          </cell>
          <cell r="C1018" t="str">
            <v>גולדן דראגון</v>
          </cell>
          <cell r="D1018">
            <v>2023</v>
          </cell>
          <cell r="E1018" t="str">
            <v xml:space="preserve">ירושלים ארזים </v>
          </cell>
          <cell r="F1018">
            <v>26555</v>
          </cell>
          <cell r="G1018">
            <v>4876</v>
          </cell>
          <cell r="H1018">
            <v>31355</v>
          </cell>
          <cell r="I1018">
            <v>4800</v>
          </cell>
          <cell r="J1018">
            <v>38190</v>
          </cell>
          <cell r="K1018">
            <v>6835</v>
          </cell>
          <cell r="L1018">
            <v>44213</v>
          </cell>
          <cell r="M1018">
            <v>6023</v>
          </cell>
          <cell r="N1018">
            <v>50903</v>
          </cell>
          <cell r="O1018">
            <v>6690</v>
          </cell>
          <cell r="P1018">
            <v>56011</v>
          </cell>
          <cell r="Q1018">
            <v>5108</v>
          </cell>
          <cell r="R1018">
            <v>61571</v>
          </cell>
          <cell r="S1018">
            <v>5560</v>
          </cell>
          <cell r="T1018">
            <v>67676</v>
          </cell>
          <cell r="U1018">
            <v>6105</v>
          </cell>
          <cell r="V1018">
            <v>74148</v>
          </cell>
          <cell r="W1018">
            <v>6472</v>
          </cell>
          <cell r="X1018">
            <v>79803</v>
          </cell>
          <cell r="Y1018">
            <v>5655</v>
          </cell>
          <cell r="Z1018">
            <v>84872</v>
          </cell>
          <cell r="AA1018">
            <v>5069</v>
          </cell>
          <cell r="AB1018">
            <v>92397</v>
          </cell>
          <cell r="AC1018">
            <v>7525</v>
          </cell>
          <cell r="AD1018">
            <v>97592</v>
          </cell>
          <cell r="AE1018">
            <v>5195</v>
          </cell>
          <cell r="AG1018">
            <v>71037</v>
          </cell>
          <cell r="AH1018">
            <v>71037</v>
          </cell>
        </row>
        <row r="1019">
          <cell r="A1019">
            <v>79799102</v>
          </cell>
          <cell r="B1019" t="str">
            <v>עירוני חשמלי</v>
          </cell>
          <cell r="C1019" t="str">
            <v>גולדן דראגון</v>
          </cell>
          <cell r="D1019">
            <v>2023</v>
          </cell>
          <cell r="E1019" t="str">
            <v xml:space="preserve">ירושלים ארזים </v>
          </cell>
          <cell r="F1019">
            <v>35912</v>
          </cell>
          <cell r="G1019">
            <v>3768</v>
          </cell>
          <cell r="H1019">
            <v>44381</v>
          </cell>
          <cell r="I1019">
            <v>8469</v>
          </cell>
          <cell r="J1019">
            <v>48470</v>
          </cell>
          <cell r="K1019">
            <v>4089</v>
          </cell>
          <cell r="L1019">
            <v>54171</v>
          </cell>
          <cell r="M1019">
            <v>5701</v>
          </cell>
          <cell r="N1019">
            <v>58529</v>
          </cell>
          <cell r="O1019">
            <v>4358</v>
          </cell>
          <cell r="P1019">
            <v>64276</v>
          </cell>
          <cell r="Q1019">
            <v>5747</v>
          </cell>
          <cell r="R1019">
            <v>69961</v>
          </cell>
          <cell r="S1019">
            <v>5685</v>
          </cell>
          <cell r="T1019">
            <v>75488</v>
          </cell>
          <cell r="U1019">
            <v>5527</v>
          </cell>
          <cell r="V1019">
            <v>82380</v>
          </cell>
          <cell r="W1019">
            <v>6892</v>
          </cell>
          <cell r="X1019">
            <v>88150</v>
          </cell>
          <cell r="Y1019">
            <v>5770</v>
          </cell>
          <cell r="Z1019">
            <v>93104</v>
          </cell>
          <cell r="AA1019">
            <v>4954</v>
          </cell>
          <cell r="AB1019">
            <v>99290</v>
          </cell>
          <cell r="AC1019">
            <v>6186</v>
          </cell>
          <cell r="AD1019">
            <v>105837</v>
          </cell>
          <cell r="AE1019">
            <v>6547</v>
          </cell>
          <cell r="AG1019">
            <v>69925</v>
          </cell>
          <cell r="AH1019">
            <v>69925</v>
          </cell>
        </row>
        <row r="1020">
          <cell r="A1020">
            <v>79799202</v>
          </cell>
          <cell r="B1020" t="str">
            <v>עירוני חשמלי</v>
          </cell>
          <cell r="C1020" t="str">
            <v>גולדן דראגון</v>
          </cell>
          <cell r="D1020">
            <v>2023</v>
          </cell>
          <cell r="E1020" t="str">
            <v xml:space="preserve">ירושלים ארזים </v>
          </cell>
          <cell r="F1020">
            <v>22045</v>
          </cell>
          <cell r="G1020">
            <v>5055</v>
          </cell>
          <cell r="H1020">
            <v>26909</v>
          </cell>
          <cell r="I1020">
            <v>4864</v>
          </cell>
          <cell r="J1020">
            <v>32133</v>
          </cell>
          <cell r="K1020">
            <v>5224</v>
          </cell>
          <cell r="L1020">
            <v>38362</v>
          </cell>
          <cell r="M1020">
            <v>6229</v>
          </cell>
          <cell r="N1020">
            <v>43797</v>
          </cell>
          <cell r="O1020">
            <v>5435</v>
          </cell>
          <cell r="P1020">
            <v>49889</v>
          </cell>
          <cell r="Q1020">
            <v>6092</v>
          </cell>
          <cell r="R1020">
            <v>54282</v>
          </cell>
          <cell r="S1020">
            <v>4393</v>
          </cell>
          <cell r="T1020">
            <v>60012</v>
          </cell>
          <cell r="U1020">
            <v>5730</v>
          </cell>
          <cell r="V1020">
            <v>67227</v>
          </cell>
          <cell r="W1020">
            <v>7215</v>
          </cell>
          <cell r="X1020">
            <v>72841</v>
          </cell>
          <cell r="Y1020">
            <v>5614</v>
          </cell>
          <cell r="Z1020">
            <v>72841</v>
          </cell>
          <cell r="AA1020">
            <v>0</v>
          </cell>
          <cell r="AB1020">
            <v>83074</v>
          </cell>
          <cell r="AC1020">
            <v>10233</v>
          </cell>
          <cell r="AD1020">
            <v>89403</v>
          </cell>
          <cell r="AE1020">
            <v>6329</v>
          </cell>
          <cell r="AG1020">
            <v>67358</v>
          </cell>
          <cell r="AH1020">
            <v>67358</v>
          </cell>
        </row>
        <row r="1021">
          <cell r="A1021">
            <v>79799302</v>
          </cell>
          <cell r="B1021" t="str">
            <v>עירוני חשמלי</v>
          </cell>
          <cell r="C1021" t="str">
            <v>גולדן דראגון</v>
          </cell>
          <cell r="D1021">
            <v>2023</v>
          </cell>
          <cell r="E1021" t="str">
            <v xml:space="preserve">ירושלים ארזים </v>
          </cell>
          <cell r="F1021">
            <v>38298</v>
          </cell>
          <cell r="G1021">
            <v>4741</v>
          </cell>
          <cell r="H1021">
            <v>43274</v>
          </cell>
          <cell r="I1021">
            <v>4976</v>
          </cell>
          <cell r="J1021">
            <v>49836</v>
          </cell>
          <cell r="K1021">
            <v>6562</v>
          </cell>
          <cell r="L1021">
            <v>54533</v>
          </cell>
          <cell r="M1021">
            <v>4697</v>
          </cell>
          <cell r="N1021">
            <v>60756</v>
          </cell>
          <cell r="O1021">
            <v>6223</v>
          </cell>
          <cell r="P1021">
            <v>66266</v>
          </cell>
          <cell r="Q1021">
            <v>5510</v>
          </cell>
          <cell r="R1021">
            <v>71000</v>
          </cell>
          <cell r="S1021">
            <v>4734</v>
          </cell>
          <cell r="T1021">
            <v>75448</v>
          </cell>
          <cell r="U1021">
            <v>4448</v>
          </cell>
          <cell r="V1021">
            <v>81601</v>
          </cell>
          <cell r="W1021">
            <v>6153</v>
          </cell>
          <cell r="X1021">
            <v>86225</v>
          </cell>
          <cell r="Y1021">
            <v>4624</v>
          </cell>
          <cell r="Z1021">
            <v>90403</v>
          </cell>
          <cell r="AA1021">
            <v>4178</v>
          </cell>
          <cell r="AB1021">
            <v>97460</v>
          </cell>
          <cell r="AC1021">
            <v>7057</v>
          </cell>
          <cell r="AD1021">
            <v>102714</v>
          </cell>
          <cell r="AE1021">
            <v>5254</v>
          </cell>
          <cell r="AG1021">
            <v>64416</v>
          </cell>
          <cell r="AH1021">
            <v>64416</v>
          </cell>
        </row>
        <row r="1022">
          <cell r="A1022">
            <v>79799402</v>
          </cell>
          <cell r="B1022" t="str">
            <v>עירוני חשמלי</v>
          </cell>
          <cell r="C1022" t="str">
            <v>גולדן דראגון</v>
          </cell>
          <cell r="D1022">
            <v>2022</v>
          </cell>
          <cell r="E1022" t="str">
            <v>יקנעם</v>
          </cell>
          <cell r="F1022">
            <v>48900</v>
          </cell>
          <cell r="G1022">
            <v>6253</v>
          </cell>
          <cell r="H1022">
            <v>53313</v>
          </cell>
          <cell r="I1022">
            <v>4413</v>
          </cell>
          <cell r="J1022">
            <v>57933</v>
          </cell>
          <cell r="K1022">
            <v>4620</v>
          </cell>
          <cell r="L1022">
            <v>62137</v>
          </cell>
          <cell r="M1022">
            <v>4204</v>
          </cell>
          <cell r="N1022">
            <v>65698</v>
          </cell>
          <cell r="O1022">
            <v>3561</v>
          </cell>
          <cell r="P1022">
            <v>69544</v>
          </cell>
          <cell r="Q1022">
            <v>3846</v>
          </cell>
          <cell r="R1022">
            <v>72642</v>
          </cell>
          <cell r="S1022">
            <v>3098</v>
          </cell>
          <cell r="T1022">
            <v>76385</v>
          </cell>
          <cell r="U1022">
            <v>3743</v>
          </cell>
          <cell r="V1022">
            <v>80515</v>
          </cell>
          <cell r="W1022">
            <v>4130</v>
          </cell>
          <cell r="X1022">
            <v>84213</v>
          </cell>
          <cell r="Y1022">
            <v>3698</v>
          </cell>
          <cell r="Z1022">
            <v>84910</v>
          </cell>
          <cell r="AA1022">
            <v>697</v>
          </cell>
          <cell r="AB1022">
            <v>90880</v>
          </cell>
          <cell r="AC1022">
            <v>5970</v>
          </cell>
          <cell r="AD1022">
            <v>96237</v>
          </cell>
          <cell r="AE1022">
            <v>5357</v>
          </cell>
          <cell r="AG1022">
            <v>47337</v>
          </cell>
          <cell r="AH1022">
            <v>47337</v>
          </cell>
        </row>
        <row r="1023">
          <cell r="A1023">
            <v>79799502</v>
          </cell>
          <cell r="B1023" t="str">
            <v>עירוני חשמלי</v>
          </cell>
          <cell r="C1023" t="str">
            <v>גולדן דראגון</v>
          </cell>
          <cell r="D1023">
            <v>2022</v>
          </cell>
          <cell r="E1023" t="str">
            <v>טבריה</v>
          </cell>
          <cell r="F1023">
            <v>52457</v>
          </cell>
          <cell r="G1023">
            <v>4830</v>
          </cell>
          <cell r="H1023">
            <v>56748</v>
          </cell>
          <cell r="I1023">
            <v>4291</v>
          </cell>
          <cell r="J1023">
            <v>61326</v>
          </cell>
          <cell r="K1023">
            <v>4578</v>
          </cell>
          <cell r="L1023">
            <v>65670</v>
          </cell>
          <cell r="M1023">
            <v>4344</v>
          </cell>
          <cell r="N1023">
            <v>70155</v>
          </cell>
          <cell r="O1023">
            <v>4485</v>
          </cell>
          <cell r="P1023">
            <v>72531</v>
          </cell>
          <cell r="Q1023">
            <v>2376</v>
          </cell>
          <cell r="R1023">
            <v>76580</v>
          </cell>
          <cell r="S1023">
            <v>4049</v>
          </cell>
          <cell r="T1023">
            <v>80533</v>
          </cell>
          <cell r="U1023">
            <v>3953</v>
          </cell>
          <cell r="V1023">
            <v>84962</v>
          </cell>
          <cell r="W1023">
            <v>4429</v>
          </cell>
          <cell r="X1023">
            <v>87566</v>
          </cell>
          <cell r="Y1023">
            <v>2604</v>
          </cell>
          <cell r="Z1023">
            <v>89896</v>
          </cell>
          <cell r="AA1023">
            <v>2330</v>
          </cell>
          <cell r="AB1023">
            <v>92497</v>
          </cell>
          <cell r="AC1023">
            <v>2601</v>
          </cell>
          <cell r="AD1023">
            <v>94401</v>
          </cell>
          <cell r="AE1023">
            <v>1904</v>
          </cell>
          <cell r="AG1023">
            <v>41944</v>
          </cell>
          <cell r="AH1023">
            <v>41944</v>
          </cell>
        </row>
        <row r="1024">
          <cell r="A1024">
            <v>79799602</v>
          </cell>
          <cell r="B1024" t="str">
            <v>עירוני חשמלי</v>
          </cell>
          <cell r="C1024" t="str">
            <v>גולדן דראגון</v>
          </cell>
          <cell r="D1024">
            <v>2022</v>
          </cell>
          <cell r="E1024" t="str">
            <v>יקנעם</v>
          </cell>
          <cell r="F1024">
            <v>56332</v>
          </cell>
          <cell r="G1024">
            <v>5095</v>
          </cell>
          <cell r="H1024">
            <v>60839</v>
          </cell>
          <cell r="I1024">
            <v>4507</v>
          </cell>
          <cell r="J1024">
            <v>65183</v>
          </cell>
          <cell r="K1024">
            <v>4344</v>
          </cell>
          <cell r="L1024">
            <v>69850</v>
          </cell>
          <cell r="M1024">
            <v>4667</v>
          </cell>
          <cell r="N1024">
            <v>74432</v>
          </cell>
          <cell r="O1024">
            <v>4582</v>
          </cell>
          <cell r="P1024">
            <v>78772</v>
          </cell>
          <cell r="Q1024">
            <v>4340</v>
          </cell>
          <cell r="R1024">
            <v>83375</v>
          </cell>
          <cell r="S1024">
            <v>4603</v>
          </cell>
          <cell r="T1024">
            <v>86694</v>
          </cell>
          <cell r="U1024">
            <v>3319</v>
          </cell>
          <cell r="V1024">
            <v>91029</v>
          </cell>
          <cell r="W1024">
            <v>4335</v>
          </cell>
          <cell r="X1024">
            <v>91029</v>
          </cell>
          <cell r="Y1024">
            <v>0</v>
          </cell>
          <cell r="Z1024">
            <v>98539</v>
          </cell>
          <cell r="AA1024">
            <v>7510</v>
          </cell>
          <cell r="AB1024">
            <v>102449</v>
          </cell>
          <cell r="AC1024">
            <v>3910</v>
          </cell>
          <cell r="AD1024">
            <v>107096</v>
          </cell>
          <cell r="AE1024">
            <v>4647</v>
          </cell>
          <cell r="AG1024">
            <v>50764</v>
          </cell>
          <cell r="AH1024">
            <v>50764</v>
          </cell>
        </row>
        <row r="1025">
          <cell r="A1025">
            <v>79799702</v>
          </cell>
          <cell r="B1025" t="str">
            <v>עירוני חשמלי</v>
          </cell>
          <cell r="C1025" t="str">
            <v>גולדן דראגון</v>
          </cell>
          <cell r="D1025">
            <v>2022</v>
          </cell>
          <cell r="E1025" t="str">
            <v>יקנעם</v>
          </cell>
          <cell r="F1025">
            <v>49682</v>
          </cell>
          <cell r="G1025">
            <v>4393</v>
          </cell>
          <cell r="H1025">
            <v>54428</v>
          </cell>
          <cell r="I1025">
            <v>4746</v>
          </cell>
          <cell r="J1025">
            <v>58961</v>
          </cell>
          <cell r="K1025">
            <v>4533</v>
          </cell>
          <cell r="L1025">
            <v>63934</v>
          </cell>
          <cell r="M1025">
            <v>4973</v>
          </cell>
          <cell r="N1025">
            <v>68385</v>
          </cell>
          <cell r="O1025">
            <v>4451</v>
          </cell>
          <cell r="P1025">
            <v>72283</v>
          </cell>
          <cell r="Q1025">
            <v>3898</v>
          </cell>
          <cell r="R1025">
            <v>76577</v>
          </cell>
          <cell r="S1025">
            <v>4294</v>
          </cell>
          <cell r="T1025">
            <v>77301</v>
          </cell>
          <cell r="U1025">
            <v>724</v>
          </cell>
          <cell r="V1025">
            <v>81140</v>
          </cell>
          <cell r="W1025">
            <v>3839</v>
          </cell>
          <cell r="X1025">
            <v>81140</v>
          </cell>
          <cell r="Y1025">
            <v>0</v>
          </cell>
          <cell r="Z1025">
            <v>88686</v>
          </cell>
          <cell r="AA1025">
            <v>7546</v>
          </cell>
          <cell r="AB1025">
            <v>92981</v>
          </cell>
          <cell r="AC1025">
            <v>4295</v>
          </cell>
          <cell r="AD1025">
            <v>97883</v>
          </cell>
          <cell r="AE1025">
            <v>4902</v>
          </cell>
          <cell r="AG1025">
            <v>48201</v>
          </cell>
          <cell r="AH1025">
            <v>48201</v>
          </cell>
        </row>
        <row r="1026">
          <cell r="A1026">
            <v>79799802</v>
          </cell>
          <cell r="B1026" t="str">
            <v>עירוני חשמלי</v>
          </cell>
          <cell r="C1026" t="str">
            <v>גולדן דראגון</v>
          </cell>
          <cell r="D1026">
            <v>2023</v>
          </cell>
          <cell r="E1026" t="str">
            <v xml:space="preserve">ירושלים ארזים </v>
          </cell>
          <cell r="F1026">
            <v>40374</v>
          </cell>
          <cell r="G1026">
            <v>4174</v>
          </cell>
          <cell r="H1026">
            <v>48815</v>
          </cell>
          <cell r="I1026">
            <v>8441</v>
          </cell>
          <cell r="J1026">
            <v>52506</v>
          </cell>
          <cell r="K1026">
            <v>3691</v>
          </cell>
          <cell r="L1026">
            <v>58320</v>
          </cell>
          <cell r="M1026">
            <v>5814</v>
          </cell>
          <cell r="N1026">
            <v>63061</v>
          </cell>
          <cell r="O1026">
            <v>4741</v>
          </cell>
          <cell r="P1026">
            <v>68044</v>
          </cell>
          <cell r="Q1026">
            <v>4983</v>
          </cell>
          <cell r="R1026">
            <v>72100</v>
          </cell>
          <cell r="S1026">
            <v>4056</v>
          </cell>
          <cell r="T1026">
            <v>78461</v>
          </cell>
          <cell r="U1026">
            <v>6361</v>
          </cell>
          <cell r="V1026">
            <v>85437</v>
          </cell>
          <cell r="W1026">
            <v>6976</v>
          </cell>
          <cell r="X1026">
            <v>89781</v>
          </cell>
          <cell r="Y1026">
            <v>4344</v>
          </cell>
          <cell r="Z1026">
            <v>94750</v>
          </cell>
          <cell r="AA1026">
            <v>4969</v>
          </cell>
          <cell r="AB1026">
            <v>100402</v>
          </cell>
          <cell r="AC1026">
            <v>5652</v>
          </cell>
          <cell r="AD1026">
            <v>106219</v>
          </cell>
          <cell r="AE1026">
            <v>5817</v>
          </cell>
          <cell r="AG1026">
            <v>65845</v>
          </cell>
          <cell r="AH1026">
            <v>65845</v>
          </cell>
        </row>
        <row r="1027">
          <cell r="A1027">
            <v>79799902</v>
          </cell>
          <cell r="B1027" t="str">
            <v>עירוני חשמלי</v>
          </cell>
          <cell r="C1027" t="str">
            <v>גולדן דראגון</v>
          </cell>
          <cell r="D1027">
            <v>2023</v>
          </cell>
          <cell r="E1027" t="str">
            <v xml:space="preserve">ירושלים ארזים </v>
          </cell>
          <cell r="F1027">
            <v>21310</v>
          </cell>
          <cell r="G1027">
            <v>4988</v>
          </cell>
          <cell r="H1027">
            <v>22247</v>
          </cell>
          <cell r="I1027">
            <v>937</v>
          </cell>
          <cell r="J1027">
            <v>31731</v>
          </cell>
          <cell r="K1027">
            <v>9484</v>
          </cell>
          <cell r="L1027">
            <v>37028</v>
          </cell>
          <cell r="M1027">
            <v>5297</v>
          </cell>
          <cell r="N1027">
            <v>40898</v>
          </cell>
          <cell r="O1027">
            <v>3870</v>
          </cell>
          <cell r="P1027">
            <v>46366</v>
          </cell>
          <cell r="Q1027">
            <v>5468</v>
          </cell>
          <cell r="R1027">
            <v>51263</v>
          </cell>
          <cell r="S1027">
            <v>4897</v>
          </cell>
          <cell r="T1027">
            <v>56104</v>
          </cell>
          <cell r="U1027">
            <v>4841</v>
          </cell>
          <cell r="V1027">
            <v>60354</v>
          </cell>
          <cell r="W1027">
            <v>4250</v>
          </cell>
          <cell r="X1027">
            <v>66585</v>
          </cell>
          <cell r="Y1027">
            <v>6231</v>
          </cell>
          <cell r="Z1027">
            <v>71662</v>
          </cell>
          <cell r="AA1027">
            <v>5077</v>
          </cell>
          <cell r="AB1027">
            <v>78169</v>
          </cell>
          <cell r="AC1027">
            <v>6507</v>
          </cell>
          <cell r="AD1027">
            <v>84648</v>
          </cell>
          <cell r="AE1027">
            <v>6479</v>
          </cell>
          <cell r="AG1027">
            <v>63338</v>
          </cell>
          <cell r="AH1027">
            <v>63338</v>
          </cell>
        </row>
        <row r="1028">
          <cell r="A1028">
            <v>79800002</v>
          </cell>
          <cell r="B1028" t="str">
            <v>עירוני חשמלי</v>
          </cell>
          <cell r="C1028" t="str">
            <v>גולדן דראגון</v>
          </cell>
          <cell r="D1028">
            <v>2023</v>
          </cell>
          <cell r="E1028" t="str">
            <v xml:space="preserve">ירושלים ארזים </v>
          </cell>
          <cell r="F1028">
            <v>40240</v>
          </cell>
          <cell r="G1028">
            <v>4238</v>
          </cell>
          <cell r="H1028">
            <v>45748</v>
          </cell>
          <cell r="I1028">
            <v>5508</v>
          </cell>
          <cell r="J1028">
            <v>51845</v>
          </cell>
          <cell r="K1028">
            <v>6097</v>
          </cell>
          <cell r="L1028">
            <v>58197</v>
          </cell>
          <cell r="M1028">
            <v>6352</v>
          </cell>
          <cell r="N1028">
            <v>63032</v>
          </cell>
          <cell r="O1028">
            <v>4835</v>
          </cell>
          <cell r="P1028">
            <v>70890</v>
          </cell>
          <cell r="Q1028">
            <v>7858</v>
          </cell>
          <cell r="R1028">
            <v>77273</v>
          </cell>
          <cell r="S1028">
            <v>6383</v>
          </cell>
          <cell r="T1028">
            <v>84227</v>
          </cell>
          <cell r="U1028">
            <v>6954</v>
          </cell>
          <cell r="V1028">
            <v>91956</v>
          </cell>
          <cell r="W1028">
            <v>7729</v>
          </cell>
          <cell r="X1028">
            <v>98093</v>
          </cell>
          <cell r="Y1028">
            <v>6137</v>
          </cell>
          <cell r="Z1028">
            <v>103664</v>
          </cell>
          <cell r="AA1028">
            <v>5571</v>
          </cell>
          <cell r="AB1028">
            <v>110595</v>
          </cell>
          <cell r="AC1028">
            <v>6931</v>
          </cell>
          <cell r="AD1028">
            <v>117796</v>
          </cell>
          <cell r="AE1028">
            <v>7201</v>
          </cell>
          <cell r="AG1028">
            <v>77556</v>
          </cell>
          <cell r="AH1028">
            <v>77556</v>
          </cell>
        </row>
        <row r="1029">
          <cell r="A1029">
            <v>79800102</v>
          </cell>
          <cell r="B1029" t="str">
            <v>עירוני חשמלי</v>
          </cell>
          <cell r="C1029" t="str">
            <v>גולדן דראגון</v>
          </cell>
          <cell r="D1029">
            <v>2023</v>
          </cell>
          <cell r="E1029" t="str">
            <v xml:space="preserve">ירושלים ארזים </v>
          </cell>
          <cell r="F1029">
            <v>23560</v>
          </cell>
          <cell r="G1029">
            <v>4148</v>
          </cell>
          <cell r="H1029">
            <v>30408</v>
          </cell>
          <cell r="I1029">
            <v>6848</v>
          </cell>
          <cell r="J1029">
            <v>32978</v>
          </cell>
          <cell r="K1029">
            <v>2570</v>
          </cell>
          <cell r="L1029">
            <v>37651</v>
          </cell>
          <cell r="M1029">
            <v>4673</v>
          </cell>
          <cell r="N1029">
            <v>41132</v>
          </cell>
          <cell r="O1029">
            <v>3481</v>
          </cell>
          <cell r="P1029">
            <v>46632</v>
          </cell>
          <cell r="Q1029">
            <v>5500</v>
          </cell>
          <cell r="R1029">
            <v>52591</v>
          </cell>
          <cell r="S1029">
            <v>5959</v>
          </cell>
          <cell r="T1029">
            <v>57692</v>
          </cell>
          <cell r="U1029">
            <v>5101</v>
          </cell>
          <cell r="V1029">
            <v>62476</v>
          </cell>
          <cell r="W1029">
            <v>4784</v>
          </cell>
          <cell r="X1029">
            <v>67770</v>
          </cell>
          <cell r="Y1029">
            <v>5294</v>
          </cell>
          <cell r="Z1029">
            <v>72322</v>
          </cell>
          <cell r="AA1029">
            <v>4552</v>
          </cell>
          <cell r="AB1029">
            <v>77297</v>
          </cell>
          <cell r="AC1029">
            <v>4975</v>
          </cell>
          <cell r="AD1029">
            <v>81813</v>
          </cell>
          <cell r="AE1029">
            <v>4516</v>
          </cell>
          <cell r="AG1029">
            <v>58253</v>
          </cell>
          <cell r="AH1029">
            <v>58253</v>
          </cell>
        </row>
        <row r="1030">
          <cell r="A1030">
            <v>81595101</v>
          </cell>
          <cell r="B1030" t="str">
            <v>עירוני גז</v>
          </cell>
          <cell r="C1030" t="str">
            <v>גולדן דראגון</v>
          </cell>
          <cell r="D1030">
            <v>2020</v>
          </cell>
          <cell r="E1030" t="str">
            <v>עפולה</v>
          </cell>
          <cell r="F1030">
            <v>253962</v>
          </cell>
          <cell r="G1030">
            <v>6517</v>
          </cell>
          <cell r="H1030">
            <v>259794</v>
          </cell>
          <cell r="I1030">
            <v>5832</v>
          </cell>
          <cell r="J1030">
            <v>264453</v>
          </cell>
          <cell r="K1030">
            <v>4659</v>
          </cell>
          <cell r="L1030">
            <v>267519</v>
          </cell>
          <cell r="M1030">
            <v>3066</v>
          </cell>
          <cell r="N1030">
            <v>274169</v>
          </cell>
          <cell r="O1030">
            <v>6650</v>
          </cell>
          <cell r="P1030">
            <v>277860</v>
          </cell>
          <cell r="Q1030">
            <v>3691</v>
          </cell>
          <cell r="R1030">
            <v>283065</v>
          </cell>
          <cell r="S1030">
            <v>5205</v>
          </cell>
          <cell r="T1030">
            <v>283065</v>
          </cell>
          <cell r="U1030">
            <v>0</v>
          </cell>
          <cell r="V1030">
            <v>293788</v>
          </cell>
          <cell r="W1030">
            <v>10723</v>
          </cell>
          <cell r="X1030">
            <v>298294</v>
          </cell>
          <cell r="Y1030">
            <v>15229</v>
          </cell>
          <cell r="Z1030">
            <v>303963</v>
          </cell>
          <cell r="AA1030">
            <v>5669</v>
          </cell>
          <cell r="AB1030">
            <v>309224</v>
          </cell>
          <cell r="AC1030">
            <v>5261</v>
          </cell>
          <cell r="AD1030">
            <v>313620</v>
          </cell>
          <cell r="AE1030">
            <v>4396</v>
          </cell>
          <cell r="AG1030">
            <v>59658</v>
          </cell>
          <cell r="AH1030">
            <v>70381</v>
          </cell>
        </row>
        <row r="1031">
          <cell r="A1031">
            <v>82750001</v>
          </cell>
          <cell r="B1031" t="str">
            <v>מיני בין עירוני</v>
          </cell>
          <cell r="C1031" t="str">
            <v>מרצדס</v>
          </cell>
          <cell r="D1031">
            <v>2019</v>
          </cell>
          <cell r="E1031" t="str">
            <v>עפולה</v>
          </cell>
          <cell r="F1031">
            <v>395786</v>
          </cell>
          <cell r="G1031">
            <v>0</v>
          </cell>
          <cell r="H1031">
            <v>399629</v>
          </cell>
          <cell r="I1031">
            <v>3843</v>
          </cell>
          <cell r="J1031">
            <v>406157</v>
          </cell>
          <cell r="K1031">
            <v>6528</v>
          </cell>
          <cell r="L1031">
            <v>412393</v>
          </cell>
          <cell r="M1031">
            <v>6236</v>
          </cell>
          <cell r="N1031">
            <v>422354</v>
          </cell>
          <cell r="O1031">
            <v>9961</v>
          </cell>
          <cell r="P1031">
            <v>425378</v>
          </cell>
          <cell r="Q1031">
            <v>3024</v>
          </cell>
          <cell r="R1031">
            <v>427014</v>
          </cell>
          <cell r="S1031">
            <v>1636</v>
          </cell>
          <cell r="T1031">
            <v>427014</v>
          </cell>
          <cell r="U1031">
            <v>0</v>
          </cell>
          <cell r="V1031">
            <v>444489</v>
          </cell>
          <cell r="W1031">
            <v>17475</v>
          </cell>
          <cell r="X1031">
            <v>452660</v>
          </cell>
          <cell r="Y1031">
            <v>8171</v>
          </cell>
          <cell r="Z1031">
            <v>462227</v>
          </cell>
          <cell r="AA1031">
            <v>9567</v>
          </cell>
          <cell r="AB1031">
            <v>469846</v>
          </cell>
          <cell r="AC1031">
            <v>7619</v>
          </cell>
          <cell r="AD1031">
            <v>476200</v>
          </cell>
          <cell r="AE1031">
            <v>6354</v>
          </cell>
          <cell r="AG1031">
            <v>80414</v>
          </cell>
          <cell r="AH1031">
            <v>80414</v>
          </cell>
        </row>
        <row r="1032">
          <cell r="A1032">
            <v>82750101</v>
          </cell>
          <cell r="B1032" t="str">
            <v>מיני בין עירוני</v>
          </cell>
          <cell r="C1032" t="str">
            <v>מרצדס</v>
          </cell>
          <cell r="D1032">
            <v>2019</v>
          </cell>
          <cell r="E1032" t="str">
            <v>עפולה</v>
          </cell>
          <cell r="F1032">
            <v>454389</v>
          </cell>
          <cell r="G1032">
            <v>10620</v>
          </cell>
          <cell r="H1032">
            <v>465368</v>
          </cell>
          <cell r="I1032">
            <v>10979</v>
          </cell>
          <cell r="J1032">
            <v>465368</v>
          </cell>
          <cell r="K1032">
            <v>0</v>
          </cell>
          <cell r="L1032">
            <v>465368</v>
          </cell>
          <cell r="M1032">
            <v>0</v>
          </cell>
          <cell r="N1032">
            <v>489059</v>
          </cell>
          <cell r="O1032">
            <v>23691</v>
          </cell>
          <cell r="P1032">
            <v>497195</v>
          </cell>
          <cell r="Q1032">
            <v>8136</v>
          </cell>
          <cell r="R1032">
            <v>499093</v>
          </cell>
          <cell r="S1032">
            <v>1898</v>
          </cell>
          <cell r="T1032">
            <v>499093</v>
          </cell>
          <cell r="U1032">
            <v>0</v>
          </cell>
          <cell r="V1032">
            <v>510258</v>
          </cell>
          <cell r="W1032">
            <v>11165</v>
          </cell>
          <cell r="X1032">
            <v>517076</v>
          </cell>
          <cell r="Y1032">
            <v>6818</v>
          </cell>
          <cell r="Z1032">
            <v>524781</v>
          </cell>
          <cell r="AA1032">
            <v>7705</v>
          </cell>
          <cell r="AB1032">
            <v>531645</v>
          </cell>
          <cell r="AC1032">
            <v>6864</v>
          </cell>
          <cell r="AD1032">
            <v>531823</v>
          </cell>
          <cell r="AE1032">
            <v>178</v>
          </cell>
          <cell r="AG1032">
            <v>77434</v>
          </cell>
          <cell r="AH1032">
            <v>77434</v>
          </cell>
        </row>
        <row r="1033">
          <cell r="A1033">
            <v>82750201</v>
          </cell>
          <cell r="B1033" t="str">
            <v>מיני בין עירוני</v>
          </cell>
          <cell r="C1033" t="str">
            <v>מרצדס</v>
          </cell>
          <cell r="D1033">
            <v>2019</v>
          </cell>
          <cell r="E1033" t="str">
            <v>עפולה</v>
          </cell>
          <cell r="F1033">
            <v>415823</v>
          </cell>
          <cell r="G1033">
            <v>7850</v>
          </cell>
          <cell r="H1033">
            <v>428209</v>
          </cell>
          <cell r="I1033">
            <v>12386</v>
          </cell>
          <cell r="J1033">
            <v>428209</v>
          </cell>
          <cell r="K1033">
            <v>0</v>
          </cell>
          <cell r="L1033">
            <v>443820</v>
          </cell>
          <cell r="M1033">
            <v>15611</v>
          </cell>
          <cell r="N1033">
            <v>443820</v>
          </cell>
          <cell r="O1033">
            <v>0</v>
          </cell>
          <cell r="P1033">
            <v>454146</v>
          </cell>
          <cell r="Q1033">
            <v>10326</v>
          </cell>
          <cell r="R1033">
            <v>454146</v>
          </cell>
          <cell r="S1033">
            <v>0</v>
          </cell>
          <cell r="T1033">
            <v>454146</v>
          </cell>
          <cell r="U1033">
            <v>0</v>
          </cell>
          <cell r="V1033">
            <v>469996</v>
          </cell>
          <cell r="W1033">
            <v>15850</v>
          </cell>
          <cell r="X1033">
            <v>477808</v>
          </cell>
          <cell r="Y1033">
            <v>7812</v>
          </cell>
          <cell r="Z1033">
            <v>487312</v>
          </cell>
          <cell r="AA1033">
            <v>9504</v>
          </cell>
          <cell r="AB1033">
            <v>492370</v>
          </cell>
          <cell r="AC1033">
            <v>5058</v>
          </cell>
          <cell r="AD1033">
            <v>499052</v>
          </cell>
          <cell r="AE1033">
            <v>6682</v>
          </cell>
          <cell r="AG1033">
            <v>83229</v>
          </cell>
          <cell r="AH1033">
            <v>83229</v>
          </cell>
        </row>
        <row r="1034">
          <cell r="A1034">
            <v>82750301</v>
          </cell>
          <cell r="B1034" t="str">
            <v>מיני בין עירוני</v>
          </cell>
          <cell r="C1034" t="str">
            <v>מרצדס</v>
          </cell>
          <cell r="D1034">
            <v>2019</v>
          </cell>
          <cell r="E1034" t="str">
            <v>עפולה</v>
          </cell>
          <cell r="F1034">
            <v>449781</v>
          </cell>
          <cell r="G1034">
            <v>10724</v>
          </cell>
          <cell r="H1034">
            <v>449781</v>
          </cell>
          <cell r="I1034">
            <v>0</v>
          </cell>
          <cell r="J1034">
            <v>449781</v>
          </cell>
          <cell r="K1034">
            <v>0</v>
          </cell>
          <cell r="L1034">
            <v>461780</v>
          </cell>
          <cell r="M1034">
            <v>11999</v>
          </cell>
          <cell r="N1034">
            <v>469948</v>
          </cell>
          <cell r="O1034">
            <v>8168</v>
          </cell>
          <cell r="P1034">
            <v>481764</v>
          </cell>
          <cell r="Q1034">
            <v>11816</v>
          </cell>
          <cell r="R1034">
            <v>486292</v>
          </cell>
          <cell r="S1034">
            <v>4528</v>
          </cell>
          <cell r="T1034">
            <v>486292</v>
          </cell>
          <cell r="U1034">
            <v>0</v>
          </cell>
          <cell r="V1034">
            <v>488134</v>
          </cell>
          <cell r="W1034">
            <v>1842</v>
          </cell>
          <cell r="X1034">
            <v>498407</v>
          </cell>
          <cell r="Y1034">
            <v>10273</v>
          </cell>
          <cell r="Z1034">
            <v>505686</v>
          </cell>
          <cell r="AA1034">
            <v>7279</v>
          </cell>
          <cell r="AB1034">
            <v>511598</v>
          </cell>
          <cell r="AC1034">
            <v>5912</v>
          </cell>
          <cell r="AD1034">
            <v>513104</v>
          </cell>
          <cell r="AE1034">
            <v>1506</v>
          </cell>
          <cell r="AG1034">
            <v>63323</v>
          </cell>
          <cell r="AH1034">
            <v>63323</v>
          </cell>
        </row>
        <row r="1035">
          <cell r="A1035">
            <v>85218102</v>
          </cell>
          <cell r="B1035" t="str">
            <v>מיני עירוני</v>
          </cell>
          <cell r="C1035" t="str">
            <v>קרסאן</v>
          </cell>
          <cell r="D1035">
            <v>2022</v>
          </cell>
          <cell r="E1035" t="str">
            <v>יקנעם</v>
          </cell>
          <cell r="F1035">
            <v>58726</v>
          </cell>
          <cell r="G1035">
            <v>5416</v>
          </cell>
          <cell r="H1035">
            <v>60973</v>
          </cell>
          <cell r="I1035">
            <v>2247</v>
          </cell>
          <cell r="J1035">
            <v>66472</v>
          </cell>
          <cell r="K1035">
            <v>5499</v>
          </cell>
          <cell r="L1035">
            <v>69020</v>
          </cell>
          <cell r="M1035">
            <v>2548</v>
          </cell>
          <cell r="N1035">
            <v>71865</v>
          </cell>
          <cell r="O1035">
            <v>2845</v>
          </cell>
          <cell r="P1035">
            <v>75160</v>
          </cell>
          <cell r="Q1035">
            <v>3295</v>
          </cell>
          <cell r="R1035">
            <v>76997</v>
          </cell>
          <cell r="S1035">
            <v>1837</v>
          </cell>
          <cell r="T1035">
            <v>81471</v>
          </cell>
          <cell r="U1035">
            <v>4474</v>
          </cell>
          <cell r="V1035">
            <v>87077</v>
          </cell>
          <cell r="W1035">
            <v>5606</v>
          </cell>
          <cell r="X1035">
            <v>87077</v>
          </cell>
          <cell r="Y1035">
            <v>0</v>
          </cell>
          <cell r="Z1035">
            <v>90119</v>
          </cell>
          <cell r="AA1035">
            <v>3042</v>
          </cell>
          <cell r="AB1035">
            <v>92160</v>
          </cell>
          <cell r="AC1035">
            <v>2041</v>
          </cell>
          <cell r="AD1035">
            <v>92486</v>
          </cell>
          <cell r="AE1035">
            <v>326</v>
          </cell>
          <cell r="AG1035">
            <v>33760</v>
          </cell>
          <cell r="AH1035">
            <v>33760</v>
          </cell>
        </row>
        <row r="1036">
          <cell r="A1036">
            <v>85218202</v>
          </cell>
          <cell r="B1036" t="str">
            <v>מיני עירוני</v>
          </cell>
          <cell r="C1036" t="str">
            <v>קרסאן</v>
          </cell>
          <cell r="D1036">
            <v>2022</v>
          </cell>
          <cell r="E1036" t="str">
            <v>יקנעם</v>
          </cell>
          <cell r="F1036">
            <v>65487</v>
          </cell>
          <cell r="G1036">
            <v>5435</v>
          </cell>
          <cell r="H1036">
            <v>70294</v>
          </cell>
          <cell r="I1036">
            <v>4807</v>
          </cell>
          <cell r="J1036">
            <v>74372</v>
          </cell>
          <cell r="K1036">
            <v>4078</v>
          </cell>
          <cell r="L1036">
            <v>78310</v>
          </cell>
          <cell r="M1036">
            <v>3938</v>
          </cell>
          <cell r="N1036">
            <v>81589</v>
          </cell>
          <cell r="O1036">
            <v>3279</v>
          </cell>
          <cell r="P1036">
            <v>85112</v>
          </cell>
          <cell r="Q1036">
            <v>3523</v>
          </cell>
          <cell r="R1036">
            <v>88405</v>
          </cell>
          <cell r="S1036">
            <v>3293</v>
          </cell>
          <cell r="T1036">
            <v>90155</v>
          </cell>
          <cell r="U1036">
            <v>1750</v>
          </cell>
          <cell r="V1036">
            <v>94799</v>
          </cell>
          <cell r="W1036">
            <v>4644</v>
          </cell>
          <cell r="X1036">
            <v>99726</v>
          </cell>
          <cell r="Y1036">
            <v>4927</v>
          </cell>
          <cell r="Z1036">
            <v>100628</v>
          </cell>
          <cell r="AA1036">
            <v>902</v>
          </cell>
          <cell r="AB1036">
            <v>102373</v>
          </cell>
          <cell r="AC1036">
            <v>1745</v>
          </cell>
          <cell r="AD1036">
            <v>104000</v>
          </cell>
          <cell r="AE1036">
            <v>1627</v>
          </cell>
          <cell r="AG1036">
            <v>38513</v>
          </cell>
          <cell r="AH1036">
            <v>38513</v>
          </cell>
        </row>
        <row r="1037">
          <cell r="A1037">
            <v>85218302</v>
          </cell>
          <cell r="B1037" t="str">
            <v>מיני עירוני</v>
          </cell>
          <cell r="C1037" t="str">
            <v>קרסאן</v>
          </cell>
          <cell r="D1037">
            <v>2022</v>
          </cell>
          <cell r="E1037" t="str">
            <v>יקנעם</v>
          </cell>
          <cell r="F1037">
            <v>65075</v>
          </cell>
          <cell r="G1037">
            <v>5077</v>
          </cell>
          <cell r="H1037">
            <v>68615</v>
          </cell>
          <cell r="I1037">
            <v>3540</v>
          </cell>
          <cell r="J1037">
            <v>72702</v>
          </cell>
          <cell r="K1037">
            <v>4087</v>
          </cell>
          <cell r="L1037">
            <v>74595</v>
          </cell>
          <cell r="M1037">
            <v>1893</v>
          </cell>
          <cell r="N1037">
            <v>74595</v>
          </cell>
          <cell r="O1037">
            <v>0</v>
          </cell>
          <cell r="P1037">
            <v>76000</v>
          </cell>
          <cell r="Q1037">
            <v>1405</v>
          </cell>
          <cell r="R1037">
            <v>76000</v>
          </cell>
          <cell r="S1037">
            <v>0</v>
          </cell>
          <cell r="T1037">
            <v>76000</v>
          </cell>
          <cell r="U1037">
            <v>0</v>
          </cell>
          <cell r="V1037">
            <v>78842</v>
          </cell>
          <cell r="W1037">
            <v>2842</v>
          </cell>
          <cell r="X1037">
            <v>82605</v>
          </cell>
          <cell r="Y1037">
            <v>3763</v>
          </cell>
          <cell r="Z1037">
            <v>87127</v>
          </cell>
          <cell r="AA1037">
            <v>4522</v>
          </cell>
          <cell r="AB1037">
            <v>88967</v>
          </cell>
          <cell r="AC1037">
            <v>1840</v>
          </cell>
          <cell r="AD1037">
            <v>93655</v>
          </cell>
          <cell r="AE1037">
            <v>4688</v>
          </cell>
          <cell r="AG1037">
            <v>28580</v>
          </cell>
          <cell r="AH1037">
            <v>28580</v>
          </cell>
        </row>
        <row r="1038">
          <cell r="A1038">
            <v>85218402</v>
          </cell>
          <cell r="B1038" t="str">
            <v>מיני עירוני</v>
          </cell>
          <cell r="C1038" t="str">
            <v>קרסאן</v>
          </cell>
          <cell r="D1038">
            <v>2022</v>
          </cell>
          <cell r="E1038" t="str">
            <v>יקנעם</v>
          </cell>
          <cell r="F1038">
            <v>68500</v>
          </cell>
          <cell r="G1038">
            <v>3497</v>
          </cell>
          <cell r="H1038">
            <v>71015</v>
          </cell>
          <cell r="I1038">
            <v>2515</v>
          </cell>
          <cell r="J1038">
            <v>75349</v>
          </cell>
          <cell r="K1038">
            <v>4334</v>
          </cell>
          <cell r="L1038">
            <v>78238</v>
          </cell>
          <cell r="M1038">
            <v>2889</v>
          </cell>
          <cell r="N1038">
            <v>81200</v>
          </cell>
          <cell r="O1038">
            <v>2962</v>
          </cell>
          <cell r="P1038">
            <v>85269</v>
          </cell>
          <cell r="Q1038">
            <v>4069</v>
          </cell>
          <cell r="R1038">
            <v>88239</v>
          </cell>
          <cell r="S1038">
            <v>2970</v>
          </cell>
          <cell r="T1038">
            <v>88901</v>
          </cell>
          <cell r="U1038">
            <v>662</v>
          </cell>
          <cell r="V1038">
            <v>90000</v>
          </cell>
          <cell r="W1038">
            <v>1099</v>
          </cell>
          <cell r="X1038">
            <v>91377</v>
          </cell>
          <cell r="Y1038">
            <v>1377</v>
          </cell>
          <cell r="Z1038">
            <v>94617</v>
          </cell>
          <cell r="AA1038">
            <v>3240</v>
          </cell>
          <cell r="AB1038">
            <v>94617</v>
          </cell>
          <cell r="AC1038">
            <v>0</v>
          </cell>
          <cell r="AD1038">
            <v>94617</v>
          </cell>
          <cell r="AE1038">
            <v>0</v>
          </cell>
          <cell r="AG1038">
            <v>26117</v>
          </cell>
          <cell r="AH1038">
            <v>26117</v>
          </cell>
        </row>
        <row r="1039">
          <cell r="A1039">
            <v>86347501</v>
          </cell>
          <cell r="B1039" t="str">
            <v>עירוני</v>
          </cell>
          <cell r="C1039" t="str">
            <v>גולדן דראגון</v>
          </cell>
          <cell r="D1039">
            <v>2019</v>
          </cell>
          <cell r="E1039" t="str">
            <v>יקנעם</v>
          </cell>
          <cell r="F1039">
            <v>139875</v>
          </cell>
          <cell r="G1039">
            <v>0</v>
          </cell>
          <cell r="H1039">
            <v>141773</v>
          </cell>
          <cell r="I1039">
            <v>1898</v>
          </cell>
          <cell r="J1039">
            <v>148053</v>
          </cell>
          <cell r="K1039">
            <v>6280</v>
          </cell>
          <cell r="L1039">
            <v>154173</v>
          </cell>
          <cell r="M1039">
            <v>6120</v>
          </cell>
          <cell r="N1039">
            <v>158512</v>
          </cell>
          <cell r="O1039">
            <v>4339</v>
          </cell>
          <cell r="P1039">
            <v>163427</v>
          </cell>
          <cell r="Q1039">
            <v>4915</v>
          </cell>
          <cell r="R1039">
            <v>168991</v>
          </cell>
          <cell r="S1039">
            <v>5564</v>
          </cell>
          <cell r="T1039">
            <v>173960</v>
          </cell>
          <cell r="U1039">
            <v>4969</v>
          </cell>
          <cell r="V1039">
            <v>179607</v>
          </cell>
          <cell r="W1039">
            <v>5647</v>
          </cell>
          <cell r="X1039">
            <v>184927</v>
          </cell>
          <cell r="Y1039">
            <v>5320</v>
          </cell>
          <cell r="Z1039">
            <v>188660</v>
          </cell>
          <cell r="AA1039">
            <v>3733</v>
          </cell>
          <cell r="AB1039">
            <v>189243</v>
          </cell>
          <cell r="AC1039">
            <v>583</v>
          </cell>
          <cell r="AD1039">
            <v>195000</v>
          </cell>
          <cell r="AE1039">
            <v>5757</v>
          </cell>
          <cell r="AG1039">
            <v>55125</v>
          </cell>
          <cell r="AH1039">
            <v>55125</v>
          </cell>
        </row>
        <row r="1040">
          <cell r="A1040">
            <v>86347601</v>
          </cell>
          <cell r="B1040" t="str">
            <v>עירוני</v>
          </cell>
          <cell r="C1040" t="str">
            <v>גולדן דראגון</v>
          </cell>
          <cell r="D1040">
            <v>2019</v>
          </cell>
          <cell r="E1040" t="str">
            <v>יקנעם</v>
          </cell>
          <cell r="F1040">
            <v>36890</v>
          </cell>
          <cell r="G1040">
            <v>0</v>
          </cell>
          <cell r="H1040">
            <v>36890</v>
          </cell>
          <cell r="I1040">
            <v>0</v>
          </cell>
          <cell r="J1040">
            <v>36890</v>
          </cell>
          <cell r="K1040">
            <v>0</v>
          </cell>
          <cell r="L1040">
            <v>36890</v>
          </cell>
          <cell r="M1040">
            <v>0</v>
          </cell>
          <cell r="N1040">
            <v>36890</v>
          </cell>
          <cell r="O1040">
            <v>0</v>
          </cell>
          <cell r="P1040">
            <v>36890</v>
          </cell>
          <cell r="Q1040">
            <v>0</v>
          </cell>
          <cell r="R1040">
            <v>38075</v>
          </cell>
          <cell r="S1040">
            <v>1185</v>
          </cell>
          <cell r="T1040">
            <v>39263</v>
          </cell>
          <cell r="U1040">
            <v>1188</v>
          </cell>
          <cell r="V1040">
            <v>40000</v>
          </cell>
          <cell r="W1040">
            <v>737</v>
          </cell>
          <cell r="X1040">
            <v>40000</v>
          </cell>
          <cell r="Y1040">
            <v>0</v>
          </cell>
          <cell r="Z1040">
            <v>40000</v>
          </cell>
          <cell r="AA1040">
            <v>0</v>
          </cell>
          <cell r="AB1040">
            <v>40000</v>
          </cell>
          <cell r="AC1040">
            <v>0</v>
          </cell>
          <cell r="AD1040">
            <v>40000</v>
          </cell>
          <cell r="AE1040">
            <v>0</v>
          </cell>
          <cell r="AG1040">
            <v>3110</v>
          </cell>
          <cell r="AH1040">
            <v>3110</v>
          </cell>
        </row>
        <row r="1041">
          <cell r="A1041">
            <v>86347901</v>
          </cell>
          <cell r="B1041" t="str">
            <v>מיני בין עירוני</v>
          </cell>
          <cell r="C1041" t="str">
            <v>מרצדס</v>
          </cell>
          <cell r="D1041">
            <v>2019</v>
          </cell>
          <cell r="E1041" t="str">
            <v>עפולה</v>
          </cell>
          <cell r="F1041">
            <v>384898</v>
          </cell>
          <cell r="G1041">
            <v>6343</v>
          </cell>
          <cell r="H1041">
            <v>386284</v>
          </cell>
          <cell r="I1041">
            <v>1386</v>
          </cell>
          <cell r="J1041">
            <v>386284</v>
          </cell>
          <cell r="K1041">
            <v>0</v>
          </cell>
          <cell r="L1041">
            <v>397650</v>
          </cell>
          <cell r="M1041">
            <v>11366</v>
          </cell>
          <cell r="N1041">
            <v>403734</v>
          </cell>
          <cell r="O1041">
            <v>6084</v>
          </cell>
          <cell r="P1041">
            <v>415593</v>
          </cell>
          <cell r="Q1041">
            <v>11859</v>
          </cell>
          <cell r="R1041">
            <v>422857</v>
          </cell>
          <cell r="S1041">
            <v>7264</v>
          </cell>
          <cell r="T1041">
            <v>422857</v>
          </cell>
          <cell r="U1041">
            <v>0</v>
          </cell>
          <cell r="V1041">
            <v>438728</v>
          </cell>
          <cell r="W1041">
            <v>15871</v>
          </cell>
          <cell r="X1041">
            <v>445986</v>
          </cell>
          <cell r="Y1041">
            <v>7258</v>
          </cell>
          <cell r="Z1041">
            <v>452851</v>
          </cell>
          <cell r="AA1041">
            <v>6865</v>
          </cell>
          <cell r="AB1041">
            <v>459943</v>
          </cell>
          <cell r="AC1041">
            <v>7092</v>
          </cell>
          <cell r="AD1041">
            <v>463438</v>
          </cell>
          <cell r="AE1041">
            <v>3495</v>
          </cell>
          <cell r="AG1041">
            <v>78540</v>
          </cell>
          <cell r="AH1041">
            <v>78540</v>
          </cell>
        </row>
        <row r="1042">
          <cell r="A1042">
            <v>86348101</v>
          </cell>
          <cell r="B1042" t="str">
            <v>מיני בין עירוני</v>
          </cell>
          <cell r="C1042" t="str">
            <v>מרצדס</v>
          </cell>
          <cell r="D1042">
            <v>2019</v>
          </cell>
          <cell r="E1042" t="str">
            <v>יקנעם</v>
          </cell>
          <cell r="F1042">
            <v>475109</v>
          </cell>
          <cell r="G1042">
            <v>9097</v>
          </cell>
          <cell r="H1042">
            <v>484682</v>
          </cell>
          <cell r="I1042">
            <v>9573</v>
          </cell>
          <cell r="J1042">
            <v>492346</v>
          </cell>
          <cell r="K1042">
            <v>7664</v>
          </cell>
          <cell r="L1042">
            <v>500909</v>
          </cell>
          <cell r="M1042">
            <v>8563</v>
          </cell>
          <cell r="N1042">
            <v>508905</v>
          </cell>
          <cell r="O1042">
            <v>7996</v>
          </cell>
          <cell r="P1042">
            <v>514514</v>
          </cell>
          <cell r="Q1042">
            <v>5609</v>
          </cell>
          <cell r="R1042">
            <v>523049</v>
          </cell>
          <cell r="S1042">
            <v>8535</v>
          </cell>
          <cell r="T1042">
            <v>526601</v>
          </cell>
          <cell r="U1042">
            <v>3552</v>
          </cell>
          <cell r="V1042">
            <v>535287</v>
          </cell>
          <cell r="W1042">
            <v>8686</v>
          </cell>
          <cell r="X1042">
            <v>537548</v>
          </cell>
          <cell r="Y1042">
            <v>2261</v>
          </cell>
          <cell r="Z1042">
            <v>537548</v>
          </cell>
          <cell r="AA1042">
            <v>0</v>
          </cell>
          <cell r="AB1042">
            <v>537698</v>
          </cell>
          <cell r="AC1042">
            <v>150</v>
          </cell>
          <cell r="AD1042">
            <v>545718</v>
          </cell>
          <cell r="AE1042">
            <v>8020</v>
          </cell>
          <cell r="AG1042">
            <v>70609</v>
          </cell>
          <cell r="AH1042">
            <v>70609</v>
          </cell>
        </row>
        <row r="1043">
          <cell r="A1043">
            <v>86349101</v>
          </cell>
          <cell r="B1043" t="str">
            <v>מיני בין עירוני</v>
          </cell>
          <cell r="C1043" t="str">
            <v>מרצדס</v>
          </cell>
          <cell r="D1043">
            <v>2019</v>
          </cell>
          <cell r="E1043" t="str">
            <v>יקנעם</v>
          </cell>
          <cell r="F1043">
            <v>455474</v>
          </cell>
          <cell r="G1043">
            <v>11627</v>
          </cell>
          <cell r="H1043">
            <v>467529</v>
          </cell>
          <cell r="I1043">
            <v>12055</v>
          </cell>
          <cell r="J1043">
            <v>477355</v>
          </cell>
          <cell r="K1043">
            <v>9826</v>
          </cell>
          <cell r="L1043">
            <v>488517</v>
          </cell>
          <cell r="M1043">
            <v>11162</v>
          </cell>
          <cell r="N1043">
            <v>500503</v>
          </cell>
          <cell r="O1043">
            <v>11986</v>
          </cell>
          <cell r="P1043">
            <v>510575</v>
          </cell>
          <cell r="Q1043">
            <v>10072</v>
          </cell>
          <cell r="R1043">
            <v>523582</v>
          </cell>
          <cell r="S1043">
            <v>13007</v>
          </cell>
          <cell r="T1043">
            <v>535124</v>
          </cell>
          <cell r="U1043">
            <v>11542</v>
          </cell>
          <cell r="V1043">
            <v>546609</v>
          </cell>
          <cell r="W1043">
            <v>11485</v>
          </cell>
          <cell r="X1043">
            <v>556253</v>
          </cell>
          <cell r="Y1043">
            <v>9644</v>
          </cell>
          <cell r="Z1043">
            <v>564696</v>
          </cell>
          <cell r="AA1043">
            <v>8443</v>
          </cell>
          <cell r="AB1043">
            <v>573401</v>
          </cell>
          <cell r="AC1043">
            <v>8705</v>
          </cell>
          <cell r="AD1043">
            <v>580885</v>
          </cell>
          <cell r="AE1043">
            <v>7484</v>
          </cell>
          <cell r="AG1043">
            <v>125411</v>
          </cell>
          <cell r="AH1043">
            <v>125411</v>
          </cell>
        </row>
        <row r="1044">
          <cell r="A1044">
            <v>86349101</v>
          </cell>
          <cell r="B1044" t="str">
            <v>מיני בין עירוני</v>
          </cell>
          <cell r="C1044" t="str">
            <v>מרצדס</v>
          </cell>
          <cell r="D1044">
            <v>2019</v>
          </cell>
          <cell r="E1044" t="str">
            <v>יקנעם</v>
          </cell>
          <cell r="M1044">
            <v>0</v>
          </cell>
          <cell r="S1044">
            <v>0</v>
          </cell>
          <cell r="U1044">
            <v>0</v>
          </cell>
          <cell r="V1044">
            <v>546609</v>
          </cell>
          <cell r="W1044">
            <v>546609</v>
          </cell>
          <cell r="X1044">
            <v>556253</v>
          </cell>
          <cell r="Y1044">
            <v>9644</v>
          </cell>
          <cell r="Z1044">
            <v>564696</v>
          </cell>
          <cell r="AA1044">
            <v>8443</v>
          </cell>
          <cell r="AC1044">
            <v>-564696</v>
          </cell>
          <cell r="AE1044">
            <v>0</v>
          </cell>
          <cell r="AG1044">
            <v>0</v>
          </cell>
          <cell r="AH1044">
            <v>0</v>
          </cell>
        </row>
        <row r="1045">
          <cell r="A1045">
            <v>86349201</v>
          </cell>
          <cell r="B1045" t="str">
            <v>בין עירוני</v>
          </cell>
          <cell r="C1045" t="str">
            <v>מרצדס</v>
          </cell>
          <cell r="D1045">
            <v>2019</v>
          </cell>
          <cell r="E1045" t="str">
            <v>טבריה</v>
          </cell>
          <cell r="F1045">
            <v>365161</v>
          </cell>
          <cell r="G1045">
            <v>10202</v>
          </cell>
          <cell r="H1045">
            <v>374150</v>
          </cell>
          <cell r="I1045">
            <v>8989</v>
          </cell>
          <cell r="J1045">
            <v>382962</v>
          </cell>
          <cell r="K1045">
            <v>8812</v>
          </cell>
          <cell r="L1045">
            <v>390434</v>
          </cell>
          <cell r="M1045">
            <v>7472</v>
          </cell>
          <cell r="N1045">
            <v>398140</v>
          </cell>
          <cell r="O1045">
            <v>7706</v>
          </cell>
          <cell r="P1045">
            <v>400150</v>
          </cell>
          <cell r="Q1045">
            <v>2010</v>
          </cell>
          <cell r="R1045">
            <v>404823</v>
          </cell>
          <cell r="S1045">
            <v>4673</v>
          </cell>
          <cell r="T1045">
            <v>411343</v>
          </cell>
          <cell r="U1045">
            <v>6520</v>
          </cell>
          <cell r="V1045">
            <v>414895</v>
          </cell>
          <cell r="W1045">
            <v>3552</v>
          </cell>
          <cell r="X1045">
            <v>420539</v>
          </cell>
          <cell r="Y1045">
            <v>5644</v>
          </cell>
          <cell r="Z1045">
            <v>426217</v>
          </cell>
          <cell r="AA1045">
            <v>5678</v>
          </cell>
          <cell r="AB1045">
            <v>426217</v>
          </cell>
          <cell r="AC1045">
            <v>0</v>
          </cell>
          <cell r="AD1045">
            <v>426616</v>
          </cell>
          <cell r="AE1045">
            <v>399</v>
          </cell>
          <cell r="AG1045">
            <v>61455</v>
          </cell>
          <cell r="AH1045">
            <v>61455</v>
          </cell>
        </row>
        <row r="1046">
          <cell r="A1046">
            <v>86349301</v>
          </cell>
          <cell r="B1046" t="str">
            <v>בין עירוני</v>
          </cell>
          <cell r="C1046" t="str">
            <v>מרצדס</v>
          </cell>
          <cell r="D1046">
            <v>2019</v>
          </cell>
          <cell r="E1046" t="str">
            <v>טבריה</v>
          </cell>
          <cell r="F1046">
            <v>344839</v>
          </cell>
          <cell r="G1046">
            <v>6975</v>
          </cell>
          <cell r="H1046">
            <v>355497</v>
          </cell>
          <cell r="I1046">
            <v>10658</v>
          </cell>
          <cell r="J1046">
            <v>362336</v>
          </cell>
          <cell r="K1046">
            <v>6839</v>
          </cell>
          <cell r="L1046">
            <v>369023</v>
          </cell>
          <cell r="M1046">
            <v>6687</v>
          </cell>
          <cell r="N1046">
            <v>376386</v>
          </cell>
          <cell r="O1046">
            <v>7363</v>
          </cell>
          <cell r="P1046">
            <v>384518</v>
          </cell>
          <cell r="Q1046">
            <v>8132</v>
          </cell>
          <cell r="R1046">
            <v>391233</v>
          </cell>
          <cell r="S1046">
            <v>6715</v>
          </cell>
          <cell r="T1046">
            <v>392257</v>
          </cell>
          <cell r="U1046">
            <v>1024</v>
          </cell>
          <cell r="V1046">
            <v>400938</v>
          </cell>
          <cell r="W1046">
            <v>8681</v>
          </cell>
          <cell r="X1046">
            <v>403445</v>
          </cell>
          <cell r="Y1046">
            <v>2507</v>
          </cell>
          <cell r="Z1046">
            <v>403512</v>
          </cell>
          <cell r="AA1046">
            <v>67</v>
          </cell>
          <cell r="AB1046">
            <v>403579</v>
          </cell>
          <cell r="AC1046">
            <v>67</v>
          </cell>
          <cell r="AD1046">
            <v>403579</v>
          </cell>
          <cell r="AE1046">
            <v>0</v>
          </cell>
          <cell r="AG1046">
            <v>58740</v>
          </cell>
          <cell r="AH1046">
            <v>58740</v>
          </cell>
        </row>
        <row r="1047">
          <cell r="A1047">
            <v>86349401</v>
          </cell>
          <cell r="B1047" t="str">
            <v>מיני בין עירוני</v>
          </cell>
          <cell r="C1047" t="str">
            <v>מרצדס</v>
          </cell>
          <cell r="D1047">
            <v>2019</v>
          </cell>
          <cell r="E1047" t="str">
            <v>עפולה</v>
          </cell>
          <cell r="F1047">
            <v>369773</v>
          </cell>
          <cell r="G1047">
            <v>7122</v>
          </cell>
          <cell r="H1047">
            <v>377916</v>
          </cell>
          <cell r="I1047">
            <v>8143</v>
          </cell>
          <cell r="J1047">
            <v>377916</v>
          </cell>
          <cell r="K1047">
            <v>0</v>
          </cell>
          <cell r="L1047">
            <v>390656</v>
          </cell>
          <cell r="M1047">
            <v>12740</v>
          </cell>
          <cell r="N1047">
            <v>399481</v>
          </cell>
          <cell r="O1047">
            <v>8825</v>
          </cell>
          <cell r="P1047">
            <v>409371</v>
          </cell>
          <cell r="Q1047">
            <v>9890</v>
          </cell>
          <cell r="R1047">
            <v>417302</v>
          </cell>
          <cell r="S1047">
            <v>7931</v>
          </cell>
          <cell r="T1047">
            <v>417302</v>
          </cell>
          <cell r="U1047">
            <v>0</v>
          </cell>
          <cell r="V1047">
            <v>436022</v>
          </cell>
          <cell r="W1047">
            <v>18720</v>
          </cell>
          <cell r="X1047">
            <v>444107</v>
          </cell>
          <cell r="Y1047">
            <v>8085</v>
          </cell>
          <cell r="Z1047">
            <v>451155</v>
          </cell>
          <cell r="AA1047">
            <v>7048</v>
          </cell>
          <cell r="AB1047">
            <v>454383</v>
          </cell>
          <cell r="AC1047">
            <v>3228</v>
          </cell>
          <cell r="AD1047">
            <v>462409</v>
          </cell>
          <cell r="AE1047">
            <v>8026</v>
          </cell>
          <cell r="AG1047">
            <v>92636</v>
          </cell>
          <cell r="AH1047">
            <v>92636</v>
          </cell>
        </row>
        <row r="1048">
          <cell r="A1048">
            <v>86349501</v>
          </cell>
          <cell r="B1048" t="str">
            <v>מיני בין עירוני</v>
          </cell>
          <cell r="C1048" t="str">
            <v>מרצדס</v>
          </cell>
          <cell r="D1048">
            <v>2019</v>
          </cell>
          <cell r="E1048" t="str">
            <v>עפולה</v>
          </cell>
          <cell r="F1048">
            <v>396349</v>
          </cell>
          <cell r="G1048">
            <v>7722</v>
          </cell>
          <cell r="H1048">
            <v>406821</v>
          </cell>
          <cell r="I1048">
            <v>10472</v>
          </cell>
          <cell r="J1048">
            <v>406821</v>
          </cell>
          <cell r="K1048">
            <v>0</v>
          </cell>
          <cell r="L1048">
            <v>416922</v>
          </cell>
          <cell r="M1048">
            <v>10101</v>
          </cell>
          <cell r="N1048">
            <v>423269</v>
          </cell>
          <cell r="O1048">
            <v>6347</v>
          </cell>
          <cell r="P1048">
            <v>431511</v>
          </cell>
          <cell r="Q1048">
            <v>8242</v>
          </cell>
          <cell r="R1048">
            <v>436978</v>
          </cell>
          <cell r="S1048">
            <v>5467</v>
          </cell>
          <cell r="T1048">
            <v>436978</v>
          </cell>
          <cell r="U1048">
            <v>0</v>
          </cell>
          <cell r="V1048">
            <v>449128</v>
          </cell>
          <cell r="W1048">
            <v>12150</v>
          </cell>
          <cell r="X1048">
            <v>449128</v>
          </cell>
          <cell r="Y1048">
            <v>0</v>
          </cell>
          <cell r="Z1048">
            <v>453432</v>
          </cell>
          <cell r="AA1048">
            <v>4304</v>
          </cell>
          <cell r="AB1048">
            <v>453432</v>
          </cell>
          <cell r="AC1048">
            <v>0</v>
          </cell>
          <cell r="AD1048">
            <v>458680</v>
          </cell>
          <cell r="AE1048">
            <v>5248</v>
          </cell>
          <cell r="AG1048">
            <v>62331</v>
          </cell>
          <cell r="AH1048">
            <v>62331</v>
          </cell>
        </row>
        <row r="1049">
          <cell r="A1049">
            <v>92364801</v>
          </cell>
          <cell r="B1049" t="str">
            <v>מפרקי חשמלי</v>
          </cell>
          <cell r="C1049" t="str">
            <v>BYD</v>
          </cell>
          <cell r="D1049">
            <v>2022</v>
          </cell>
          <cell r="E1049" t="str">
            <v>מטרונית</v>
          </cell>
          <cell r="F1049">
            <v>49172</v>
          </cell>
          <cell r="G1049">
            <v>4402</v>
          </cell>
          <cell r="H1049">
            <v>55743</v>
          </cell>
          <cell r="I1049">
            <v>6571</v>
          </cell>
          <cell r="J1049">
            <v>59934</v>
          </cell>
          <cell r="K1049">
            <v>4191</v>
          </cell>
          <cell r="L1049">
            <v>59934</v>
          </cell>
          <cell r="M1049">
            <v>0</v>
          </cell>
          <cell r="N1049">
            <v>64124</v>
          </cell>
          <cell r="O1049">
            <v>4190</v>
          </cell>
          <cell r="P1049">
            <v>69813</v>
          </cell>
          <cell r="Q1049">
            <v>5689</v>
          </cell>
          <cell r="R1049">
            <v>73640</v>
          </cell>
          <cell r="S1049">
            <v>3827</v>
          </cell>
          <cell r="T1049">
            <v>73640</v>
          </cell>
          <cell r="U1049">
            <v>0</v>
          </cell>
          <cell r="V1049">
            <v>80987</v>
          </cell>
          <cell r="W1049">
            <v>7347</v>
          </cell>
          <cell r="X1049">
            <v>86555</v>
          </cell>
          <cell r="Y1049">
            <v>5568</v>
          </cell>
          <cell r="Z1049">
            <v>89164</v>
          </cell>
          <cell r="AA1049">
            <v>2609</v>
          </cell>
          <cell r="AB1049">
            <v>91845</v>
          </cell>
          <cell r="AC1049">
            <v>2681</v>
          </cell>
          <cell r="AD1049">
            <v>97917</v>
          </cell>
          <cell r="AE1049">
            <v>6072</v>
          </cell>
          <cell r="AG1049">
            <v>48745</v>
          </cell>
          <cell r="AH1049">
            <v>48745</v>
          </cell>
        </row>
        <row r="1050">
          <cell r="A1050" t="str">
            <v>696-34-403</v>
          </cell>
          <cell r="B1050" t="str">
            <v xml:space="preserve">עירוני </v>
          </cell>
          <cell r="C1050" t="str">
            <v>גולדן דראגון</v>
          </cell>
          <cell r="D1050">
            <v>2024</v>
          </cell>
          <cell r="E1050" t="str">
            <v>טבריה</v>
          </cell>
          <cell r="F1050" t="str">
            <v>רכב חדש</v>
          </cell>
          <cell r="H1050" t="str">
            <v xml:space="preserve">רכב חדש </v>
          </cell>
          <cell r="M1050">
            <v>0</v>
          </cell>
          <cell r="P1050" t="str">
            <v>רכב חדש</v>
          </cell>
          <cell r="S1050" t="str">
            <v xml:space="preserve">רכב חדש </v>
          </cell>
          <cell r="U1050">
            <v>0</v>
          </cell>
          <cell r="V1050">
            <v>4859</v>
          </cell>
          <cell r="W1050">
            <v>0</v>
          </cell>
          <cell r="X1050">
            <v>9904</v>
          </cell>
          <cell r="Y1050">
            <v>5045</v>
          </cell>
          <cell r="Z1050">
            <v>14095</v>
          </cell>
          <cell r="AA1050">
            <v>4191</v>
          </cell>
          <cell r="AB1050">
            <v>19469</v>
          </cell>
          <cell r="AC1050">
            <v>5374</v>
          </cell>
          <cell r="AD1050">
            <v>25654</v>
          </cell>
          <cell r="AE1050">
            <v>6185</v>
          </cell>
          <cell r="AG1050" t="e">
            <v>#VALUE!</v>
          </cell>
          <cell r="AH1050" t="e">
            <v>#VALUE!</v>
          </cell>
        </row>
        <row r="1051">
          <cell r="A1051" t="str">
            <v>699-87-603</v>
          </cell>
          <cell r="B1051" t="str">
            <v>עירוני</v>
          </cell>
          <cell r="C1051" t="str">
            <v>גולדן דראגון</v>
          </cell>
          <cell r="D1051">
            <v>2024</v>
          </cell>
          <cell r="E1051" t="str">
            <v>טבריה</v>
          </cell>
          <cell r="F1051" t="str">
            <v>רכב חדש</v>
          </cell>
          <cell r="H1051" t="str">
            <v xml:space="preserve">רכב חדש </v>
          </cell>
          <cell r="M1051">
            <v>0</v>
          </cell>
          <cell r="P1051" t="str">
            <v>רכב חדש</v>
          </cell>
          <cell r="S1051" t="str">
            <v xml:space="preserve">רכב חדש </v>
          </cell>
          <cell r="U1051">
            <v>0</v>
          </cell>
          <cell r="V1051">
            <v>2984</v>
          </cell>
          <cell r="W1051">
            <v>0</v>
          </cell>
          <cell r="X1051">
            <v>9818</v>
          </cell>
          <cell r="Y1051">
            <v>6834</v>
          </cell>
          <cell r="Z1051">
            <v>15940</v>
          </cell>
          <cell r="AA1051">
            <v>6122</v>
          </cell>
          <cell r="AB1051">
            <v>21204</v>
          </cell>
          <cell r="AC1051">
            <v>5264</v>
          </cell>
          <cell r="AD1051">
            <v>28146</v>
          </cell>
          <cell r="AE1051">
            <v>6942</v>
          </cell>
          <cell r="AG1051" t="e">
            <v>#VALUE!</v>
          </cell>
          <cell r="AH1051" t="e">
            <v>#VALUE!</v>
          </cell>
        </row>
        <row r="1052">
          <cell r="A1052">
            <v>12922904</v>
          </cell>
          <cell r="B1052" t="str">
            <v xml:space="preserve">מפרקי חשמלי </v>
          </cell>
          <cell r="C1052" t="str">
            <v>גולדן דראגון</v>
          </cell>
          <cell r="D1052">
            <v>2024</v>
          </cell>
          <cell r="E1052" t="str">
            <v xml:space="preserve">ירושלים מרכז </v>
          </cell>
          <cell r="M1052">
            <v>0</v>
          </cell>
          <cell r="S1052">
            <v>0</v>
          </cell>
          <cell r="U1052">
            <v>0</v>
          </cell>
          <cell r="W1052">
            <v>0</v>
          </cell>
          <cell r="Y1052">
            <v>0</v>
          </cell>
          <cell r="AA1052">
            <v>0</v>
          </cell>
          <cell r="AC1052">
            <v>0</v>
          </cell>
          <cell r="AD1052">
            <v>1964</v>
          </cell>
          <cell r="AE1052">
            <v>1964</v>
          </cell>
          <cell r="AG1052">
            <v>1964</v>
          </cell>
          <cell r="AH1052">
            <v>1964</v>
          </cell>
        </row>
        <row r="1053">
          <cell r="A1053">
            <v>12923004</v>
          </cell>
          <cell r="B1053" t="str">
            <v xml:space="preserve">מפרקי חשמלי </v>
          </cell>
          <cell r="C1053" t="str">
            <v>גולדן דראגון</v>
          </cell>
          <cell r="D1053">
            <v>2024</v>
          </cell>
          <cell r="E1053" t="str">
            <v xml:space="preserve">ירושלים מרכז </v>
          </cell>
          <cell r="M1053">
            <v>0</v>
          </cell>
          <cell r="S1053">
            <v>0</v>
          </cell>
          <cell r="U1053">
            <v>0</v>
          </cell>
          <cell r="W1053">
            <v>0</v>
          </cell>
          <cell r="Y1053">
            <v>0</v>
          </cell>
          <cell r="AA1053">
            <v>0</v>
          </cell>
          <cell r="AC1053">
            <v>0</v>
          </cell>
          <cell r="AD1053">
            <v>796</v>
          </cell>
          <cell r="AE1053">
            <v>796</v>
          </cell>
          <cell r="AG1053">
            <v>796</v>
          </cell>
          <cell r="AH1053">
            <v>796</v>
          </cell>
        </row>
        <row r="1054">
          <cell r="A1054">
            <v>12923304</v>
          </cell>
          <cell r="B1054" t="str">
            <v xml:space="preserve">מפרקי חשמלי </v>
          </cell>
          <cell r="C1054" t="str">
            <v>גולדן דראגון</v>
          </cell>
          <cell r="D1054">
            <v>2024</v>
          </cell>
          <cell r="E1054" t="str">
            <v xml:space="preserve">ירושלים מרכז </v>
          </cell>
          <cell r="M1054">
            <v>0</v>
          </cell>
          <cell r="S1054">
            <v>0</v>
          </cell>
          <cell r="U1054">
            <v>0</v>
          </cell>
          <cell r="W1054">
            <v>0</v>
          </cell>
          <cell r="Y1054">
            <v>0</v>
          </cell>
          <cell r="AA1054">
            <v>0</v>
          </cell>
          <cell r="AC1054">
            <v>0</v>
          </cell>
          <cell r="AD1054">
            <v>2116</v>
          </cell>
          <cell r="AE1054">
            <v>2116</v>
          </cell>
          <cell r="AG1054">
            <v>2116</v>
          </cell>
          <cell r="AH1054">
            <v>2116</v>
          </cell>
        </row>
        <row r="1055">
          <cell r="A1055">
            <v>82088903</v>
          </cell>
          <cell r="B1055" t="str">
            <v xml:space="preserve">מפרקי חשמלי </v>
          </cell>
          <cell r="C1055" t="str">
            <v>גולדן דראגון</v>
          </cell>
          <cell r="D1055">
            <v>2024</v>
          </cell>
          <cell r="E1055" t="str">
            <v>ירושלים מרכז</v>
          </cell>
          <cell r="M1055">
            <v>0</v>
          </cell>
          <cell r="S1055">
            <v>0</v>
          </cell>
          <cell r="U1055">
            <v>0</v>
          </cell>
          <cell r="W1055">
            <v>0</v>
          </cell>
          <cell r="Y1055">
            <v>0</v>
          </cell>
          <cell r="AA1055">
            <v>0</v>
          </cell>
          <cell r="AC1055">
            <v>0</v>
          </cell>
          <cell r="AD1055">
            <v>1355</v>
          </cell>
          <cell r="AE1055">
            <v>1355</v>
          </cell>
          <cell r="AG1055">
            <v>1355</v>
          </cell>
          <cell r="AH1055">
            <v>1355</v>
          </cell>
        </row>
        <row r="1056">
          <cell r="A1056">
            <v>82089103</v>
          </cell>
          <cell r="B1056" t="str">
            <v xml:space="preserve">מפרקי חשמלי </v>
          </cell>
          <cell r="C1056" t="str">
            <v>גולדן דראגון</v>
          </cell>
          <cell r="D1056">
            <v>2024</v>
          </cell>
          <cell r="E1056" t="str">
            <v>ירושלים מרכז</v>
          </cell>
          <cell r="M1056">
            <v>0</v>
          </cell>
          <cell r="S1056">
            <v>0</v>
          </cell>
          <cell r="U1056">
            <v>0</v>
          </cell>
          <cell r="W1056">
            <v>0</v>
          </cell>
          <cell r="Y1056">
            <v>0</v>
          </cell>
          <cell r="AA1056">
            <v>0</v>
          </cell>
          <cell r="AC1056">
            <v>0</v>
          </cell>
          <cell r="AD1056">
            <v>1495</v>
          </cell>
          <cell r="AE1056">
            <v>1495</v>
          </cell>
          <cell r="AG1056">
            <v>1495</v>
          </cell>
          <cell r="AH1056">
            <v>1495</v>
          </cell>
        </row>
        <row r="1057">
          <cell r="A1057">
            <v>82089203</v>
          </cell>
          <cell r="B1057" t="str">
            <v xml:space="preserve">מפרקי חשמלי </v>
          </cell>
          <cell r="C1057" t="str">
            <v>גולדן דראגון</v>
          </cell>
          <cell r="D1057">
            <v>2024</v>
          </cell>
          <cell r="E1057" t="str">
            <v>ירושלים מרכז</v>
          </cell>
          <cell r="M1057">
            <v>0</v>
          </cell>
          <cell r="S1057">
            <v>0</v>
          </cell>
          <cell r="U1057">
            <v>0</v>
          </cell>
          <cell r="W1057">
            <v>0</v>
          </cell>
          <cell r="Y1057">
            <v>0</v>
          </cell>
          <cell r="AA1057">
            <v>0</v>
          </cell>
          <cell r="AC1057">
            <v>0</v>
          </cell>
          <cell r="AD1057">
            <v>1009</v>
          </cell>
          <cell r="AE1057">
            <v>1009</v>
          </cell>
          <cell r="AG1057">
            <v>1009</v>
          </cell>
          <cell r="AH1057">
            <v>1009</v>
          </cell>
        </row>
        <row r="1058">
          <cell r="A1058">
            <v>82089403</v>
          </cell>
          <cell r="B1058" t="str">
            <v xml:space="preserve">מפרקי חשמלי </v>
          </cell>
          <cell r="C1058" t="str">
            <v>גולדן דראגון</v>
          </cell>
          <cell r="D1058">
            <v>2024</v>
          </cell>
          <cell r="E1058" t="str">
            <v>ירושלים מרכז</v>
          </cell>
          <cell r="M1058">
            <v>0</v>
          </cell>
          <cell r="S1058">
            <v>0</v>
          </cell>
          <cell r="U1058">
            <v>0</v>
          </cell>
          <cell r="W1058">
            <v>0</v>
          </cell>
          <cell r="Y1058">
            <v>0</v>
          </cell>
          <cell r="AA1058">
            <v>0</v>
          </cell>
          <cell r="AC1058">
            <v>0</v>
          </cell>
          <cell r="AD1058">
            <v>1213</v>
          </cell>
          <cell r="AE1058">
            <v>1213</v>
          </cell>
          <cell r="AG1058">
            <v>1213</v>
          </cell>
          <cell r="AH1058">
            <v>1213</v>
          </cell>
        </row>
        <row r="1059">
          <cell r="A1059">
            <v>82089603</v>
          </cell>
          <cell r="B1059" t="str">
            <v xml:space="preserve">מפרקי חשמלי </v>
          </cell>
          <cell r="C1059" t="str">
            <v>גולדן דראגון</v>
          </cell>
          <cell r="D1059">
            <v>2024</v>
          </cell>
          <cell r="E1059" t="str">
            <v>ירושלים מרכז</v>
          </cell>
          <cell r="M1059">
            <v>0</v>
          </cell>
          <cell r="S1059">
            <v>0</v>
          </cell>
          <cell r="U1059">
            <v>0</v>
          </cell>
          <cell r="W1059">
            <v>0</v>
          </cell>
          <cell r="Y1059">
            <v>0</v>
          </cell>
          <cell r="AA1059">
            <v>0</v>
          </cell>
          <cell r="AC1059">
            <v>0</v>
          </cell>
          <cell r="AD1059">
            <v>1149</v>
          </cell>
          <cell r="AE1059">
            <v>1149</v>
          </cell>
          <cell r="AG1059">
            <v>1149</v>
          </cell>
          <cell r="AH1059">
            <v>1149</v>
          </cell>
        </row>
        <row r="1060">
          <cell r="A1060">
            <v>82089903</v>
          </cell>
          <cell r="B1060" t="str">
            <v xml:space="preserve">מפרקי חשמלי </v>
          </cell>
          <cell r="C1060" t="str">
            <v>גולדן דראגון</v>
          </cell>
          <cell r="D1060">
            <v>2024</v>
          </cell>
          <cell r="E1060" t="str">
            <v>ירושלים מרכז</v>
          </cell>
          <cell r="M1060">
            <v>0</v>
          </cell>
          <cell r="S1060">
            <v>0</v>
          </cell>
          <cell r="U1060">
            <v>0</v>
          </cell>
          <cell r="W1060">
            <v>0</v>
          </cell>
          <cell r="Y1060">
            <v>0</v>
          </cell>
          <cell r="AA1060">
            <v>0</v>
          </cell>
          <cell r="AC1060">
            <v>0</v>
          </cell>
          <cell r="AD1060">
            <v>544</v>
          </cell>
          <cell r="AE1060">
            <v>544</v>
          </cell>
          <cell r="AG1060">
            <v>544</v>
          </cell>
          <cell r="AH1060">
            <v>544</v>
          </cell>
        </row>
        <row r="1061">
          <cell r="A1061">
            <v>82090303</v>
          </cell>
          <cell r="B1061" t="str">
            <v xml:space="preserve">מפרקי חשמלי </v>
          </cell>
          <cell r="C1061" t="str">
            <v>גולדן דראגון</v>
          </cell>
          <cell r="D1061">
            <v>2024</v>
          </cell>
          <cell r="E1061" t="str">
            <v>ירושלים מרכז</v>
          </cell>
          <cell r="M1061">
            <v>0</v>
          </cell>
          <cell r="S1061">
            <v>0</v>
          </cell>
          <cell r="U1061">
            <v>0</v>
          </cell>
          <cell r="W1061">
            <v>0</v>
          </cell>
          <cell r="Y1061">
            <v>0</v>
          </cell>
          <cell r="AA1061">
            <v>0</v>
          </cell>
          <cell r="AC1061">
            <v>0</v>
          </cell>
          <cell r="AD1061">
            <v>1278</v>
          </cell>
          <cell r="AE1061">
            <v>1278</v>
          </cell>
          <cell r="AG1061">
            <v>1278</v>
          </cell>
          <cell r="AH1061">
            <v>1278</v>
          </cell>
        </row>
        <row r="1062">
          <cell r="A1062">
            <v>82086803</v>
          </cell>
          <cell r="B1062" t="str">
            <v xml:space="preserve">עירוני גז </v>
          </cell>
          <cell r="C1062" t="str">
            <v>גולדן דראגון</v>
          </cell>
          <cell r="D1062">
            <v>2024</v>
          </cell>
          <cell r="E1062" t="str">
            <v>ירושלים מרכז</v>
          </cell>
          <cell r="M1062">
            <v>0</v>
          </cell>
          <cell r="S1062">
            <v>0</v>
          </cell>
          <cell r="U1062">
            <v>0</v>
          </cell>
          <cell r="W1062">
            <v>0</v>
          </cell>
          <cell r="Y1062">
            <v>0</v>
          </cell>
          <cell r="AA1062">
            <v>0</v>
          </cell>
          <cell r="AC1062">
            <v>0</v>
          </cell>
          <cell r="AD1062">
            <v>1254</v>
          </cell>
          <cell r="AE1062">
            <v>1254</v>
          </cell>
          <cell r="AG1062">
            <v>1254</v>
          </cell>
          <cell r="AH1062">
            <v>1254</v>
          </cell>
        </row>
        <row r="1063">
          <cell r="A1063">
            <v>82089603</v>
          </cell>
          <cell r="B1063" t="str">
            <v xml:space="preserve">מפרקי חשמלי </v>
          </cell>
          <cell r="C1063" t="str">
            <v>גולדן דראגון</v>
          </cell>
          <cell r="D1063">
            <v>2024</v>
          </cell>
          <cell r="E1063" t="str">
            <v xml:space="preserve">ירושלים מרכז </v>
          </cell>
          <cell r="M1063">
            <v>0</v>
          </cell>
          <cell r="S1063">
            <v>0</v>
          </cell>
          <cell r="U1063">
            <v>0</v>
          </cell>
          <cell r="W1063">
            <v>0</v>
          </cell>
          <cell r="Y1063">
            <v>0</v>
          </cell>
          <cell r="AA1063">
            <v>0</v>
          </cell>
          <cell r="AC1063">
            <v>0</v>
          </cell>
          <cell r="AD1063">
            <v>1149</v>
          </cell>
          <cell r="AE1063">
            <v>1149</v>
          </cell>
          <cell r="AG1063">
            <v>1149</v>
          </cell>
          <cell r="AH1063">
            <v>1149</v>
          </cell>
        </row>
        <row r="1064">
          <cell r="A1064">
            <v>82086703</v>
          </cell>
          <cell r="B1064" t="str">
            <v xml:space="preserve">עירוני גז </v>
          </cell>
          <cell r="C1064" t="str">
            <v>גולדן דראגון</v>
          </cell>
          <cell r="D1064">
            <v>2025</v>
          </cell>
          <cell r="E1064" t="str">
            <v xml:space="preserve">ירושלים דרום </v>
          </cell>
          <cell r="M1064">
            <v>0</v>
          </cell>
          <cell r="S1064">
            <v>0</v>
          </cell>
          <cell r="U1064">
            <v>0</v>
          </cell>
          <cell r="W1064">
            <v>0</v>
          </cell>
          <cell r="Y1064">
            <v>0</v>
          </cell>
          <cell r="AA1064">
            <v>0</v>
          </cell>
          <cell r="AC1064">
            <v>0</v>
          </cell>
          <cell r="AD1064">
            <v>743</v>
          </cell>
          <cell r="AE1064">
            <v>743</v>
          </cell>
          <cell r="AG1064">
            <v>743</v>
          </cell>
          <cell r="AH1064">
            <v>743</v>
          </cell>
        </row>
      </sheetData>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5:J3494" headerRowDxfId="74" dataDxfId="73" totalsRowDxfId="72">
  <tableColumns count="10">
    <tableColumn id="1" xr3:uid="{00000000-0010-0000-0000-000001000000}" name="מספר רישוי " dataDxfId="71"/>
    <tableColumn id="2" xr3:uid="{00000000-0010-0000-0000-000002000000}" name="תוצר ודגם רכב" dataDxfId="70"/>
    <tableColumn id="3" xr3:uid="{00000000-0010-0000-0000-000003000000}" name="*סוג רכב " dataDxfId="69"/>
    <tableColumn id="4" xr3:uid="{00000000-0010-0000-0000-000004000000}" name="*אמצעי הנעה " dataDxfId="68"/>
    <tableColumn id="5" xr3:uid="{00000000-0010-0000-0000-000005000000}" name="*שנת ייצור" dataDxfId="67"/>
    <tableColumn id="6" xr3:uid="{00000000-0010-0000-0000-000006000000}" name="*משקל כולל (ק&quot;ג)" dataDxfId="66"/>
    <tableColumn id="7" xr3:uid="{00000000-0010-0000-0000-000007000000}" name="*תקן יורו" dataDxfId="65"/>
    <tableColumn id="8" xr3:uid="{00000000-0010-0000-0000-000008000000}" name="מקדם הפליטה של הרכב לפי תקן יורו (לפי התוספת הראשונה בהוראות)           מילוי אוטומטי" dataDxfId="64"/>
    <tableColumn id="9" xr3:uid="{00000000-0010-0000-0000-000009000000}" name="אמצעי הפחתת הפליטות המותקן בשיטת רטרופיט ברכב בשימוש (למשל יריעות סולריות או מסנן חלקיקים)" dataDxfId="63"/>
    <tableColumn id="15" xr3:uid="{831CE9AC-4082-48CF-8F36-1BF4C2CCD61C}" name="נסועה שנתית כוללת לשנת הדיווח (ק&quot;מ)" dataDxfId="62">
      <calculatedColumnFormula>VLOOKUP(Table_1[[#This Row],[מספר רישוי ]],'[3]2024'!$A:$AH,34,0)</calculatedColumnFormula>
    </tableColumn>
  </tableColumns>
  <tableStyleInfo name="TableStyleLight2"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8:B13" headerRowDxfId="61" dataDxfId="60" totalsRowDxfId="59">
  <tableColumns count="2">
    <tableColumn id="1" xr3:uid="{00000000-0010-0000-0400-000001000000}" name="עמודה1" dataDxfId="58" dataCellStyle="Normal 2"/>
    <tableColumn id="2" xr3:uid="{00000000-0010-0000-0400-000002000000}" name="." dataDxfId="57">
      <calculatedColumnFormula>(B7+B8+B6)/B5</calculatedColumnFormula>
    </tableColumn>
  </tableColumns>
  <tableStyleInfo name="נהיגה חסכונית-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4:F26" headerRowDxfId="56" dataDxfId="55" totalsRowDxfId="54">
  <tableColumns count="6">
    <tableColumn id="1" xr3:uid="{00000000-0010-0000-0100-000001000000}" name="שנת ייצור" dataDxfId="53"/>
    <tableColumn id="2" xr3:uid="{00000000-0010-0000-0100-000002000000}" name="משאית" dataDxfId="52"/>
    <tableColumn id="3" xr3:uid="{00000000-0010-0000-0100-000003000000}" name="אוטובוס עירוני" dataDxfId="51">
      <calculatedColumnFormula>COUNTIFS('דיווח פרטני'!$E:$E,$A5,'דיווח פרטני'!$C:$C,C$4)</calculatedColumnFormula>
    </tableColumn>
    <tableColumn id="4" xr3:uid="{00000000-0010-0000-0100-000004000000}" name="אוטובוס בינעירוני/תיירותי/הסעות" dataDxfId="50">
      <calculatedColumnFormula>COUNTIFS('דיווח פרטני'!$E:$E,$A5,'דיווח פרטני'!$C:$C,D$4)</calculatedColumnFormula>
    </tableColumn>
    <tableColumn id="5" xr3:uid="{00000000-0010-0000-0100-000005000000}" name="אוטובוס מפרקי" dataDxfId="49">
      <calculatedColumnFormula>COUNTIFS('דיווח פרטני'!$E:$E,$A5,'דיווח פרטני'!$C:$C,E$4)</calculatedColumnFormula>
    </tableColumn>
    <tableColumn id="6" xr3:uid="{00000000-0010-0000-0100-000006000000}" name="סיכום שנתי" dataDxfId="48"/>
  </tableColumns>
  <tableStyleInfo name="סיכום דיווח פרטני-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H4:K17" headerRowDxfId="47" dataDxfId="45" totalsRowDxfId="43" headerRowBorderDxfId="46" tableBorderDxfId="44">
  <tableColumns count="4">
    <tableColumn id="1" xr3:uid="{00000000-0010-0000-0200-000001000000}" name="תקן יורו" dataDxfId="42"/>
    <tableColumn id="2" xr3:uid="{00000000-0010-0000-0200-000002000000}" name="מספר כלי רכב מכל תקן יורו" dataDxfId="41">
      <calculatedColumnFormula>COUNTIF('דיווח פרטני'!$G:$G, H5)</calculatedColumnFormula>
    </tableColumn>
    <tableColumn id="3" xr3:uid="{00000000-0010-0000-0200-000003000000}" name="סוג אמצעי הנעה" dataDxfId="40"/>
    <tableColumn id="4" xr3:uid="{00000000-0010-0000-0200-000004000000}" name="מספר כלי רכב בכל סוג אמצעי הנעה" dataDxfId="39">
      <calculatedColumnFormula>COUNTIF('דיווח פרטני'!$D:$D, J5)</calculatedColumnFormula>
    </tableColumn>
  </tableColumns>
  <tableStyleInfo name="סיכום דיווח פרטני-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ior.org.uk/app/images/downloads/2014%20FGAS%20Regulation%20&amp;%20GWP%20Values%2030.5.14.pdf" TargetMode="External"/><Relationship Id="rId1" Type="http://schemas.openxmlformats.org/officeDocument/2006/relationships/hyperlink" Target="http://www.ior.org.uk/app/images/downloads/2014%20FGAS%20Regulation%20&amp;%20GWP%20Values%2030.5.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1C1E5-6144-4EAA-B138-1D4420B3B2E2}">
  <dimension ref="A1:H24"/>
  <sheetViews>
    <sheetView rightToLeft="1" zoomScale="110" zoomScaleNormal="110" workbookViewId="0">
      <selection activeCell="E25" sqref="E25"/>
    </sheetView>
  </sheetViews>
  <sheetFormatPr baseColWidth="10" defaultColWidth="8.83203125" defaultRowHeight="14" x14ac:dyDescent="0.15"/>
  <cols>
    <col min="1" max="1" width="33.5" customWidth="1"/>
    <col min="2" max="2" width="24.5" customWidth="1"/>
    <col min="3" max="3" width="28.5" customWidth="1"/>
    <col min="8" max="8" width="51" customWidth="1"/>
  </cols>
  <sheetData>
    <row r="1" spans="1:8" ht="31" x14ac:dyDescent="0.35">
      <c r="A1" s="546" t="s">
        <v>454</v>
      </c>
      <c r="B1" s="474"/>
      <c r="C1" s="474"/>
      <c r="D1" s="474"/>
      <c r="E1" s="474"/>
      <c r="F1" s="474"/>
      <c r="G1" s="474"/>
      <c r="H1" s="474"/>
    </row>
    <row r="2" spans="1:8" ht="31" x14ac:dyDescent="0.35">
      <c r="A2" s="561" t="s">
        <v>466</v>
      </c>
      <c r="B2" s="562"/>
      <c r="C2" s="562"/>
      <c r="D2" s="562"/>
      <c r="E2" s="562"/>
      <c r="F2" s="562"/>
      <c r="G2" s="562"/>
      <c r="H2" s="562"/>
    </row>
    <row r="3" spans="1:8" ht="21" x14ac:dyDescent="0.25">
      <c r="A3" s="561" t="s">
        <v>532</v>
      </c>
      <c r="B3" s="563"/>
      <c r="C3" s="563"/>
      <c r="D3" s="563"/>
      <c r="E3" s="563"/>
      <c r="F3" s="563"/>
      <c r="G3" s="563"/>
      <c r="H3" s="563"/>
    </row>
    <row r="4" spans="1:8" ht="19" x14ac:dyDescent="0.25">
      <c r="A4" s="564" t="s">
        <v>455</v>
      </c>
      <c r="B4" s="565"/>
      <c r="C4" s="565"/>
      <c r="D4" s="565"/>
      <c r="E4" s="565"/>
      <c r="F4" s="565"/>
      <c r="G4" s="565"/>
      <c r="H4" s="565"/>
    </row>
    <row r="5" spans="1:8" ht="19" x14ac:dyDescent="0.25">
      <c r="A5" s="564" t="s">
        <v>489</v>
      </c>
      <c r="B5" s="565"/>
      <c r="C5" s="565"/>
      <c r="D5" s="565"/>
      <c r="E5" s="565"/>
      <c r="F5" s="565"/>
      <c r="G5" s="565"/>
      <c r="H5" s="565"/>
    </row>
    <row r="6" spans="1:8" ht="19" x14ac:dyDescent="0.15">
      <c r="A6" s="473"/>
      <c r="B6" s="473"/>
      <c r="C6" s="473"/>
      <c r="D6" s="473"/>
      <c r="E6" s="473"/>
      <c r="F6" s="473"/>
      <c r="G6" s="473"/>
      <c r="H6" s="473"/>
    </row>
    <row r="7" spans="1:8" ht="15" customHeight="1" x14ac:dyDescent="0.15">
      <c r="A7" s="717" t="s">
        <v>515</v>
      </c>
      <c r="B7" s="683"/>
      <c r="C7" s="560"/>
      <c r="D7" s="560"/>
      <c r="E7" s="560"/>
      <c r="F7" s="560"/>
      <c r="G7" s="560"/>
      <c r="H7" s="560"/>
    </row>
    <row r="8" spans="1:8" ht="12.5" customHeight="1" x14ac:dyDescent="0.15">
      <c r="B8" s="473"/>
      <c r="C8" s="473"/>
      <c r="D8" s="473"/>
      <c r="E8" s="473"/>
      <c r="F8" s="473"/>
      <c r="G8" s="473"/>
      <c r="H8" s="473"/>
    </row>
    <row r="9" spans="1:8" ht="21" x14ac:dyDescent="0.2">
      <c r="A9" s="3" t="s">
        <v>456</v>
      </c>
      <c r="B9" s="4"/>
      <c r="C9" s="4"/>
      <c r="D9" s="4"/>
      <c r="E9" s="4"/>
      <c r="F9" s="4"/>
      <c r="G9" s="4"/>
      <c r="H9" s="4"/>
    </row>
    <row r="10" spans="1:8" ht="16" x14ac:dyDescent="0.2">
      <c r="A10" s="547"/>
      <c r="C10" s="4"/>
      <c r="D10" s="4"/>
      <c r="E10" s="548"/>
      <c r="F10" s="5"/>
      <c r="G10" s="5"/>
      <c r="H10" s="5"/>
    </row>
    <row r="11" spans="1:8" ht="15.5" customHeight="1" x14ac:dyDescent="0.15">
      <c r="A11" s="549" t="s">
        <v>457</v>
      </c>
      <c r="B11" s="550" t="s">
        <v>507</v>
      </c>
      <c r="C11" s="532"/>
      <c r="D11" s="533"/>
      <c r="E11" s="533"/>
      <c r="F11" s="684"/>
      <c r="G11" s="684"/>
      <c r="H11" s="688" t="s">
        <v>102</v>
      </c>
    </row>
    <row r="12" spans="1:8" ht="28" customHeight="1" x14ac:dyDescent="0.15">
      <c r="A12" s="551" t="s">
        <v>479</v>
      </c>
      <c r="B12" s="540" t="s">
        <v>485</v>
      </c>
      <c r="C12" s="535"/>
      <c r="D12" s="535"/>
      <c r="E12" s="537"/>
      <c r="F12" s="544"/>
      <c r="G12" s="539"/>
      <c r="H12" s="685"/>
    </row>
    <row r="13" spans="1:8" ht="34.5" customHeight="1" x14ac:dyDescent="0.15">
      <c r="A13" s="552" t="s">
        <v>458</v>
      </c>
      <c r="B13" s="542" t="s">
        <v>470</v>
      </c>
      <c r="C13" s="538"/>
      <c r="D13" s="538"/>
      <c r="E13" s="538"/>
      <c r="F13" s="541"/>
      <c r="G13" s="544"/>
      <c r="H13" s="559" t="s">
        <v>459</v>
      </c>
    </row>
    <row r="14" spans="1:8" ht="20.5" customHeight="1" x14ac:dyDescent="0.15">
      <c r="A14" s="556" t="s">
        <v>433</v>
      </c>
      <c r="B14" s="569" t="s">
        <v>503</v>
      </c>
      <c r="C14" s="539"/>
      <c r="D14" s="539"/>
      <c r="E14" s="539"/>
      <c r="F14" s="539"/>
      <c r="G14" s="536"/>
      <c r="H14" s="557"/>
    </row>
    <row r="15" spans="1:8" ht="24" customHeight="1" x14ac:dyDescent="0.15">
      <c r="A15" s="553"/>
      <c r="B15" s="686" t="s">
        <v>504</v>
      </c>
      <c r="C15" s="536"/>
      <c r="D15" s="536"/>
      <c r="E15" s="536"/>
      <c r="F15" s="536"/>
      <c r="G15" s="536"/>
      <c r="H15" s="557"/>
    </row>
    <row r="16" spans="1:8" ht="21" customHeight="1" x14ac:dyDescent="0.15">
      <c r="A16" s="568" t="s">
        <v>460</v>
      </c>
      <c r="B16" s="570" t="s">
        <v>471</v>
      </c>
      <c r="C16" s="543"/>
      <c r="D16" s="544"/>
      <c r="E16" s="544"/>
      <c r="F16" s="544"/>
      <c r="G16" s="545"/>
      <c r="H16" s="566"/>
    </row>
    <row r="17" spans="1:8" ht="24.5" customHeight="1" x14ac:dyDescent="0.15">
      <c r="A17" s="556" t="s">
        <v>502</v>
      </c>
      <c r="B17" s="536" t="s">
        <v>505</v>
      </c>
      <c r="C17" s="536"/>
      <c r="D17" s="536"/>
      <c r="E17" s="536"/>
      <c r="F17" s="536"/>
      <c r="G17" s="536"/>
      <c r="H17" s="558"/>
    </row>
    <row r="18" spans="1:8" ht="17" customHeight="1" x14ac:dyDescent="0.15">
      <c r="A18" s="553"/>
      <c r="B18" s="536" t="s">
        <v>506</v>
      </c>
      <c r="C18" s="536"/>
      <c r="D18" s="536"/>
      <c r="E18" s="536"/>
      <c r="F18" s="536"/>
      <c r="G18" s="536"/>
      <c r="H18" s="558"/>
    </row>
    <row r="19" spans="1:8" ht="15.5" customHeight="1" x14ac:dyDescent="0.15">
      <c r="A19" s="554" t="s">
        <v>461</v>
      </c>
      <c r="B19" s="544" t="s">
        <v>467</v>
      </c>
      <c r="C19" s="544"/>
      <c r="D19" s="544"/>
      <c r="E19" s="544"/>
      <c r="F19" s="544"/>
      <c r="G19" s="544"/>
      <c r="H19" s="557"/>
    </row>
    <row r="20" spans="1:8" ht="15.5" customHeight="1" x14ac:dyDescent="0.15">
      <c r="A20" s="551" t="s">
        <v>464</v>
      </c>
      <c r="B20" s="544" t="s">
        <v>477</v>
      </c>
      <c r="C20" s="544"/>
      <c r="D20" s="544"/>
      <c r="E20" s="544"/>
      <c r="F20" s="544"/>
      <c r="G20" s="544"/>
      <c r="H20" s="558"/>
    </row>
    <row r="21" spans="1:8" ht="42" customHeight="1" x14ac:dyDescent="0.15">
      <c r="A21" s="551" t="s">
        <v>465</v>
      </c>
      <c r="B21" s="544" t="s">
        <v>541</v>
      </c>
      <c r="C21" s="544"/>
      <c r="D21" s="544"/>
      <c r="E21" s="544"/>
      <c r="F21" s="544"/>
      <c r="G21" s="544"/>
      <c r="H21" s="687"/>
    </row>
    <row r="22" spans="1:8" ht="15.5" customHeight="1" x14ac:dyDescent="0.15">
      <c r="A22" s="567" t="s">
        <v>511</v>
      </c>
      <c r="B22" s="544" t="s">
        <v>478</v>
      </c>
      <c r="C22" s="544"/>
      <c r="D22" s="544"/>
      <c r="E22" s="544"/>
      <c r="F22" s="544"/>
      <c r="G22" s="544"/>
      <c r="H22" s="558"/>
    </row>
    <row r="23" spans="1:8" ht="15.5" customHeight="1" x14ac:dyDescent="0.15">
      <c r="A23" s="555" t="s">
        <v>462</v>
      </c>
      <c r="B23" s="544" t="s">
        <v>487</v>
      </c>
      <c r="C23" s="544"/>
      <c r="D23" s="544"/>
      <c r="E23" s="544"/>
      <c r="F23" s="544"/>
      <c r="G23" s="544"/>
      <c r="H23" s="558"/>
    </row>
    <row r="24" spans="1:8" ht="15.5" customHeight="1" x14ac:dyDescent="0.15">
      <c r="A24" s="555" t="s">
        <v>463</v>
      </c>
      <c r="B24" s="544" t="s">
        <v>488</v>
      </c>
      <c r="C24" s="544"/>
      <c r="D24" s="544"/>
      <c r="E24" s="544"/>
      <c r="F24" s="544"/>
      <c r="G24" s="544"/>
      <c r="H24" s="534"/>
    </row>
  </sheetData>
  <sheetProtection algorithmName="SHA-512" hashValue="j/RhY17TicQ4jLS4C7wNQbz2i7JM+moqzpL1HVOuZPpKaKovJWCtDStvP4tPqpJ3kuUVUJl38jp7Su/AL5HEMg==" saltValue="L5KMxHm1HDTbmUP95ZrsFg==" spinCount="100000" sheet="1" objects="1" scenarios="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C6255-88A7-42A3-ACE4-A8ABB1C35172}">
  <sheetPr>
    <tabColor rgb="FF66F084"/>
  </sheetPr>
  <dimension ref="A1:K20"/>
  <sheetViews>
    <sheetView rightToLeft="1" workbookViewId="0">
      <selection activeCell="E6" sqref="E6:E7"/>
    </sheetView>
  </sheetViews>
  <sheetFormatPr baseColWidth="10" defaultColWidth="8.83203125" defaultRowHeight="14" x14ac:dyDescent="0.15"/>
  <cols>
    <col min="2" max="2" width="45" customWidth="1"/>
    <col min="5" max="5" width="34.33203125" customWidth="1"/>
  </cols>
  <sheetData>
    <row r="1" spans="1:11" ht="31" x14ac:dyDescent="0.35">
      <c r="A1" s="581" t="s">
        <v>466</v>
      </c>
      <c r="B1" s="562"/>
      <c r="C1" s="562"/>
      <c r="D1" s="562"/>
      <c r="E1" s="503"/>
    </row>
    <row r="2" spans="1:11" ht="19" x14ac:dyDescent="0.25">
      <c r="A2" s="581" t="s">
        <v>524</v>
      </c>
      <c r="B2" s="563"/>
      <c r="C2" s="563"/>
      <c r="D2" s="563"/>
      <c r="E2" s="503"/>
    </row>
    <row r="3" spans="1:11" ht="19" x14ac:dyDescent="0.15">
      <c r="A3" s="578"/>
      <c r="B3" s="578"/>
      <c r="C3" s="578"/>
      <c r="D3" s="578"/>
      <c r="E3" s="579"/>
    </row>
    <row r="4" spans="1:11" s="576" customFormat="1" ht="24" customHeight="1" x14ac:dyDescent="0.35">
      <c r="A4" s="580" t="s">
        <v>479</v>
      </c>
      <c r="B4" s="577"/>
      <c r="C4" s="577"/>
      <c r="D4" s="577"/>
      <c r="E4" s="577"/>
      <c r="F4" s="575"/>
      <c r="G4" s="575"/>
      <c r="H4" s="575"/>
      <c r="I4" s="575"/>
      <c r="J4" s="575"/>
      <c r="K4" s="575"/>
    </row>
    <row r="5" spans="1:11" ht="15" customHeight="1" thickBot="1" x14ac:dyDescent="0.3">
      <c r="A5" s="572" t="s">
        <v>486</v>
      </c>
      <c r="B5" s="478"/>
      <c r="C5" s="478"/>
      <c r="D5" s="478"/>
      <c r="E5" s="478"/>
    </row>
    <row r="6" spans="1:11" ht="17" thickBot="1" x14ac:dyDescent="0.25">
      <c r="A6" s="467" t="s">
        <v>480</v>
      </c>
      <c r="B6" s="467"/>
      <c r="C6" s="467"/>
      <c r="D6" s="467"/>
      <c r="E6" s="1" t="s">
        <v>546</v>
      </c>
    </row>
    <row r="7" spans="1:11" ht="17" thickBot="1" x14ac:dyDescent="0.25">
      <c r="A7" s="467" t="s">
        <v>484</v>
      </c>
      <c r="B7" s="467"/>
      <c r="C7" s="467"/>
      <c r="D7" s="467"/>
      <c r="E7" s="713">
        <v>550214829</v>
      </c>
    </row>
    <row r="8" spans="1:11" ht="17" thickBot="1" x14ac:dyDescent="0.25">
      <c r="A8" s="467" t="s">
        <v>483</v>
      </c>
      <c r="B8" s="467"/>
      <c r="C8" s="467"/>
      <c r="D8" s="467"/>
      <c r="E8" s="877" t="s">
        <v>525</v>
      </c>
    </row>
    <row r="9" spans="1:11" ht="17" thickBot="1" x14ac:dyDescent="0.25">
      <c r="A9" s="467" t="s">
        <v>481</v>
      </c>
      <c r="B9" s="467"/>
      <c r="C9" s="467"/>
      <c r="D9" s="467"/>
      <c r="E9" s="876">
        <v>2024</v>
      </c>
    </row>
    <row r="10" spans="1:11" ht="20" thickBot="1" x14ac:dyDescent="0.3">
      <c r="A10" s="571" t="s">
        <v>441</v>
      </c>
      <c r="B10" s="475"/>
      <c r="C10" s="475"/>
      <c r="D10" s="475"/>
      <c r="E10" s="714"/>
    </row>
    <row r="11" spans="1:11" ht="17" thickBot="1" x14ac:dyDescent="0.25">
      <c r="A11" s="467" t="s">
        <v>449</v>
      </c>
      <c r="B11" s="467"/>
      <c r="C11" s="467"/>
      <c r="D11" s="467"/>
      <c r="E11" s="713" t="s">
        <v>542</v>
      </c>
    </row>
    <row r="12" spans="1:11" ht="17" thickBot="1" x14ac:dyDescent="0.25">
      <c r="A12" s="467" t="s">
        <v>450</v>
      </c>
      <c r="B12" s="467"/>
      <c r="C12" s="467"/>
      <c r="D12" s="467"/>
      <c r="E12" s="713" t="s">
        <v>543</v>
      </c>
    </row>
    <row r="13" spans="1:11" ht="17" thickBot="1" x14ac:dyDescent="0.25">
      <c r="A13" s="467" t="s">
        <v>451</v>
      </c>
      <c r="B13" s="467"/>
      <c r="C13" s="467"/>
      <c r="D13" s="467"/>
      <c r="E13" s="713" t="s">
        <v>544</v>
      </c>
    </row>
    <row r="14" spans="1:11" ht="17" thickBot="1" x14ac:dyDescent="0.25">
      <c r="A14" s="467" t="s">
        <v>452</v>
      </c>
      <c r="B14" s="467"/>
      <c r="C14" s="467"/>
      <c r="D14" s="467"/>
      <c r="E14" s="713" t="s">
        <v>545</v>
      </c>
    </row>
    <row r="15" spans="1:11" ht="19" x14ac:dyDescent="0.25">
      <c r="A15" s="573" t="s">
        <v>442</v>
      </c>
      <c r="B15" s="573"/>
      <c r="C15" s="573"/>
      <c r="D15" s="476"/>
      <c r="E15" s="715"/>
    </row>
    <row r="16" spans="1:11" ht="17" thickBot="1" x14ac:dyDescent="0.25">
      <c r="A16" s="574" t="s">
        <v>443</v>
      </c>
      <c r="B16" s="477"/>
      <c r="C16" s="477"/>
      <c r="D16" s="477"/>
      <c r="E16" s="716"/>
    </row>
    <row r="17" spans="1:5" ht="17" thickBot="1" x14ac:dyDescent="0.25">
      <c r="A17" s="467" t="s">
        <v>449</v>
      </c>
      <c r="B17" s="467"/>
      <c r="C17" s="467"/>
      <c r="D17" s="467"/>
      <c r="E17" s="713" t="s">
        <v>542</v>
      </c>
    </row>
    <row r="18" spans="1:5" ht="17" thickBot="1" x14ac:dyDescent="0.25">
      <c r="A18" s="467" t="s">
        <v>450</v>
      </c>
      <c r="B18" s="467"/>
      <c r="C18" s="467"/>
      <c r="D18" s="467"/>
      <c r="E18" s="713" t="s">
        <v>543</v>
      </c>
    </row>
    <row r="19" spans="1:5" ht="17" thickBot="1" x14ac:dyDescent="0.25">
      <c r="A19" s="467" t="s">
        <v>451</v>
      </c>
      <c r="B19" s="467"/>
      <c r="C19" s="467"/>
      <c r="D19" s="467"/>
      <c r="E19" s="713" t="s">
        <v>545</v>
      </c>
    </row>
    <row r="20" spans="1:5" x14ac:dyDescent="0.15">
      <c r="E20" s="6"/>
    </row>
  </sheetData>
  <sheetProtection algorithmName="SHA-512" hashValue="mQLO8os8LdHwVdeBZVLZo7TiJ2J1xW5rbaJGSeIZESpetzsjQ6tweyqHtnGLYCkchqjzlEF8s1wpCvdjYo0A3w==" saltValue="2bfZ6mJg2upC+OhIlBB76A==" spinCount="100000" sheet="1" selectLockedCells="1"/>
  <conditionalFormatting sqref="E6:E9">
    <cfRule type="expression" dxfId="38" priority="4">
      <formula>SUM(#REF!)&lt;&gt;0</formula>
    </cfRule>
  </conditionalFormatting>
  <conditionalFormatting sqref="E8">
    <cfRule type="expression" dxfId="37" priority="1">
      <formula>SUM(#REF!)&lt;&gt;0</formula>
    </cfRule>
  </conditionalFormatting>
  <conditionalFormatting sqref="E11:E14">
    <cfRule type="expression" dxfId="36" priority="3">
      <formula>SUM(#REF!)&lt;&gt;0</formula>
    </cfRule>
  </conditionalFormatting>
  <conditionalFormatting sqref="E17:E19">
    <cfRule type="expression" dxfId="35" priority="2">
      <formula>SUM(#REF!)&lt;&gt;0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F5EB0D5-E354-40E0-81F9-4BD486036118}">
          <x14:formula1>
            <xm:f>'מיפוי שמות'!$Q$2:$Q$5</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5E754"/>
  </sheetPr>
  <dimension ref="A1:K3539"/>
  <sheetViews>
    <sheetView rightToLeft="1" topLeftCell="A4" zoomScale="80" zoomScaleNormal="80" workbookViewId="0">
      <selection activeCell="B6" sqref="B6:B126"/>
    </sheetView>
  </sheetViews>
  <sheetFormatPr baseColWidth="10" defaultColWidth="12.6640625" defaultRowHeight="15" customHeight="1" outlineLevelCol="1" x14ac:dyDescent="0.2"/>
  <cols>
    <col min="1" max="1" width="18.1640625" style="878" customWidth="1"/>
    <col min="2" max="2" width="60.33203125" style="878" customWidth="1"/>
    <col min="3" max="3" width="43" style="878" customWidth="1"/>
    <col min="4" max="4" width="16.33203125" style="878" customWidth="1"/>
    <col min="5" max="5" width="18.6640625" style="878" customWidth="1" outlineLevel="1"/>
    <col min="6" max="6" width="23.6640625" style="878" customWidth="1"/>
    <col min="7" max="7" width="25.5" style="878" customWidth="1"/>
    <col min="8" max="8" width="31.1640625" style="865" customWidth="1"/>
    <col min="9" max="9" width="19.83203125" style="500" customWidth="1"/>
    <col min="10" max="10" width="20.33203125" style="500" customWidth="1"/>
    <col min="11" max="11" width="12.6640625" style="499"/>
    <col min="12" max="16384" width="12.6640625" style="11"/>
  </cols>
  <sheetData>
    <row r="1" spans="1:11" ht="31" customHeight="1" x14ac:dyDescent="0.3">
      <c r="A1" s="639" t="s">
        <v>494</v>
      </c>
      <c r="B1" s="584"/>
      <c r="C1" s="587" t="str">
        <f>'פרטי המדווח'!E6</f>
        <v>סופר בוס ושות'</v>
      </c>
      <c r="D1" s="871" t="s">
        <v>529</v>
      </c>
      <c r="E1" s="884">
        <f>'פרטי המדווח'!E7</f>
        <v>550214829</v>
      </c>
      <c r="G1" s="865"/>
    </row>
    <row r="2" spans="1:11" ht="32" customHeight="1" x14ac:dyDescent="0.3">
      <c r="A2" s="639" t="s">
        <v>496</v>
      </c>
      <c r="B2" s="584"/>
      <c r="C2" s="584"/>
      <c r="D2" s="584"/>
      <c r="E2" s="879"/>
      <c r="G2" s="865"/>
    </row>
    <row r="3" spans="1:11" ht="31" customHeight="1" x14ac:dyDescent="0.2">
      <c r="A3" s="865"/>
      <c r="B3" s="578"/>
      <c r="C3" s="578"/>
      <c r="D3" s="578"/>
      <c r="E3" s="578"/>
      <c r="F3" s="880"/>
      <c r="G3" s="865"/>
    </row>
    <row r="4" spans="1:11" ht="27.5" customHeight="1" x14ac:dyDescent="0.25">
      <c r="A4" s="582"/>
      <c r="B4" s="515"/>
      <c r="C4" s="902"/>
      <c r="D4" s="899" t="s">
        <v>540</v>
      </c>
      <c r="E4" s="900"/>
      <c r="F4" s="900"/>
      <c r="G4" s="901"/>
    </row>
    <row r="5" spans="1:11" s="12" customFormat="1" ht="136" customHeight="1" thickBot="1" x14ac:dyDescent="0.2">
      <c r="A5" s="892" t="s">
        <v>0</v>
      </c>
      <c r="B5" s="893" t="s">
        <v>1</v>
      </c>
      <c r="C5" s="894" t="s">
        <v>534</v>
      </c>
      <c r="D5" s="893" t="s">
        <v>535</v>
      </c>
      <c r="E5" s="895" t="s">
        <v>536</v>
      </c>
      <c r="F5" s="896" t="s">
        <v>537</v>
      </c>
      <c r="G5" s="897" t="s">
        <v>538</v>
      </c>
      <c r="H5" s="898" t="s">
        <v>533</v>
      </c>
      <c r="I5" s="891" t="s">
        <v>539</v>
      </c>
      <c r="J5" s="891" t="s">
        <v>493</v>
      </c>
      <c r="K5" s="516"/>
    </row>
    <row r="6" spans="1:11" ht="18" customHeight="1" thickBot="1" x14ac:dyDescent="0.2">
      <c r="A6" s="885">
        <v>61799702</v>
      </c>
      <c r="B6" s="885" t="s">
        <v>547</v>
      </c>
      <c r="C6" s="885" t="s">
        <v>7</v>
      </c>
      <c r="D6" s="885" t="s">
        <v>86</v>
      </c>
      <c r="E6" s="886">
        <v>2021</v>
      </c>
      <c r="F6" s="885" t="s">
        <v>258</v>
      </c>
      <c r="G6" s="885" t="s">
        <v>29</v>
      </c>
      <c r="H6" s="887">
        <f t="array" ref="H6">IF(ISERROR(INDEX(גיליון3!$U$14:$X$28,MATCH('דיווח פרטני'!G6,גיליון3!$T$14:$T$28,0),MATCH('דיווח פרטני'!C6,גיליון3!$U$13:$X$13,0)))," ", INDEX(גיליון3!$U$14:$X$28,MATCH('דיווח פרטני'!G6,גיליון3!$T$14:$T$28,0),MATCH('דיווח פרטני'!C6,גיליון3!$U$13:$X$13,0)))</f>
        <v>3.0000000000000001E-3</v>
      </c>
      <c r="I6" s="885"/>
      <c r="J6" s="885">
        <f>VLOOKUP(Table_1[[#This Row],[מספר רישוי ]],'[3]2024'!$A:$AH,34,0)</f>
        <v>71167</v>
      </c>
    </row>
    <row r="7" spans="1:11" ht="18" customHeight="1" thickBot="1" x14ac:dyDescent="0.2">
      <c r="A7" s="885">
        <v>61799802</v>
      </c>
      <c r="B7" s="885" t="s">
        <v>547</v>
      </c>
      <c r="C7" s="885" t="s">
        <v>7</v>
      </c>
      <c r="D7" s="885" t="s">
        <v>86</v>
      </c>
      <c r="E7" s="886">
        <v>2021</v>
      </c>
      <c r="F7" s="885" t="s">
        <v>258</v>
      </c>
      <c r="G7" s="885" t="s">
        <v>29</v>
      </c>
      <c r="H7" s="887">
        <f t="array" ref="H7">IF(ISERROR(INDEX(גיליון3!$U$14:$X$28,MATCH('דיווח פרטני'!G7,גיליון3!$T$14:$T$28,0),MATCH('דיווח פרטני'!C7,גיליון3!$U$13:$X$13,0)))," ", INDEX(גיליון3!$U$14:$X$28,MATCH('דיווח פרטני'!G7,גיליון3!$T$14:$T$28,0),MATCH('דיווח פרטני'!C7,גיליון3!$U$13:$X$13,0)))</f>
        <v>3.0000000000000001E-3</v>
      </c>
      <c r="I7" s="885"/>
      <c r="J7" s="885">
        <f>VLOOKUP(Table_1[[#This Row],[מספר רישוי ]],'[3]2024'!$A:$AH,34,0)</f>
        <v>72806</v>
      </c>
    </row>
    <row r="8" spans="1:11" ht="32.5" customHeight="1" thickBot="1" x14ac:dyDescent="0.2">
      <c r="A8" s="885">
        <v>61799902</v>
      </c>
      <c r="B8" s="885" t="s">
        <v>547</v>
      </c>
      <c r="C8" s="885" t="s">
        <v>7</v>
      </c>
      <c r="D8" s="885" t="s">
        <v>86</v>
      </c>
      <c r="E8" s="886">
        <v>2021</v>
      </c>
      <c r="F8" s="885" t="s">
        <v>258</v>
      </c>
      <c r="G8" s="885" t="s">
        <v>29</v>
      </c>
      <c r="H8" s="887">
        <f t="array" ref="H8">IF(ISERROR(INDEX(גיליון3!$U$14:$X$28,MATCH('דיווח פרטני'!G8,גיליון3!$T$14:$T$28,0),MATCH('דיווח פרטני'!C8,גיליון3!$U$13:$X$13,0)))," ", INDEX(גיליון3!$U$14:$X$28,MATCH('דיווח פרטני'!G8,גיליון3!$T$14:$T$28,0),MATCH('דיווח פרטני'!C8,גיליון3!$U$13:$X$13,0)))</f>
        <v>3.0000000000000001E-3</v>
      </c>
      <c r="I8" s="885"/>
      <c r="J8" s="885">
        <f>VLOOKUP(Table_1[[#This Row],[מספר רישוי ]],'[3]2024'!$A:$AH,34,0)</f>
        <v>78397</v>
      </c>
    </row>
    <row r="9" spans="1:11" ht="18" customHeight="1" thickBot="1" x14ac:dyDescent="0.2">
      <c r="A9" s="885">
        <v>61800002</v>
      </c>
      <c r="B9" s="885" t="s">
        <v>547</v>
      </c>
      <c r="C9" s="885" t="s">
        <v>7</v>
      </c>
      <c r="D9" s="885" t="s">
        <v>86</v>
      </c>
      <c r="E9" s="886">
        <v>2021</v>
      </c>
      <c r="F9" s="885" t="s">
        <v>258</v>
      </c>
      <c r="G9" s="885" t="s">
        <v>29</v>
      </c>
      <c r="H9" s="887">
        <f t="array" ref="H9">IF(ISERROR(INDEX(גיליון3!$U$14:$X$28,MATCH('דיווח פרטני'!G9,גיליון3!$T$14:$T$28,0),MATCH('דיווח פרטני'!C9,גיליון3!$U$13:$X$13,0)))," ", INDEX(גיליון3!$U$14:$X$28,MATCH('דיווח פרטני'!G9,גיליון3!$T$14:$T$28,0),MATCH('דיווח פרטני'!C9,גיליון3!$U$13:$X$13,0)))</f>
        <v>3.0000000000000001E-3</v>
      </c>
      <c r="I9" s="885"/>
      <c r="J9" s="885">
        <f>VLOOKUP(Table_1[[#This Row],[מספר רישוי ]],'[3]2024'!$A:$AH,34,0)</f>
        <v>81703</v>
      </c>
    </row>
    <row r="10" spans="1:11" ht="18" customHeight="1" thickBot="1" x14ac:dyDescent="0.2">
      <c r="A10" s="885">
        <v>61800102</v>
      </c>
      <c r="B10" s="885" t="s">
        <v>547</v>
      </c>
      <c r="C10" s="885" t="s">
        <v>7</v>
      </c>
      <c r="D10" s="885" t="s">
        <v>86</v>
      </c>
      <c r="E10" s="886">
        <v>2021</v>
      </c>
      <c r="F10" s="885" t="s">
        <v>258</v>
      </c>
      <c r="G10" s="885" t="s">
        <v>29</v>
      </c>
      <c r="H10" s="887">
        <f t="array" ref="H10">IF(ISERROR(INDEX(גיליון3!$U$14:$X$28,MATCH('דיווח פרטני'!G10,גיליון3!$T$14:$T$28,0),MATCH('דיווח פרטני'!C10,גיליון3!$U$13:$X$13,0)))," ", INDEX(גיליון3!$U$14:$X$28,MATCH('דיווח פרטני'!G10,גיליון3!$T$14:$T$28,0),MATCH('דיווח פרטני'!C10,גיליון3!$U$13:$X$13,0)))</f>
        <v>3.0000000000000001E-3</v>
      </c>
      <c r="I10" s="885"/>
      <c r="J10" s="885">
        <f>VLOOKUP(Table_1[[#This Row],[מספר רישוי ]],'[3]2024'!$A:$AH,34,0)</f>
        <v>76366</v>
      </c>
    </row>
    <row r="11" spans="1:11" ht="18" customHeight="1" thickBot="1" x14ac:dyDescent="0.2">
      <c r="A11" s="885">
        <v>67290802</v>
      </c>
      <c r="B11" s="885" t="s">
        <v>548</v>
      </c>
      <c r="C11" s="885" t="s">
        <v>7</v>
      </c>
      <c r="D11" s="885" t="s">
        <v>86</v>
      </c>
      <c r="E11" s="886">
        <v>2021</v>
      </c>
      <c r="F11" s="885" t="s">
        <v>258</v>
      </c>
      <c r="G11" s="885" t="s">
        <v>29</v>
      </c>
      <c r="H11" s="888">
        <f t="array" ref="H11">IF(ISERROR(INDEX(גיליון3!$U$14:$X$28,MATCH('דיווח פרטני'!G11,גיליון3!$T$14:$T$28,0),MATCH('דיווח פרטני'!C11,גיליון3!$U$13:$X$13,0)))," ", INDEX(גיליון3!$U$14:$X$28,MATCH('דיווח פרטני'!G11,גיליון3!$T$14:$T$28,0),MATCH('דיווח פרטני'!C11,גיליון3!$U$13:$X$13,0)))</f>
        <v>3.0000000000000001E-3</v>
      </c>
      <c r="I11" s="885"/>
      <c r="J11" s="885">
        <f>VLOOKUP(Table_1[[#This Row],[מספר רישוי ]],'[3]2024'!$A:$AH,34,0)</f>
        <v>60519</v>
      </c>
    </row>
    <row r="12" spans="1:11" ht="18" customHeight="1" thickBot="1" x14ac:dyDescent="0.2">
      <c r="A12" s="885">
        <v>67290902</v>
      </c>
      <c r="B12" s="885" t="s">
        <v>548</v>
      </c>
      <c r="C12" s="885" t="s">
        <v>7</v>
      </c>
      <c r="D12" s="885" t="s">
        <v>86</v>
      </c>
      <c r="E12" s="886">
        <v>2021</v>
      </c>
      <c r="F12" s="885" t="s">
        <v>258</v>
      </c>
      <c r="G12" s="885" t="s">
        <v>29</v>
      </c>
      <c r="H12" s="888">
        <f t="array" ref="H12">IF(ISERROR(INDEX(גיליון3!$U$14:$X$28,MATCH('דיווח פרטני'!G12,גיליון3!$T$14:$T$28,0),MATCH('דיווח פרטני'!C12,גיליון3!$U$13:$X$13,0)))," ", INDEX(גיליון3!$U$14:$X$28,MATCH('דיווח פרטני'!G12,גיליון3!$T$14:$T$28,0),MATCH('דיווח פרטני'!C12,גיליון3!$U$13:$X$13,0)))</f>
        <v>3.0000000000000001E-3</v>
      </c>
      <c r="I12" s="885"/>
      <c r="J12" s="885">
        <f>VLOOKUP(Table_1[[#This Row],[מספר רישוי ]],'[3]2024'!$A:$AH,34,0)</f>
        <v>69419</v>
      </c>
    </row>
    <row r="13" spans="1:11" ht="18" customHeight="1" thickBot="1" x14ac:dyDescent="0.2">
      <c r="A13" s="885">
        <v>67291002</v>
      </c>
      <c r="B13" s="885" t="s">
        <v>548</v>
      </c>
      <c r="C13" s="885" t="s">
        <v>7</v>
      </c>
      <c r="D13" s="885" t="s">
        <v>86</v>
      </c>
      <c r="E13" s="886">
        <v>2021</v>
      </c>
      <c r="F13" s="885" t="s">
        <v>258</v>
      </c>
      <c r="G13" s="885" t="s">
        <v>29</v>
      </c>
      <c r="H13" s="888">
        <f t="array" ref="H13">IF(ISERROR(INDEX(גיליון3!$U$14:$X$28,MATCH('דיווח פרטני'!G13,גיליון3!$T$14:$T$28,0),MATCH('דיווח פרטני'!C13,גיליון3!$U$13:$X$13,0)))," ", INDEX(גיליון3!$U$14:$X$28,MATCH('דיווח פרטני'!G13,גיליון3!$T$14:$T$28,0),MATCH('דיווח פרטני'!C13,גיליון3!$U$13:$X$13,0)))</f>
        <v>3.0000000000000001E-3</v>
      </c>
      <c r="I13" s="885"/>
      <c r="J13" s="885">
        <f>VLOOKUP(Table_1[[#This Row],[מספר רישוי ]],'[3]2024'!$A:$AH,34,0)</f>
        <v>87652</v>
      </c>
    </row>
    <row r="14" spans="1:11" ht="18" customHeight="1" thickBot="1" x14ac:dyDescent="0.2">
      <c r="A14" s="885">
        <v>67291102</v>
      </c>
      <c r="B14" s="885" t="s">
        <v>548</v>
      </c>
      <c r="C14" s="885" t="s">
        <v>7</v>
      </c>
      <c r="D14" s="885" t="s">
        <v>86</v>
      </c>
      <c r="E14" s="886">
        <v>2021</v>
      </c>
      <c r="F14" s="885" t="s">
        <v>258</v>
      </c>
      <c r="G14" s="885" t="s">
        <v>29</v>
      </c>
      <c r="H14" s="888">
        <f t="array" ref="H14">IF(ISERROR(INDEX(גיליון3!$U$14:$X$28,MATCH('דיווח פרטני'!G14,גיליון3!$T$14:$T$28,0),MATCH('דיווח פרטני'!C14,גיליון3!$U$13:$X$13,0)))," ", INDEX(גיליון3!$U$14:$X$28,MATCH('דיווח פרטני'!G14,גיליון3!$T$14:$T$28,0),MATCH('דיווח פרטני'!C14,גיליון3!$U$13:$X$13,0)))</f>
        <v>3.0000000000000001E-3</v>
      </c>
      <c r="I14" s="885"/>
      <c r="J14" s="885">
        <f>VLOOKUP(Table_1[[#This Row],[מספר רישוי ]],'[3]2024'!$A:$AH,34,0)</f>
        <v>64178</v>
      </c>
    </row>
    <row r="15" spans="1:11" ht="18" customHeight="1" thickBot="1" x14ac:dyDescent="0.2">
      <c r="A15" s="885">
        <v>67291202</v>
      </c>
      <c r="B15" s="885" t="s">
        <v>548</v>
      </c>
      <c r="C15" s="885" t="s">
        <v>7</v>
      </c>
      <c r="D15" s="885" t="s">
        <v>86</v>
      </c>
      <c r="E15" s="886">
        <v>2021</v>
      </c>
      <c r="F15" s="885" t="s">
        <v>258</v>
      </c>
      <c r="G15" s="885" t="s">
        <v>29</v>
      </c>
      <c r="H15" s="888">
        <f t="array" ref="H15">IF(ISERROR(INDEX(גיליון3!$U$14:$X$28,MATCH('דיווח פרטני'!G15,גיליון3!$T$14:$T$28,0),MATCH('דיווח פרטני'!C15,גיליון3!$U$13:$X$13,0)))," ", INDEX(גיליון3!$U$14:$X$28,MATCH('דיווח פרטני'!G15,גיליון3!$T$14:$T$28,0),MATCH('דיווח פרטני'!C15,גיליון3!$U$13:$X$13,0)))</f>
        <v>3.0000000000000001E-3</v>
      </c>
      <c r="I15" s="885"/>
      <c r="J15" s="885">
        <f>VLOOKUP(Table_1[[#This Row],[מספר רישוי ]],'[3]2024'!$A:$AH,34,0)</f>
        <v>16234</v>
      </c>
    </row>
    <row r="16" spans="1:11" ht="18" customHeight="1" thickBot="1" x14ac:dyDescent="0.2">
      <c r="A16" s="885">
        <v>67291302</v>
      </c>
      <c r="B16" s="885" t="s">
        <v>548</v>
      </c>
      <c r="C16" s="885" t="s">
        <v>7</v>
      </c>
      <c r="D16" s="885" t="s">
        <v>86</v>
      </c>
      <c r="E16" s="886">
        <v>2021</v>
      </c>
      <c r="F16" s="885" t="s">
        <v>258</v>
      </c>
      <c r="G16" s="885" t="s">
        <v>29</v>
      </c>
      <c r="H16" s="888">
        <f t="array" ref="H16">IF(ISERROR(INDEX(גיליון3!$U$14:$X$28,MATCH('דיווח פרטני'!G16,גיליון3!$T$14:$T$28,0),MATCH('דיווח פרטני'!C16,גיליון3!$U$13:$X$13,0)))," ", INDEX(גיליון3!$U$14:$X$28,MATCH('דיווח פרטני'!G16,גיליון3!$T$14:$T$28,0),MATCH('דיווח פרטני'!C16,גיליון3!$U$13:$X$13,0)))</f>
        <v>3.0000000000000001E-3</v>
      </c>
      <c r="I16" s="885"/>
      <c r="J16" s="885">
        <f>VLOOKUP(Table_1[[#This Row],[מספר רישוי ]],'[3]2024'!$A:$AH,34,0)</f>
        <v>61044</v>
      </c>
    </row>
    <row r="17" spans="1:10" ht="18" customHeight="1" thickBot="1" x14ac:dyDescent="0.2">
      <c r="A17" s="885">
        <v>67291402</v>
      </c>
      <c r="B17" s="885" t="s">
        <v>548</v>
      </c>
      <c r="C17" s="885" t="s">
        <v>7</v>
      </c>
      <c r="D17" s="885" t="s">
        <v>86</v>
      </c>
      <c r="E17" s="886">
        <v>2021</v>
      </c>
      <c r="F17" s="885" t="s">
        <v>258</v>
      </c>
      <c r="G17" s="885" t="s">
        <v>29</v>
      </c>
      <c r="H17" s="888">
        <f t="array" ref="H17">IF(ISERROR(INDEX(גיליון3!$U$14:$X$28,MATCH('דיווח פרטני'!G17,גיליון3!$T$14:$T$28,0),MATCH('דיווח פרטני'!C17,גיליון3!$U$13:$X$13,0)))," ", INDEX(גיליון3!$U$14:$X$28,MATCH('דיווח פרטני'!G17,גיליון3!$T$14:$T$28,0),MATCH('דיווח פרטני'!C17,גיליון3!$U$13:$X$13,0)))</f>
        <v>3.0000000000000001E-3</v>
      </c>
      <c r="I17" s="885"/>
      <c r="J17" s="885">
        <f>VLOOKUP(Table_1[[#This Row],[מספר רישוי ]],'[3]2024'!$A:$AH,34,0)</f>
        <v>37642</v>
      </c>
    </row>
    <row r="18" spans="1:10" ht="18" customHeight="1" thickBot="1" x14ac:dyDescent="0.2">
      <c r="A18" s="885">
        <v>67291502</v>
      </c>
      <c r="B18" s="885" t="s">
        <v>548</v>
      </c>
      <c r="C18" s="885" t="s">
        <v>7</v>
      </c>
      <c r="D18" s="885" t="s">
        <v>86</v>
      </c>
      <c r="E18" s="886">
        <v>2021</v>
      </c>
      <c r="F18" s="885" t="s">
        <v>258</v>
      </c>
      <c r="G18" s="885" t="s">
        <v>29</v>
      </c>
      <c r="H18" s="888">
        <f t="array" ref="H18">IF(ISERROR(INDEX(גיליון3!$U$14:$X$28,MATCH('דיווח פרטני'!G18,גיליון3!$T$14:$T$28,0),MATCH('דיווח פרטני'!C18,גיליון3!$U$13:$X$13,0)))," ", INDEX(גיליון3!$U$14:$X$28,MATCH('דיווח פרטני'!G18,גיליון3!$T$14:$T$28,0),MATCH('דיווח פרטני'!C18,גיליון3!$U$13:$X$13,0)))</f>
        <v>3.0000000000000001E-3</v>
      </c>
      <c r="I18" s="885"/>
      <c r="J18" s="885">
        <f>VLOOKUP(Table_1[[#This Row],[מספר רישוי ]],'[3]2024'!$A:$AH,34,0)</f>
        <v>79612</v>
      </c>
    </row>
    <row r="19" spans="1:10" ht="18" customHeight="1" thickBot="1" x14ac:dyDescent="0.2">
      <c r="A19" s="885">
        <v>67291602</v>
      </c>
      <c r="B19" s="885" t="s">
        <v>548</v>
      </c>
      <c r="C19" s="885" t="s">
        <v>7</v>
      </c>
      <c r="D19" s="885" t="s">
        <v>86</v>
      </c>
      <c r="E19" s="886">
        <v>2021</v>
      </c>
      <c r="F19" s="885" t="s">
        <v>258</v>
      </c>
      <c r="G19" s="885" t="s">
        <v>29</v>
      </c>
      <c r="H19" s="888">
        <f t="array" ref="H19">IF(ISERROR(INDEX(גיליון3!$U$14:$X$28,MATCH('דיווח פרטני'!G19,גיליון3!$T$14:$T$28,0),MATCH('דיווח פרטני'!C19,גיליון3!$U$13:$X$13,0)))," ", INDEX(גיליון3!$U$14:$X$28,MATCH('דיווח פרטני'!G19,גיליון3!$T$14:$T$28,0),MATCH('דיווח פרטני'!C19,גיליון3!$U$13:$X$13,0)))</f>
        <v>3.0000000000000001E-3</v>
      </c>
      <c r="I19" s="885"/>
      <c r="J19" s="885">
        <f>VLOOKUP(Table_1[[#This Row],[מספר רישוי ]],'[3]2024'!$A:$AH,34,0)</f>
        <v>75562</v>
      </c>
    </row>
    <row r="20" spans="1:10" ht="18" customHeight="1" thickBot="1" x14ac:dyDescent="0.2">
      <c r="A20" s="885">
        <v>67291702</v>
      </c>
      <c r="B20" s="885" t="s">
        <v>548</v>
      </c>
      <c r="C20" s="885" t="s">
        <v>7</v>
      </c>
      <c r="D20" s="885" t="s">
        <v>86</v>
      </c>
      <c r="E20" s="886">
        <v>2021</v>
      </c>
      <c r="F20" s="885" t="s">
        <v>258</v>
      </c>
      <c r="G20" s="885" t="s">
        <v>29</v>
      </c>
      <c r="H20" s="888">
        <f t="array" ref="H20">IF(ISERROR(INDEX(גיליון3!$U$14:$X$28,MATCH('דיווח פרטני'!G20,גיליון3!$T$14:$T$28,0),MATCH('דיווח פרטני'!C20,גיליון3!$U$13:$X$13,0)))," ", INDEX(גיליון3!$U$14:$X$28,MATCH('דיווח פרטני'!G20,גיליון3!$T$14:$T$28,0),MATCH('דיווח פרטני'!C20,גיליון3!$U$13:$X$13,0)))</f>
        <v>3.0000000000000001E-3</v>
      </c>
      <c r="I20" s="885"/>
      <c r="J20" s="885">
        <f>VLOOKUP(Table_1[[#This Row],[מספר רישוי ]],'[3]2024'!$A:$AH,34,0)</f>
        <v>77019</v>
      </c>
    </row>
    <row r="21" spans="1:10" ht="18" customHeight="1" thickBot="1" x14ac:dyDescent="0.2">
      <c r="A21" s="885">
        <v>67291802</v>
      </c>
      <c r="B21" s="885" t="s">
        <v>548</v>
      </c>
      <c r="C21" s="885" t="s">
        <v>7</v>
      </c>
      <c r="D21" s="885" t="s">
        <v>86</v>
      </c>
      <c r="E21" s="886">
        <v>2021</v>
      </c>
      <c r="F21" s="885" t="s">
        <v>258</v>
      </c>
      <c r="G21" s="885" t="s">
        <v>29</v>
      </c>
      <c r="H21" s="888">
        <f t="array" ref="H21">IF(ISERROR(INDEX(גיליון3!$U$14:$X$28,MATCH('דיווח פרטני'!G21,גיליון3!$T$14:$T$28,0),MATCH('דיווח פרטני'!C21,גיליון3!$U$13:$X$13,0)))," ", INDEX(גיליון3!$U$14:$X$28,MATCH('דיווח פרטני'!G21,גיליון3!$T$14:$T$28,0),MATCH('דיווח פרטני'!C21,גיליון3!$U$13:$X$13,0)))</f>
        <v>3.0000000000000001E-3</v>
      </c>
      <c r="I21" s="885"/>
      <c r="J21" s="885">
        <f>VLOOKUP(Table_1[[#This Row],[מספר רישוי ]],'[3]2024'!$A:$AH,34,0)</f>
        <v>72907</v>
      </c>
    </row>
    <row r="22" spans="1:10" ht="18" customHeight="1" thickBot="1" x14ac:dyDescent="0.2">
      <c r="A22" s="885">
        <v>67291902</v>
      </c>
      <c r="B22" s="885" t="s">
        <v>548</v>
      </c>
      <c r="C22" s="885" t="s">
        <v>7</v>
      </c>
      <c r="D22" s="885" t="s">
        <v>86</v>
      </c>
      <c r="E22" s="886">
        <v>2021</v>
      </c>
      <c r="F22" s="885" t="s">
        <v>258</v>
      </c>
      <c r="G22" s="885" t="s">
        <v>29</v>
      </c>
      <c r="H22" s="888">
        <f t="array" ref="H22">IF(ISERROR(INDEX(גיליון3!$U$14:$X$28,MATCH('דיווח פרטני'!G22,גיליון3!$T$14:$T$28,0),MATCH('דיווח פרטני'!C22,גיליון3!$U$13:$X$13,0)))," ", INDEX(גיליון3!$U$14:$X$28,MATCH('דיווח פרטני'!G22,גיליון3!$T$14:$T$28,0),MATCH('דיווח פרטני'!C22,גיליון3!$U$13:$X$13,0)))</f>
        <v>3.0000000000000001E-3</v>
      </c>
      <c r="I22" s="885"/>
      <c r="J22" s="885">
        <f>VLOOKUP(Table_1[[#This Row],[מספר רישוי ]],'[3]2024'!$A:$AH,34,0)</f>
        <v>75583</v>
      </c>
    </row>
    <row r="23" spans="1:10" ht="18" customHeight="1" thickBot="1" x14ac:dyDescent="0.2">
      <c r="A23" s="885">
        <v>67292002</v>
      </c>
      <c r="B23" s="885" t="s">
        <v>548</v>
      </c>
      <c r="C23" s="885" t="s">
        <v>7</v>
      </c>
      <c r="D23" s="885" t="s">
        <v>86</v>
      </c>
      <c r="E23" s="886">
        <v>2021</v>
      </c>
      <c r="F23" s="885" t="s">
        <v>258</v>
      </c>
      <c r="G23" s="885" t="s">
        <v>29</v>
      </c>
      <c r="H23" s="888">
        <f t="array" ref="H23">IF(ISERROR(INDEX(גיליון3!$U$14:$X$28,MATCH('דיווח פרטני'!G23,גיליון3!$T$14:$T$28,0),MATCH('דיווח פרטני'!C23,גיליון3!$U$13:$X$13,0)))," ", INDEX(גיליון3!$U$14:$X$28,MATCH('דיווח פרטני'!G23,גיליון3!$T$14:$T$28,0),MATCH('דיווח פרטני'!C23,גיליון3!$U$13:$X$13,0)))</f>
        <v>3.0000000000000001E-3</v>
      </c>
      <c r="I23" s="885"/>
      <c r="J23" s="885">
        <f>VLOOKUP(Table_1[[#This Row],[מספר רישוי ]],'[3]2024'!$A:$AH,34,0)</f>
        <v>92007</v>
      </c>
    </row>
    <row r="24" spans="1:10" ht="18" customHeight="1" thickBot="1" x14ac:dyDescent="0.2">
      <c r="A24" s="885">
        <v>67292102</v>
      </c>
      <c r="B24" s="885" t="s">
        <v>548</v>
      </c>
      <c r="C24" s="885" t="s">
        <v>7</v>
      </c>
      <c r="D24" s="885" t="s">
        <v>86</v>
      </c>
      <c r="E24" s="886">
        <v>2021</v>
      </c>
      <c r="F24" s="885" t="s">
        <v>258</v>
      </c>
      <c r="G24" s="885" t="s">
        <v>29</v>
      </c>
      <c r="H24" s="888">
        <f t="array" ref="H24">IF(ISERROR(INDEX(גיליון3!$U$14:$X$28,MATCH('דיווח פרטני'!G24,גיליון3!$T$14:$T$28,0),MATCH('דיווח פרטני'!C24,גיליון3!$U$13:$X$13,0)))," ", INDEX(גיליון3!$U$14:$X$28,MATCH('דיווח פרטני'!G24,גיליון3!$T$14:$T$28,0),MATCH('דיווח פרטני'!C24,גיליון3!$U$13:$X$13,0)))</f>
        <v>3.0000000000000001E-3</v>
      </c>
      <c r="I24" s="885"/>
      <c r="J24" s="885">
        <f>VLOOKUP(Table_1[[#This Row],[מספר רישוי ]],'[3]2024'!$A:$AH,34,0)</f>
        <v>44342</v>
      </c>
    </row>
    <row r="25" spans="1:10" ht="18" customHeight="1" thickBot="1" x14ac:dyDescent="0.2">
      <c r="A25" s="885">
        <v>67292202</v>
      </c>
      <c r="B25" s="885" t="s">
        <v>548</v>
      </c>
      <c r="C25" s="885" t="s">
        <v>7</v>
      </c>
      <c r="D25" s="885" t="s">
        <v>86</v>
      </c>
      <c r="E25" s="886">
        <v>2021</v>
      </c>
      <c r="F25" s="885" t="s">
        <v>258</v>
      </c>
      <c r="G25" s="885" t="s">
        <v>29</v>
      </c>
      <c r="H25" s="888">
        <f t="array" ref="H25">IF(ISERROR(INDEX(גיליון3!$U$14:$X$28,MATCH('דיווח פרטני'!G25,גיליון3!$T$14:$T$28,0),MATCH('דיווח פרטני'!C25,גיליון3!$U$13:$X$13,0)))," ", INDEX(גיליון3!$U$14:$X$28,MATCH('דיווח פרטני'!G25,גיליון3!$T$14:$T$28,0),MATCH('דיווח פרטני'!C25,גיליון3!$U$13:$X$13,0)))</f>
        <v>3.0000000000000001E-3</v>
      </c>
      <c r="I25" s="885"/>
      <c r="J25" s="885">
        <f>VLOOKUP(Table_1[[#This Row],[מספר רישוי ]],'[3]2024'!$A:$AH,34,0)</f>
        <v>79773</v>
      </c>
    </row>
    <row r="26" spans="1:10" ht="18" customHeight="1" thickBot="1" x14ac:dyDescent="0.2">
      <c r="A26" s="885">
        <v>67292302</v>
      </c>
      <c r="B26" s="885" t="s">
        <v>548</v>
      </c>
      <c r="C26" s="885" t="s">
        <v>7</v>
      </c>
      <c r="D26" s="885" t="s">
        <v>86</v>
      </c>
      <c r="E26" s="886">
        <v>2021</v>
      </c>
      <c r="F26" s="885" t="s">
        <v>258</v>
      </c>
      <c r="G26" s="885" t="s">
        <v>29</v>
      </c>
      <c r="H26" s="888">
        <f t="array" ref="H26">IF(ISERROR(INDEX(גיליון3!$U$14:$X$28,MATCH('דיווח פרטני'!G26,גיליון3!$T$14:$T$28,0),MATCH('דיווח פרטני'!C26,גיליון3!$U$13:$X$13,0)))," ", INDEX(גיליון3!$U$14:$X$28,MATCH('דיווח פרטני'!G26,גיליון3!$T$14:$T$28,0),MATCH('דיווח פרטני'!C26,גיליון3!$U$13:$X$13,0)))</f>
        <v>3.0000000000000001E-3</v>
      </c>
      <c r="I26" s="885"/>
      <c r="J26" s="885">
        <f>VLOOKUP(Table_1[[#This Row],[מספר רישוי ]],'[3]2024'!$A:$AH,34,0)</f>
        <v>81407</v>
      </c>
    </row>
    <row r="27" spans="1:10" ht="18" customHeight="1" thickBot="1" x14ac:dyDescent="0.2">
      <c r="A27" s="885">
        <v>67292402</v>
      </c>
      <c r="B27" s="885" t="s">
        <v>548</v>
      </c>
      <c r="C27" s="885" t="s">
        <v>7</v>
      </c>
      <c r="D27" s="885" t="s">
        <v>86</v>
      </c>
      <c r="E27" s="886">
        <v>2021</v>
      </c>
      <c r="F27" s="885" t="s">
        <v>258</v>
      </c>
      <c r="G27" s="885" t="s">
        <v>29</v>
      </c>
      <c r="H27" s="888">
        <f t="array" ref="H27">IF(ISERROR(INDEX(גיליון3!$U$14:$X$28,MATCH('דיווח פרטני'!G27,גיליון3!$T$14:$T$28,0),MATCH('דיווח פרטני'!C27,גיליון3!$U$13:$X$13,0)))," ", INDEX(גיליון3!$U$14:$X$28,MATCH('דיווח פרטני'!G27,גיליון3!$T$14:$T$28,0),MATCH('דיווח פרטני'!C27,גיליון3!$U$13:$X$13,0)))</f>
        <v>3.0000000000000001E-3</v>
      </c>
      <c r="I27" s="885"/>
      <c r="J27" s="885">
        <f>VLOOKUP(Table_1[[#This Row],[מספר רישוי ]],'[3]2024'!$A:$AH,34,0)</f>
        <v>58103</v>
      </c>
    </row>
    <row r="28" spans="1:10" ht="18" customHeight="1" thickBot="1" x14ac:dyDescent="0.2">
      <c r="A28" s="885">
        <v>67292502</v>
      </c>
      <c r="B28" s="885" t="s">
        <v>548</v>
      </c>
      <c r="C28" s="885" t="s">
        <v>7</v>
      </c>
      <c r="D28" s="885" t="s">
        <v>86</v>
      </c>
      <c r="E28" s="886">
        <v>2021</v>
      </c>
      <c r="F28" s="885" t="s">
        <v>258</v>
      </c>
      <c r="G28" s="885" t="s">
        <v>29</v>
      </c>
      <c r="H28" s="888">
        <f t="array" ref="H28">IF(ISERROR(INDEX(גיליון3!$U$14:$X$28,MATCH('דיווח פרטני'!G28,גיליון3!$T$14:$T$28,0),MATCH('דיווח פרטני'!C28,גיליון3!$U$13:$X$13,0)))," ", INDEX(גיליון3!$U$14:$X$28,MATCH('דיווח פרטני'!G28,גיליון3!$T$14:$T$28,0),MATCH('דיווח פרטני'!C28,גיליון3!$U$13:$X$13,0)))</f>
        <v>3.0000000000000001E-3</v>
      </c>
      <c r="I28" s="885"/>
      <c r="J28" s="885">
        <f>VLOOKUP(Table_1[[#This Row],[מספר רישוי ]],'[3]2024'!$A:$AH,34,0)</f>
        <v>68405</v>
      </c>
    </row>
    <row r="29" spans="1:10" ht="18" customHeight="1" thickBot="1" x14ac:dyDescent="0.2">
      <c r="A29" s="885">
        <v>67292602</v>
      </c>
      <c r="B29" s="885" t="s">
        <v>548</v>
      </c>
      <c r="C29" s="885" t="s">
        <v>7</v>
      </c>
      <c r="D29" s="885" t="s">
        <v>86</v>
      </c>
      <c r="E29" s="886">
        <v>2021</v>
      </c>
      <c r="F29" s="885" t="s">
        <v>258</v>
      </c>
      <c r="G29" s="885" t="s">
        <v>29</v>
      </c>
      <c r="H29" s="888">
        <f t="array" ref="H29">IF(ISERROR(INDEX(גיליון3!$U$14:$X$28,MATCH('דיווח פרטני'!G29,גיליון3!$T$14:$T$28,0),MATCH('דיווח פרטני'!C29,גיליון3!$U$13:$X$13,0)))," ", INDEX(גיליון3!$U$14:$X$28,MATCH('דיווח פרטני'!G29,גיליון3!$T$14:$T$28,0),MATCH('דיווח פרטני'!C29,גיליון3!$U$13:$X$13,0)))</f>
        <v>3.0000000000000001E-3</v>
      </c>
      <c r="I29" s="885"/>
      <c r="J29" s="885">
        <f>VLOOKUP(Table_1[[#This Row],[מספר רישוי ]],'[3]2024'!$A:$AH,34,0)</f>
        <v>83533</v>
      </c>
    </row>
    <row r="30" spans="1:10" ht="18" customHeight="1" thickBot="1" x14ac:dyDescent="0.2">
      <c r="A30" s="885">
        <v>67292702</v>
      </c>
      <c r="B30" s="885" t="s">
        <v>548</v>
      </c>
      <c r="C30" s="885" t="s">
        <v>7</v>
      </c>
      <c r="D30" s="885" t="s">
        <v>86</v>
      </c>
      <c r="E30" s="886">
        <v>2021</v>
      </c>
      <c r="F30" s="885" t="s">
        <v>258</v>
      </c>
      <c r="G30" s="885" t="s">
        <v>29</v>
      </c>
      <c r="H30" s="888">
        <f t="array" ref="H30">IF(ISERROR(INDEX(גיליון3!$U$14:$X$28,MATCH('דיווח פרטני'!G30,גיליון3!$T$14:$T$28,0),MATCH('דיווח פרטני'!C30,גיליון3!$U$13:$X$13,0)))," ", INDEX(גיליון3!$U$14:$X$28,MATCH('דיווח פרטני'!G30,גיליון3!$T$14:$T$28,0),MATCH('דיווח פרטני'!C30,גיליון3!$U$13:$X$13,0)))</f>
        <v>3.0000000000000001E-3</v>
      </c>
      <c r="I30" s="885"/>
      <c r="J30" s="885">
        <f>VLOOKUP(Table_1[[#This Row],[מספר רישוי ]],'[3]2024'!$A:$AH,34,0)</f>
        <v>76413</v>
      </c>
    </row>
    <row r="31" spans="1:10" ht="18" customHeight="1" thickBot="1" x14ac:dyDescent="0.3">
      <c r="A31" s="885">
        <v>67292802</v>
      </c>
      <c r="B31" s="885" t="s">
        <v>548</v>
      </c>
      <c r="C31" s="885" t="s">
        <v>7</v>
      </c>
      <c r="D31" s="885" t="s">
        <v>86</v>
      </c>
      <c r="E31" s="886">
        <v>2021</v>
      </c>
      <c r="F31" s="885" t="s">
        <v>258</v>
      </c>
      <c r="G31" s="885" t="s">
        <v>29</v>
      </c>
      <c r="H31" s="889">
        <f t="array" ref="H31">IF(ISERROR(INDEX(גיליון3!$U$14:$X$28,MATCH('דיווח פרטני'!G31,גיליון3!$T$14:$T$28,0),MATCH('דיווח פרטני'!C31,גיליון3!$U$13:$X$13,0)))," ", INDEX(גיליון3!$U$14:$X$28,MATCH('דיווח פרטני'!G31,גיליון3!$T$14:$T$28,0),MATCH('דיווח פרטני'!C31,גיליון3!$U$13:$X$13,0)))</f>
        <v>3.0000000000000001E-3</v>
      </c>
      <c r="I31" s="885"/>
      <c r="J31" s="885">
        <f>VLOOKUP(Table_1[[#This Row],[מספר רישוי ]],'[3]2024'!$A:$AH,34,0)</f>
        <v>66742</v>
      </c>
    </row>
    <row r="32" spans="1:10" ht="18" customHeight="1" thickBot="1" x14ac:dyDescent="0.3">
      <c r="A32" s="885">
        <v>67292902</v>
      </c>
      <c r="B32" s="885" t="s">
        <v>548</v>
      </c>
      <c r="C32" s="885" t="s">
        <v>7</v>
      </c>
      <c r="D32" s="885" t="s">
        <v>86</v>
      </c>
      <c r="E32" s="886">
        <v>2021</v>
      </c>
      <c r="F32" s="885" t="s">
        <v>258</v>
      </c>
      <c r="G32" s="885" t="s">
        <v>29</v>
      </c>
      <c r="H32" s="889">
        <f t="array" ref="H32">IF(ISERROR(INDEX(גיליון3!$U$14:$X$28,MATCH('דיווח פרטני'!G32,גיליון3!$T$14:$T$28,0),MATCH('דיווח פרטני'!C32,גיליון3!$U$13:$X$13,0)))," ", INDEX(גיליון3!$U$14:$X$28,MATCH('דיווח פרטני'!G32,גיליון3!$T$14:$T$28,0),MATCH('דיווח פרטני'!C32,גיליון3!$U$13:$X$13,0)))</f>
        <v>3.0000000000000001E-3</v>
      </c>
      <c r="I32" s="885"/>
      <c r="J32" s="885">
        <f>VLOOKUP(Table_1[[#This Row],[מספר רישוי ]],'[3]2024'!$A:$AH,34,0)</f>
        <v>78303</v>
      </c>
    </row>
    <row r="33" spans="1:10" ht="18" customHeight="1" thickBot="1" x14ac:dyDescent="0.3">
      <c r="A33" s="885">
        <v>67293002</v>
      </c>
      <c r="B33" s="885" t="s">
        <v>548</v>
      </c>
      <c r="C33" s="885" t="s">
        <v>7</v>
      </c>
      <c r="D33" s="885" t="s">
        <v>86</v>
      </c>
      <c r="E33" s="886">
        <v>2021</v>
      </c>
      <c r="F33" s="885" t="s">
        <v>258</v>
      </c>
      <c r="G33" s="885" t="s">
        <v>29</v>
      </c>
      <c r="H33" s="889">
        <f t="array" ref="H33">IF(ISERROR(INDEX(גיליון3!$U$14:$X$28,MATCH('דיווח פרטני'!G33,גיליון3!$T$14:$T$28,0),MATCH('דיווח פרטני'!C33,גיליון3!$U$13:$X$13,0)))," ", INDEX(גיליון3!$U$14:$X$28,MATCH('דיווח פרטני'!G33,גיליון3!$T$14:$T$28,0),MATCH('דיווח פרטני'!C33,גיליון3!$U$13:$X$13,0)))</f>
        <v>3.0000000000000001E-3</v>
      </c>
      <c r="I33" s="885"/>
      <c r="J33" s="885">
        <f>VLOOKUP(Table_1[[#This Row],[מספר רישוי ]],'[3]2024'!$A:$AH,34,0)</f>
        <v>75429</v>
      </c>
    </row>
    <row r="34" spans="1:10" ht="18" customHeight="1" thickBot="1" x14ac:dyDescent="0.3">
      <c r="A34" s="885">
        <v>67293102</v>
      </c>
      <c r="B34" s="885" t="s">
        <v>548</v>
      </c>
      <c r="C34" s="885" t="s">
        <v>7</v>
      </c>
      <c r="D34" s="885" t="s">
        <v>86</v>
      </c>
      <c r="E34" s="886">
        <v>2021</v>
      </c>
      <c r="F34" s="885" t="s">
        <v>258</v>
      </c>
      <c r="G34" s="885" t="s">
        <v>29</v>
      </c>
      <c r="H34" s="889">
        <f t="array" ref="H34">IF(ISERROR(INDEX(גיליון3!$U$14:$X$28,MATCH('דיווח פרטני'!G34,גיליון3!$T$14:$T$28,0),MATCH('דיווח פרטני'!C34,גיליון3!$U$13:$X$13,0)))," ", INDEX(גיליון3!$U$14:$X$28,MATCH('דיווח פרטני'!G34,גיליון3!$T$14:$T$28,0),MATCH('דיווח פרטני'!C34,גיליון3!$U$13:$X$13,0)))</f>
        <v>3.0000000000000001E-3</v>
      </c>
      <c r="I34" s="885"/>
      <c r="J34" s="885">
        <f>VLOOKUP(Table_1[[#This Row],[מספר רישוי ]],'[3]2024'!$A:$AH,34,0)</f>
        <v>62183</v>
      </c>
    </row>
    <row r="35" spans="1:10" ht="18" customHeight="1" thickBot="1" x14ac:dyDescent="0.3">
      <c r="A35" s="885">
        <v>67293202</v>
      </c>
      <c r="B35" s="885" t="s">
        <v>548</v>
      </c>
      <c r="C35" s="885" t="s">
        <v>7</v>
      </c>
      <c r="D35" s="885" t="s">
        <v>86</v>
      </c>
      <c r="E35" s="886">
        <v>2021</v>
      </c>
      <c r="F35" s="885" t="s">
        <v>258</v>
      </c>
      <c r="G35" s="885" t="s">
        <v>29</v>
      </c>
      <c r="H35" s="889">
        <f t="array" ref="H35">IF(ISERROR(INDEX(גיליון3!$U$14:$X$28,MATCH('דיווח פרטני'!G35,גיליון3!$T$14:$T$28,0),MATCH('דיווח פרטני'!C35,גיליון3!$U$13:$X$13,0)))," ", INDEX(גיליון3!$U$14:$X$28,MATCH('דיווח פרטני'!G35,גיליון3!$T$14:$T$28,0),MATCH('דיווח פרטני'!C35,גיליון3!$U$13:$X$13,0)))</f>
        <v>3.0000000000000001E-3</v>
      </c>
      <c r="I35" s="885"/>
      <c r="J35" s="885">
        <f>VLOOKUP(Table_1[[#This Row],[מספר רישוי ]],'[3]2024'!$A:$AH,34,0)</f>
        <v>78519</v>
      </c>
    </row>
    <row r="36" spans="1:10" ht="18" customHeight="1" thickBot="1" x14ac:dyDescent="0.3">
      <c r="A36" s="885">
        <v>67293302</v>
      </c>
      <c r="B36" s="885" t="s">
        <v>548</v>
      </c>
      <c r="C36" s="885" t="s">
        <v>7</v>
      </c>
      <c r="D36" s="885" t="s">
        <v>86</v>
      </c>
      <c r="E36" s="886">
        <v>2021</v>
      </c>
      <c r="F36" s="885" t="s">
        <v>258</v>
      </c>
      <c r="G36" s="885" t="s">
        <v>29</v>
      </c>
      <c r="H36" s="889">
        <f t="array" ref="H36">IF(ISERROR(INDEX(גיליון3!$U$14:$X$28,MATCH('דיווח פרטני'!G36,גיליון3!$T$14:$T$28,0),MATCH('דיווח פרטני'!C36,גיליון3!$U$13:$X$13,0)))," ", INDEX(גיליון3!$U$14:$X$28,MATCH('דיווח פרטני'!G36,גיליון3!$T$14:$T$28,0),MATCH('דיווח פרטני'!C36,גיליון3!$U$13:$X$13,0)))</f>
        <v>3.0000000000000001E-3</v>
      </c>
      <c r="I36" s="885"/>
      <c r="J36" s="885">
        <f>VLOOKUP(Table_1[[#This Row],[מספר רישוי ]],'[3]2024'!$A:$AH,34,0)</f>
        <v>74752</v>
      </c>
    </row>
    <row r="37" spans="1:10" ht="18" customHeight="1" thickBot="1" x14ac:dyDescent="0.3">
      <c r="A37" s="885">
        <v>67293402</v>
      </c>
      <c r="B37" s="885" t="s">
        <v>548</v>
      </c>
      <c r="C37" s="885" t="s">
        <v>7</v>
      </c>
      <c r="D37" s="885" t="s">
        <v>86</v>
      </c>
      <c r="E37" s="886">
        <v>2021</v>
      </c>
      <c r="F37" s="885" t="s">
        <v>258</v>
      </c>
      <c r="G37" s="885" t="s">
        <v>29</v>
      </c>
      <c r="H37" s="889">
        <f t="array" ref="H37">IF(ISERROR(INDEX(גיליון3!$U$14:$X$28,MATCH('דיווח פרטני'!G37,גיליון3!$T$14:$T$28,0),MATCH('דיווח פרטני'!C37,גיליון3!$U$13:$X$13,0)))," ", INDEX(גיליון3!$U$14:$X$28,MATCH('דיווח פרטני'!G37,גיליון3!$T$14:$T$28,0),MATCH('דיווח פרטני'!C37,גיליון3!$U$13:$X$13,0)))</f>
        <v>3.0000000000000001E-3</v>
      </c>
      <c r="I37" s="885"/>
      <c r="J37" s="885">
        <f>VLOOKUP(Table_1[[#This Row],[מספר רישוי ]],'[3]2024'!$A:$AH,34,0)</f>
        <v>81369</v>
      </c>
    </row>
    <row r="38" spans="1:10" ht="18" customHeight="1" thickBot="1" x14ac:dyDescent="0.3">
      <c r="A38" s="885">
        <v>67293502</v>
      </c>
      <c r="B38" s="885" t="s">
        <v>548</v>
      </c>
      <c r="C38" s="885" t="s">
        <v>7</v>
      </c>
      <c r="D38" s="885" t="s">
        <v>86</v>
      </c>
      <c r="E38" s="886">
        <v>2021</v>
      </c>
      <c r="F38" s="885" t="s">
        <v>258</v>
      </c>
      <c r="G38" s="885" t="s">
        <v>29</v>
      </c>
      <c r="H38" s="889">
        <f t="array" ref="H38">IF(ISERROR(INDEX(גיליון3!$U$14:$X$28,MATCH('דיווח פרטני'!G38,גיליון3!$T$14:$T$28,0),MATCH('דיווח פרטני'!C38,גיליון3!$U$13:$X$13,0)))," ", INDEX(גיליון3!$U$14:$X$28,MATCH('דיווח פרטני'!G38,גיליון3!$T$14:$T$28,0),MATCH('דיווח פרטני'!C38,גיליון3!$U$13:$X$13,0)))</f>
        <v>3.0000000000000001E-3</v>
      </c>
      <c r="I38" s="885"/>
      <c r="J38" s="885">
        <f>VLOOKUP(Table_1[[#This Row],[מספר רישוי ]],'[3]2024'!$A:$AH,34,0)</f>
        <v>75837</v>
      </c>
    </row>
    <row r="39" spans="1:10" ht="18" customHeight="1" thickBot="1" x14ac:dyDescent="0.3">
      <c r="A39" s="885">
        <v>67293602</v>
      </c>
      <c r="B39" s="885" t="s">
        <v>548</v>
      </c>
      <c r="C39" s="885" t="s">
        <v>7</v>
      </c>
      <c r="D39" s="885" t="s">
        <v>86</v>
      </c>
      <c r="E39" s="886">
        <v>2021</v>
      </c>
      <c r="F39" s="885" t="s">
        <v>258</v>
      </c>
      <c r="G39" s="885" t="s">
        <v>29</v>
      </c>
      <c r="H39" s="889">
        <f t="array" ref="H39">IF(ISERROR(INDEX(גיליון3!$U$14:$X$28,MATCH('דיווח פרטני'!G39,גיליון3!$T$14:$T$28,0),MATCH('דיווח פרטני'!C39,גיליון3!$U$13:$X$13,0)))," ", INDEX(גיליון3!$U$14:$X$28,MATCH('דיווח פרטני'!G39,גיליון3!$T$14:$T$28,0),MATCH('דיווח פרטני'!C39,גיליון3!$U$13:$X$13,0)))</f>
        <v>3.0000000000000001E-3</v>
      </c>
      <c r="I39" s="885"/>
      <c r="J39" s="885">
        <f>VLOOKUP(Table_1[[#This Row],[מספר רישוי ]],'[3]2024'!$A:$AH,34,0)</f>
        <v>81569</v>
      </c>
    </row>
    <row r="40" spans="1:10" ht="18" customHeight="1" thickBot="1" x14ac:dyDescent="0.3">
      <c r="A40" s="885">
        <v>67293702</v>
      </c>
      <c r="B40" s="885" t="s">
        <v>548</v>
      </c>
      <c r="C40" s="885" t="s">
        <v>7</v>
      </c>
      <c r="D40" s="885" t="s">
        <v>86</v>
      </c>
      <c r="E40" s="886">
        <v>2021</v>
      </c>
      <c r="F40" s="885" t="s">
        <v>258</v>
      </c>
      <c r="G40" s="885" t="s">
        <v>29</v>
      </c>
      <c r="H40" s="889">
        <f t="array" ref="H40">IF(ISERROR(INDEX(גיליון3!$U$14:$X$28,MATCH('דיווח פרטני'!G40,גיליון3!$T$14:$T$28,0),MATCH('דיווח פרטני'!C40,גיליון3!$U$13:$X$13,0)))," ", INDEX(גיליון3!$U$14:$X$28,MATCH('דיווח פרטני'!G40,גיליון3!$T$14:$T$28,0),MATCH('דיווח פרטני'!C40,גיליון3!$U$13:$X$13,0)))</f>
        <v>3.0000000000000001E-3</v>
      </c>
      <c r="I40" s="885"/>
      <c r="J40" s="885">
        <f>VLOOKUP(Table_1[[#This Row],[מספר רישוי ]],'[3]2024'!$A:$AH,34,0)</f>
        <v>79126</v>
      </c>
    </row>
    <row r="41" spans="1:10" ht="18" customHeight="1" thickBot="1" x14ac:dyDescent="0.3">
      <c r="A41" s="885">
        <v>67293802</v>
      </c>
      <c r="B41" s="885" t="s">
        <v>548</v>
      </c>
      <c r="C41" s="885" t="s">
        <v>7</v>
      </c>
      <c r="D41" s="885" t="s">
        <v>86</v>
      </c>
      <c r="E41" s="886">
        <v>2021</v>
      </c>
      <c r="F41" s="885" t="s">
        <v>258</v>
      </c>
      <c r="G41" s="885" t="s">
        <v>29</v>
      </c>
      <c r="H41" s="889">
        <f t="array" ref="H41">IF(ISERROR(INDEX(גיליון3!$U$14:$X$28,MATCH('דיווח פרטני'!G41,גיליון3!$T$14:$T$28,0),MATCH('דיווח פרטני'!C41,גיליון3!$U$13:$X$13,0)))," ", INDEX(גיליון3!$U$14:$X$28,MATCH('דיווח פרטני'!G41,גיליון3!$T$14:$T$28,0),MATCH('דיווח פרטני'!C41,גיליון3!$U$13:$X$13,0)))</f>
        <v>3.0000000000000001E-3</v>
      </c>
      <c r="I41" s="885"/>
      <c r="J41" s="885">
        <f>VLOOKUP(Table_1[[#This Row],[מספר רישוי ]],'[3]2024'!$A:$AH,34,0)</f>
        <v>75856</v>
      </c>
    </row>
    <row r="42" spans="1:10" ht="18" customHeight="1" thickBot="1" x14ac:dyDescent="0.3">
      <c r="A42" s="885">
        <v>67293902</v>
      </c>
      <c r="B42" s="885" t="s">
        <v>548</v>
      </c>
      <c r="C42" s="885" t="s">
        <v>7</v>
      </c>
      <c r="D42" s="885" t="s">
        <v>86</v>
      </c>
      <c r="E42" s="886">
        <v>2021</v>
      </c>
      <c r="F42" s="885" t="s">
        <v>258</v>
      </c>
      <c r="G42" s="885" t="s">
        <v>29</v>
      </c>
      <c r="H42" s="889">
        <f t="array" ref="H42">IF(ISERROR(INDEX(גיליון3!$U$14:$X$28,MATCH('דיווח פרטני'!G42,גיליון3!$T$14:$T$28,0),MATCH('דיווח פרטני'!C42,גיליון3!$U$13:$X$13,0)))," ", INDEX(גיליון3!$U$14:$X$28,MATCH('דיווח פרטני'!G42,גיליון3!$T$14:$T$28,0),MATCH('דיווח פרטני'!C42,גיליון3!$U$13:$X$13,0)))</f>
        <v>3.0000000000000001E-3</v>
      </c>
      <c r="I42" s="885"/>
      <c r="J42" s="885">
        <f>VLOOKUP(Table_1[[#This Row],[מספר רישוי ]],'[3]2024'!$A:$AH,34,0)</f>
        <v>78239</v>
      </c>
    </row>
    <row r="43" spans="1:10" ht="18" customHeight="1" thickBot="1" x14ac:dyDescent="0.3">
      <c r="A43" s="885">
        <v>67294002</v>
      </c>
      <c r="B43" s="885" t="s">
        <v>548</v>
      </c>
      <c r="C43" s="885" t="s">
        <v>7</v>
      </c>
      <c r="D43" s="885" t="s">
        <v>86</v>
      </c>
      <c r="E43" s="886">
        <v>2021</v>
      </c>
      <c r="F43" s="885" t="s">
        <v>258</v>
      </c>
      <c r="G43" s="885" t="s">
        <v>29</v>
      </c>
      <c r="H43" s="889">
        <f t="array" ref="H43">IF(ISERROR(INDEX(גיליון3!$U$14:$X$28,MATCH('דיווח פרטני'!G43,גיליון3!$T$14:$T$28,0),MATCH('דיווח פרטני'!C43,גיליון3!$U$13:$X$13,0)))," ", INDEX(גיליון3!$U$14:$X$28,MATCH('דיווח פרטני'!G43,גיליון3!$T$14:$T$28,0),MATCH('דיווח פרטני'!C43,גיליון3!$U$13:$X$13,0)))</f>
        <v>3.0000000000000001E-3</v>
      </c>
      <c r="I43" s="885"/>
      <c r="J43" s="885">
        <f>VLOOKUP(Table_1[[#This Row],[מספר רישוי ]],'[3]2024'!$A:$AH,34,0)</f>
        <v>65473</v>
      </c>
    </row>
    <row r="44" spans="1:10" ht="18" customHeight="1" thickBot="1" x14ac:dyDescent="0.3">
      <c r="A44" s="885">
        <v>67294102</v>
      </c>
      <c r="B44" s="885" t="s">
        <v>548</v>
      </c>
      <c r="C44" s="885" t="s">
        <v>7</v>
      </c>
      <c r="D44" s="885" t="s">
        <v>86</v>
      </c>
      <c r="E44" s="886">
        <v>2021</v>
      </c>
      <c r="F44" s="885" t="s">
        <v>258</v>
      </c>
      <c r="G44" s="885" t="s">
        <v>29</v>
      </c>
      <c r="H44" s="889">
        <f t="array" ref="H44">IF(ISERROR(INDEX(גיליון3!$U$14:$X$28,MATCH('דיווח פרטני'!G44,גיליון3!$T$14:$T$28,0),MATCH('דיווח פרטני'!C44,גיליון3!$U$13:$X$13,0)))," ", INDEX(גיליון3!$U$14:$X$28,MATCH('דיווח פרטני'!G44,גיליון3!$T$14:$T$28,0),MATCH('דיווח פרטני'!C44,גיליון3!$U$13:$X$13,0)))</f>
        <v>3.0000000000000001E-3</v>
      </c>
      <c r="I44" s="885"/>
      <c r="J44" s="885">
        <f>VLOOKUP(Table_1[[#This Row],[מספר רישוי ]],'[3]2024'!$A:$AH,34,0)</f>
        <v>72186</v>
      </c>
    </row>
    <row r="45" spans="1:10" ht="18" customHeight="1" thickBot="1" x14ac:dyDescent="0.3">
      <c r="A45" s="885">
        <v>67294202</v>
      </c>
      <c r="B45" s="885" t="s">
        <v>548</v>
      </c>
      <c r="C45" s="885" t="s">
        <v>7</v>
      </c>
      <c r="D45" s="885" t="s">
        <v>86</v>
      </c>
      <c r="E45" s="886">
        <v>2021</v>
      </c>
      <c r="F45" s="885" t="s">
        <v>258</v>
      </c>
      <c r="G45" s="885" t="s">
        <v>29</v>
      </c>
      <c r="H45" s="889">
        <f t="array" ref="H45">IF(ISERROR(INDEX(גיליון3!$U$14:$X$28,MATCH('דיווח פרטני'!G45,גיליון3!$T$14:$T$28,0),MATCH('דיווח פרטני'!C45,גיליון3!$U$13:$X$13,0)))," ", INDEX(גיליון3!$U$14:$X$28,MATCH('דיווח פרטני'!G45,גיליון3!$T$14:$T$28,0),MATCH('דיווח פרטני'!C45,גיליון3!$U$13:$X$13,0)))</f>
        <v>3.0000000000000001E-3</v>
      </c>
      <c r="I45" s="885"/>
      <c r="J45" s="885">
        <f>VLOOKUP(Table_1[[#This Row],[מספר רישוי ]],'[3]2024'!$A:$AH,34,0)</f>
        <v>73303</v>
      </c>
    </row>
    <row r="46" spans="1:10" ht="18" customHeight="1" thickBot="1" x14ac:dyDescent="0.3">
      <c r="A46" s="885">
        <v>67294302</v>
      </c>
      <c r="B46" s="885" t="s">
        <v>548</v>
      </c>
      <c r="C46" s="885" t="s">
        <v>7</v>
      </c>
      <c r="D46" s="885" t="s">
        <v>86</v>
      </c>
      <c r="E46" s="886">
        <v>2021</v>
      </c>
      <c r="F46" s="885" t="s">
        <v>258</v>
      </c>
      <c r="G46" s="885" t="s">
        <v>29</v>
      </c>
      <c r="H46" s="889">
        <f t="array" ref="H46">IF(ISERROR(INDEX(גיליון3!$U$14:$X$28,MATCH('דיווח פרטני'!G46,גיליון3!$T$14:$T$28,0),MATCH('דיווח פרטני'!C46,גיליון3!$U$13:$X$13,0)))," ", INDEX(גיליון3!$U$14:$X$28,MATCH('דיווח פרטני'!G46,גיליון3!$T$14:$T$28,0),MATCH('דיווח פרטני'!C46,גיליון3!$U$13:$X$13,0)))</f>
        <v>3.0000000000000001E-3</v>
      </c>
      <c r="I46" s="885"/>
      <c r="J46" s="885">
        <f>VLOOKUP(Table_1[[#This Row],[מספר רישוי ]],'[3]2024'!$A:$AH,34,0)</f>
        <v>79070</v>
      </c>
    </row>
    <row r="47" spans="1:10" ht="18" customHeight="1" thickBot="1" x14ac:dyDescent="0.3">
      <c r="A47" s="885">
        <v>67294402</v>
      </c>
      <c r="B47" s="885" t="s">
        <v>548</v>
      </c>
      <c r="C47" s="885" t="s">
        <v>7</v>
      </c>
      <c r="D47" s="885" t="s">
        <v>86</v>
      </c>
      <c r="E47" s="886">
        <v>2021</v>
      </c>
      <c r="F47" s="885" t="s">
        <v>258</v>
      </c>
      <c r="G47" s="885" t="s">
        <v>29</v>
      </c>
      <c r="H47" s="889">
        <f t="array" ref="H47">IF(ISERROR(INDEX(גיליון3!$U$14:$X$28,MATCH('דיווח פרטני'!G47,גיליון3!$T$14:$T$28,0),MATCH('דיווח פרטני'!C47,גיליון3!$U$13:$X$13,0)))," ", INDEX(גיליון3!$U$14:$X$28,MATCH('דיווח פרטני'!G47,גיליון3!$T$14:$T$28,0),MATCH('דיווח פרטני'!C47,גיליון3!$U$13:$X$13,0)))</f>
        <v>3.0000000000000001E-3</v>
      </c>
      <c r="I47" s="885"/>
      <c r="J47" s="885">
        <f>VLOOKUP(Table_1[[#This Row],[מספר רישוי ]],'[3]2024'!$A:$AH,34,0)</f>
        <v>39101</v>
      </c>
    </row>
    <row r="48" spans="1:10" ht="18" customHeight="1" thickBot="1" x14ac:dyDescent="0.3">
      <c r="A48" s="885">
        <v>67574202</v>
      </c>
      <c r="B48" s="885" t="s">
        <v>547</v>
      </c>
      <c r="C48" s="885" t="s">
        <v>7</v>
      </c>
      <c r="D48" s="885" t="s">
        <v>86</v>
      </c>
      <c r="E48" s="886">
        <v>2021</v>
      </c>
      <c r="F48" s="885" t="s">
        <v>258</v>
      </c>
      <c r="G48" s="885" t="s">
        <v>29</v>
      </c>
      <c r="H48" s="889">
        <f t="array" ref="H48">IF(ISERROR(INDEX(גיליון3!$U$14:$X$28,MATCH('דיווח פרטני'!G48,גיליון3!$T$14:$T$28,0),MATCH('דיווח פרטני'!C48,גיליון3!$U$13:$X$13,0)))," ", INDEX(גיליון3!$U$14:$X$28,MATCH('דיווח פרטני'!G48,גיליון3!$T$14:$T$28,0),MATCH('דיווח פרטני'!C48,גיליון3!$U$13:$X$13,0)))</f>
        <v>3.0000000000000001E-3</v>
      </c>
      <c r="I48" s="885"/>
      <c r="J48" s="885">
        <f>VLOOKUP(Table_1[[#This Row],[מספר רישוי ]],'[3]2024'!$A:$AH,34,0)</f>
        <v>13017</v>
      </c>
    </row>
    <row r="49" spans="1:10" ht="18" customHeight="1" thickBot="1" x14ac:dyDescent="0.3">
      <c r="A49" s="885">
        <v>67574302</v>
      </c>
      <c r="B49" s="885" t="s">
        <v>547</v>
      </c>
      <c r="C49" s="885" t="s">
        <v>7</v>
      </c>
      <c r="D49" s="885" t="s">
        <v>86</v>
      </c>
      <c r="E49" s="886">
        <v>2021</v>
      </c>
      <c r="F49" s="885" t="s">
        <v>258</v>
      </c>
      <c r="G49" s="885" t="s">
        <v>29</v>
      </c>
      <c r="H49" s="889">
        <f t="array" ref="H49">IF(ISERROR(INDEX(גיליון3!$U$14:$X$28,MATCH('דיווח פרטני'!G49,גיליון3!$T$14:$T$28,0),MATCH('דיווח פרטני'!C49,גיליון3!$U$13:$X$13,0)))," ", INDEX(גיליון3!$U$14:$X$28,MATCH('דיווח פרטני'!G49,גיליון3!$T$14:$T$28,0),MATCH('דיווח פרטני'!C49,גיליון3!$U$13:$X$13,0)))</f>
        <v>3.0000000000000001E-3</v>
      </c>
      <c r="I49" s="885"/>
      <c r="J49" s="885">
        <f>VLOOKUP(Table_1[[#This Row],[מספר רישוי ]],'[3]2024'!$A:$AH,34,0)</f>
        <v>71961</v>
      </c>
    </row>
    <row r="50" spans="1:10" ht="18" customHeight="1" thickBot="1" x14ac:dyDescent="0.3">
      <c r="A50" s="885">
        <v>67574402</v>
      </c>
      <c r="B50" s="885" t="s">
        <v>547</v>
      </c>
      <c r="C50" s="885" t="s">
        <v>7</v>
      </c>
      <c r="D50" s="885" t="s">
        <v>86</v>
      </c>
      <c r="E50" s="886">
        <v>2021</v>
      </c>
      <c r="F50" s="885" t="s">
        <v>258</v>
      </c>
      <c r="G50" s="885" t="s">
        <v>29</v>
      </c>
      <c r="H50" s="889">
        <f t="array" ref="H50">IF(ISERROR(INDEX(גיליון3!$U$14:$X$28,MATCH('דיווח פרטני'!G50,גיליון3!$T$14:$T$28,0),MATCH('דיווח פרטני'!C50,גיליון3!$U$13:$X$13,0)))," ", INDEX(גיליון3!$U$14:$X$28,MATCH('דיווח פרטני'!G50,גיליון3!$T$14:$T$28,0),MATCH('דיווח פרטני'!C50,גיליון3!$U$13:$X$13,0)))</f>
        <v>3.0000000000000001E-3</v>
      </c>
      <c r="I50" s="885"/>
      <c r="J50" s="885">
        <f>VLOOKUP(Table_1[[#This Row],[מספר רישוי ]],'[3]2024'!$A:$AH,34,0)</f>
        <v>77673</v>
      </c>
    </row>
    <row r="51" spans="1:10" ht="18" customHeight="1" thickBot="1" x14ac:dyDescent="0.3">
      <c r="A51" s="885">
        <v>67574502</v>
      </c>
      <c r="B51" s="885" t="s">
        <v>547</v>
      </c>
      <c r="C51" s="885" t="s">
        <v>7</v>
      </c>
      <c r="D51" s="885" t="s">
        <v>86</v>
      </c>
      <c r="E51" s="886">
        <v>2021</v>
      </c>
      <c r="F51" s="885" t="s">
        <v>258</v>
      </c>
      <c r="G51" s="885" t="s">
        <v>29</v>
      </c>
      <c r="H51" s="889">
        <f t="array" ref="H51">IF(ISERROR(INDEX(גיליון3!$U$14:$X$28,MATCH('דיווח פרטני'!G51,גיליון3!$T$14:$T$28,0),MATCH('דיווח פרטני'!C51,גיליון3!$U$13:$X$13,0)))," ", INDEX(גיליון3!$U$14:$X$28,MATCH('דיווח פרטני'!G51,גיליון3!$T$14:$T$28,0),MATCH('דיווח פרטני'!C51,גיליון3!$U$13:$X$13,0)))</f>
        <v>3.0000000000000001E-3</v>
      </c>
      <c r="I51" s="885"/>
      <c r="J51" s="885">
        <f>VLOOKUP(Table_1[[#This Row],[מספר רישוי ]],'[3]2024'!$A:$AH,34,0)</f>
        <v>56613</v>
      </c>
    </row>
    <row r="52" spans="1:10" ht="18" customHeight="1" thickBot="1" x14ac:dyDescent="0.3">
      <c r="A52" s="885">
        <v>67574602</v>
      </c>
      <c r="B52" s="885" t="s">
        <v>547</v>
      </c>
      <c r="C52" s="885" t="s">
        <v>7</v>
      </c>
      <c r="D52" s="885" t="s">
        <v>86</v>
      </c>
      <c r="E52" s="886">
        <v>2021</v>
      </c>
      <c r="F52" s="885" t="s">
        <v>258</v>
      </c>
      <c r="G52" s="885" t="s">
        <v>29</v>
      </c>
      <c r="H52" s="889">
        <f t="array" ref="H52">IF(ISERROR(INDEX(גיליון3!$U$14:$X$28,MATCH('דיווח פרטני'!G52,גיליון3!$T$14:$T$28,0),MATCH('דיווח פרטני'!C52,גיליון3!$U$13:$X$13,0)))," ", INDEX(גיליון3!$U$14:$X$28,MATCH('דיווח פרטני'!G52,גיליון3!$T$14:$T$28,0),MATCH('דיווח פרטני'!C52,גיליון3!$U$13:$X$13,0)))</f>
        <v>3.0000000000000001E-3</v>
      </c>
      <c r="I52" s="885"/>
      <c r="J52" s="885">
        <f>VLOOKUP(Table_1[[#This Row],[מספר רישוי ]],'[3]2024'!$A:$AH,34,0)</f>
        <v>85493</v>
      </c>
    </row>
    <row r="53" spans="1:10" ht="18" customHeight="1" thickBot="1" x14ac:dyDescent="0.3">
      <c r="A53" s="885">
        <v>67574702</v>
      </c>
      <c r="B53" s="885" t="s">
        <v>547</v>
      </c>
      <c r="C53" s="885" t="s">
        <v>7</v>
      </c>
      <c r="D53" s="885" t="s">
        <v>86</v>
      </c>
      <c r="E53" s="886">
        <v>2021</v>
      </c>
      <c r="F53" s="885" t="s">
        <v>258</v>
      </c>
      <c r="G53" s="885" t="s">
        <v>29</v>
      </c>
      <c r="H53" s="889">
        <f t="array" ref="H53">IF(ISERROR(INDEX(גיליון3!$U$14:$X$28,MATCH('דיווח פרטני'!G53,גיליון3!$T$14:$T$28,0),MATCH('דיווח פרטני'!C53,גיליון3!$U$13:$X$13,0)))," ", INDEX(גיליון3!$U$14:$X$28,MATCH('דיווח פרטני'!G53,גיליון3!$T$14:$T$28,0),MATCH('דיווח פרטני'!C53,גיליון3!$U$13:$X$13,0)))</f>
        <v>3.0000000000000001E-3</v>
      </c>
      <c r="I53" s="885"/>
      <c r="J53" s="885">
        <f>VLOOKUP(Table_1[[#This Row],[מספר רישוי ]],'[3]2024'!$A:$AH,34,0)</f>
        <v>73984</v>
      </c>
    </row>
    <row r="54" spans="1:10" ht="18" customHeight="1" thickBot="1" x14ac:dyDescent="0.3">
      <c r="A54" s="885">
        <v>67574802</v>
      </c>
      <c r="B54" s="885" t="s">
        <v>547</v>
      </c>
      <c r="C54" s="885" t="s">
        <v>7</v>
      </c>
      <c r="D54" s="885" t="s">
        <v>86</v>
      </c>
      <c r="E54" s="886">
        <v>2021</v>
      </c>
      <c r="F54" s="885" t="s">
        <v>258</v>
      </c>
      <c r="G54" s="885" t="s">
        <v>29</v>
      </c>
      <c r="H54" s="889">
        <f t="array" ref="H54">IF(ISERROR(INDEX(גיליון3!$U$14:$X$28,MATCH('דיווח פרטני'!G54,גיליון3!$T$14:$T$28,0),MATCH('דיווח פרטני'!C54,גיליון3!$U$13:$X$13,0)))," ", INDEX(גיליון3!$U$14:$X$28,MATCH('דיווח פרטני'!G54,גיליון3!$T$14:$T$28,0),MATCH('דיווח פרטני'!C54,גיליון3!$U$13:$X$13,0)))</f>
        <v>3.0000000000000001E-3</v>
      </c>
      <c r="I54" s="885"/>
      <c r="J54" s="885">
        <f>VLOOKUP(Table_1[[#This Row],[מספר רישוי ]],'[3]2024'!$A:$AH,34,0)</f>
        <v>77650</v>
      </c>
    </row>
    <row r="55" spans="1:10" ht="18" customHeight="1" thickBot="1" x14ac:dyDescent="0.3">
      <c r="A55" s="885">
        <v>67575002</v>
      </c>
      <c r="B55" s="885" t="s">
        <v>547</v>
      </c>
      <c r="C55" s="885" t="s">
        <v>7</v>
      </c>
      <c r="D55" s="885" t="s">
        <v>86</v>
      </c>
      <c r="E55" s="886">
        <v>2021</v>
      </c>
      <c r="F55" s="885" t="s">
        <v>258</v>
      </c>
      <c r="G55" s="885" t="s">
        <v>29</v>
      </c>
      <c r="H55" s="889">
        <f t="array" ref="H55">IF(ISERROR(INDEX(גיליון3!$U$14:$X$28,MATCH('דיווח פרטני'!G55,גיליון3!$T$14:$T$28,0),MATCH('דיווח פרטני'!C55,גיליון3!$U$13:$X$13,0)))," ", INDEX(גיליון3!$U$14:$X$28,MATCH('דיווח פרטני'!G55,גיליון3!$T$14:$T$28,0),MATCH('דיווח פרטני'!C55,גיליון3!$U$13:$X$13,0)))</f>
        <v>3.0000000000000001E-3</v>
      </c>
      <c r="I55" s="885"/>
      <c r="J55" s="885">
        <f>VLOOKUP(Table_1[[#This Row],[מספר רישוי ]],'[3]2024'!$A:$AH,34,0)</f>
        <v>71757</v>
      </c>
    </row>
    <row r="56" spans="1:10" ht="18" customHeight="1" thickBot="1" x14ac:dyDescent="0.3">
      <c r="A56" s="885">
        <v>67575202</v>
      </c>
      <c r="B56" s="885" t="s">
        <v>547</v>
      </c>
      <c r="C56" s="885" t="s">
        <v>7</v>
      </c>
      <c r="D56" s="885" t="s">
        <v>86</v>
      </c>
      <c r="E56" s="886">
        <v>2021</v>
      </c>
      <c r="F56" s="885" t="s">
        <v>258</v>
      </c>
      <c r="G56" s="885" t="s">
        <v>29</v>
      </c>
      <c r="H56" s="889">
        <f t="array" ref="H56">IF(ISERROR(INDEX(גיליון3!$U$14:$X$28,MATCH('דיווח פרטני'!G56,גיליון3!$T$14:$T$28,0),MATCH('דיווח פרטני'!C56,גיליון3!$U$13:$X$13,0)))," ", INDEX(גיליון3!$U$14:$X$28,MATCH('דיווח פרטני'!G56,גיליון3!$T$14:$T$28,0),MATCH('דיווח פרטני'!C56,גיליון3!$U$13:$X$13,0)))</f>
        <v>3.0000000000000001E-3</v>
      </c>
      <c r="I56" s="885"/>
      <c r="J56" s="885">
        <f>VLOOKUP(Table_1[[#This Row],[מספר רישוי ]],'[3]2024'!$A:$AH,34,0)</f>
        <v>92850</v>
      </c>
    </row>
    <row r="57" spans="1:10" ht="18" customHeight="1" thickBot="1" x14ac:dyDescent="0.3">
      <c r="A57" s="885">
        <v>70138402</v>
      </c>
      <c r="B57" s="885" t="s">
        <v>547</v>
      </c>
      <c r="C57" s="885" t="s">
        <v>7</v>
      </c>
      <c r="D57" s="885" t="s">
        <v>86</v>
      </c>
      <c r="E57" s="886">
        <v>2021</v>
      </c>
      <c r="F57" s="885" t="s">
        <v>258</v>
      </c>
      <c r="G57" s="885" t="s">
        <v>29</v>
      </c>
      <c r="H57" s="889">
        <f t="array" ref="H57">IF(ISERROR(INDEX(גיליון3!$U$14:$X$28,MATCH('דיווח פרטני'!G57,גיליון3!$T$14:$T$28,0),MATCH('דיווח פרטני'!C57,גיליון3!$U$13:$X$13,0)))," ", INDEX(גיליון3!$U$14:$X$28,MATCH('דיווח פרטני'!G57,גיליון3!$T$14:$T$28,0),MATCH('דיווח פרטני'!C57,גיליון3!$U$13:$X$13,0)))</f>
        <v>3.0000000000000001E-3</v>
      </c>
      <c r="I57" s="885"/>
      <c r="J57" s="885">
        <f>VLOOKUP(Table_1[[#This Row],[מספר רישוי ]],'[3]2024'!$A:$AH,34,0)</f>
        <v>84230</v>
      </c>
    </row>
    <row r="58" spans="1:10" ht="18" customHeight="1" thickBot="1" x14ac:dyDescent="0.3">
      <c r="A58" s="885">
        <v>70138602</v>
      </c>
      <c r="B58" s="885" t="s">
        <v>547</v>
      </c>
      <c r="C58" s="885" t="s">
        <v>7</v>
      </c>
      <c r="D58" s="885" t="s">
        <v>86</v>
      </c>
      <c r="E58" s="886">
        <v>2021</v>
      </c>
      <c r="F58" s="885" t="s">
        <v>258</v>
      </c>
      <c r="G58" s="885" t="s">
        <v>29</v>
      </c>
      <c r="H58" s="889">
        <f t="array" ref="H58">IF(ISERROR(INDEX(גיליון3!$U$14:$X$28,MATCH('דיווח פרטני'!G58,גיליון3!$T$14:$T$28,0),MATCH('דיווח פרטני'!C58,גיליון3!$U$13:$X$13,0)))," ", INDEX(גיליון3!$U$14:$X$28,MATCH('דיווח פרטני'!G58,גיליון3!$T$14:$T$28,0),MATCH('דיווח פרטני'!C58,גיליון3!$U$13:$X$13,0)))</f>
        <v>3.0000000000000001E-3</v>
      </c>
      <c r="I58" s="885"/>
      <c r="J58" s="885">
        <f>VLOOKUP(Table_1[[#This Row],[מספר רישוי ]],'[3]2024'!$A:$AH,34,0)</f>
        <v>82914</v>
      </c>
    </row>
    <row r="59" spans="1:10" ht="18" customHeight="1" thickBot="1" x14ac:dyDescent="0.3">
      <c r="A59" s="885">
        <v>70138702</v>
      </c>
      <c r="B59" s="885" t="s">
        <v>547</v>
      </c>
      <c r="C59" s="885" t="s">
        <v>7</v>
      </c>
      <c r="D59" s="885" t="s">
        <v>86</v>
      </c>
      <c r="E59" s="886">
        <v>2021</v>
      </c>
      <c r="F59" s="885" t="s">
        <v>258</v>
      </c>
      <c r="G59" s="885" t="s">
        <v>29</v>
      </c>
      <c r="H59" s="889">
        <f t="array" ref="H59">IF(ISERROR(INDEX(גיליון3!$U$14:$X$28,MATCH('דיווח פרטני'!G59,גיליון3!$T$14:$T$28,0),MATCH('דיווח פרטני'!C59,גיליון3!$U$13:$X$13,0)))," ", INDEX(גיליון3!$U$14:$X$28,MATCH('דיווח פרטני'!G59,גיליון3!$T$14:$T$28,0),MATCH('דיווח פרטני'!C59,גיליון3!$U$13:$X$13,0)))</f>
        <v>3.0000000000000001E-3</v>
      </c>
      <c r="I59" s="885"/>
      <c r="J59" s="885">
        <f>VLOOKUP(Table_1[[#This Row],[מספר רישוי ]],'[3]2024'!$A:$AH,34,0)</f>
        <v>84336</v>
      </c>
    </row>
    <row r="60" spans="1:10" ht="18" customHeight="1" thickBot="1" x14ac:dyDescent="0.3">
      <c r="A60" s="885">
        <v>70138902</v>
      </c>
      <c r="B60" s="885" t="s">
        <v>547</v>
      </c>
      <c r="C60" s="885" t="s">
        <v>7</v>
      </c>
      <c r="D60" s="885" t="s">
        <v>86</v>
      </c>
      <c r="E60" s="886">
        <v>2021</v>
      </c>
      <c r="F60" s="885" t="s">
        <v>258</v>
      </c>
      <c r="G60" s="885" t="s">
        <v>29</v>
      </c>
      <c r="H60" s="889">
        <f t="array" ref="H60">IF(ISERROR(INDEX(גיליון3!$U$14:$X$28,MATCH('דיווח פרטני'!G60,גיליון3!$T$14:$T$28,0),MATCH('דיווח פרטני'!C60,גיליון3!$U$13:$X$13,0)))," ", INDEX(גיליון3!$U$14:$X$28,MATCH('דיווח פרטני'!G60,גיליון3!$T$14:$T$28,0),MATCH('דיווח פרטני'!C60,גיליון3!$U$13:$X$13,0)))</f>
        <v>3.0000000000000001E-3</v>
      </c>
      <c r="I60" s="885"/>
      <c r="J60" s="885">
        <f>VLOOKUP(Table_1[[#This Row],[מספר רישוי ]],'[3]2024'!$A:$AH,34,0)</f>
        <v>97850</v>
      </c>
    </row>
    <row r="61" spans="1:10" ht="18" customHeight="1" thickBot="1" x14ac:dyDescent="0.3">
      <c r="A61" s="885">
        <v>70139002</v>
      </c>
      <c r="B61" s="885" t="s">
        <v>547</v>
      </c>
      <c r="C61" s="885" t="s">
        <v>7</v>
      </c>
      <c r="D61" s="885" t="s">
        <v>86</v>
      </c>
      <c r="E61" s="886">
        <v>2021</v>
      </c>
      <c r="F61" s="885" t="s">
        <v>258</v>
      </c>
      <c r="G61" s="885" t="s">
        <v>29</v>
      </c>
      <c r="H61" s="889">
        <f t="array" ref="H61">IF(ISERROR(INDEX(גיליון3!$U$14:$X$28,MATCH('דיווח פרטני'!G61,גיליון3!$T$14:$T$28,0),MATCH('דיווח פרטני'!C61,גיליון3!$U$13:$X$13,0)))," ", INDEX(גיליון3!$U$14:$X$28,MATCH('דיווח פרטני'!G61,גיליון3!$T$14:$T$28,0),MATCH('דיווח פרטני'!C61,גיליון3!$U$13:$X$13,0)))</f>
        <v>3.0000000000000001E-3</v>
      </c>
      <c r="I61" s="885"/>
      <c r="J61" s="885">
        <f>VLOOKUP(Table_1[[#This Row],[מספר רישוי ]],'[3]2024'!$A:$AH,34,0)</f>
        <v>90597</v>
      </c>
    </row>
    <row r="62" spans="1:10" ht="18" customHeight="1" thickBot="1" x14ac:dyDescent="0.3">
      <c r="A62" s="885">
        <v>70139102</v>
      </c>
      <c r="B62" s="885" t="s">
        <v>547</v>
      </c>
      <c r="C62" s="885" t="s">
        <v>7</v>
      </c>
      <c r="D62" s="885" t="s">
        <v>86</v>
      </c>
      <c r="E62" s="886">
        <v>2021</v>
      </c>
      <c r="F62" s="885" t="s">
        <v>258</v>
      </c>
      <c r="G62" s="885" t="s">
        <v>29</v>
      </c>
      <c r="H62" s="889">
        <f t="array" ref="H62">IF(ISERROR(INDEX(גיליון3!$U$14:$X$28,MATCH('דיווח פרטני'!G62,גיליון3!$T$14:$T$28,0),MATCH('דיווח פרטני'!C62,גיליון3!$U$13:$X$13,0)))," ", INDEX(גיליון3!$U$14:$X$28,MATCH('דיווח פרטני'!G62,גיליון3!$T$14:$T$28,0),MATCH('דיווח פרטני'!C62,גיליון3!$U$13:$X$13,0)))</f>
        <v>3.0000000000000001E-3</v>
      </c>
      <c r="I62" s="885"/>
      <c r="J62" s="885">
        <f>VLOOKUP(Table_1[[#This Row],[מספר רישוי ]],'[3]2024'!$A:$AH,34,0)</f>
        <v>74704</v>
      </c>
    </row>
    <row r="63" spans="1:10" ht="18" customHeight="1" thickBot="1" x14ac:dyDescent="0.3">
      <c r="A63" s="885">
        <v>70139202</v>
      </c>
      <c r="B63" s="885" t="s">
        <v>547</v>
      </c>
      <c r="C63" s="885" t="s">
        <v>7</v>
      </c>
      <c r="D63" s="885" t="s">
        <v>86</v>
      </c>
      <c r="E63" s="886">
        <v>2021</v>
      </c>
      <c r="F63" s="885" t="s">
        <v>258</v>
      </c>
      <c r="G63" s="885" t="s">
        <v>29</v>
      </c>
      <c r="H63" s="889">
        <f t="array" ref="H63">IF(ISERROR(INDEX(גיליון3!$U$14:$X$28,MATCH('דיווח פרטני'!G63,גיליון3!$T$14:$T$28,0),MATCH('דיווח פרטני'!C63,גיליון3!$U$13:$X$13,0)))," ", INDEX(גיליון3!$U$14:$X$28,MATCH('דיווח פרטני'!G63,גיליון3!$T$14:$T$28,0),MATCH('דיווח פרטני'!C63,גיליון3!$U$13:$X$13,0)))</f>
        <v>3.0000000000000001E-3</v>
      </c>
      <c r="I63" s="885"/>
      <c r="J63" s="885">
        <f>VLOOKUP(Table_1[[#This Row],[מספר רישוי ]],'[3]2024'!$A:$AH,34,0)</f>
        <v>85682</v>
      </c>
    </row>
    <row r="64" spans="1:10" ht="18" customHeight="1" thickBot="1" x14ac:dyDescent="0.3">
      <c r="A64" s="885">
        <v>70139302</v>
      </c>
      <c r="B64" s="885" t="s">
        <v>547</v>
      </c>
      <c r="C64" s="885" t="s">
        <v>7</v>
      </c>
      <c r="D64" s="885" t="s">
        <v>86</v>
      </c>
      <c r="E64" s="886">
        <v>2021</v>
      </c>
      <c r="F64" s="885" t="s">
        <v>258</v>
      </c>
      <c r="G64" s="885" t="s">
        <v>29</v>
      </c>
      <c r="H64" s="889">
        <f t="array" ref="H64">IF(ISERROR(INDEX(גיליון3!$U$14:$X$28,MATCH('דיווח פרטני'!G64,גיליון3!$T$14:$T$28,0),MATCH('דיווח פרטני'!C64,גיליון3!$U$13:$X$13,0)))," ", INDEX(גיליון3!$U$14:$X$28,MATCH('דיווח פרטני'!G64,גיליון3!$T$14:$T$28,0),MATCH('דיווח פרטני'!C64,גיליון3!$U$13:$X$13,0)))</f>
        <v>3.0000000000000001E-3</v>
      </c>
      <c r="I64" s="885"/>
      <c r="J64" s="885">
        <f>VLOOKUP(Table_1[[#This Row],[מספר רישוי ]],'[3]2024'!$A:$AH,34,0)</f>
        <v>86844</v>
      </c>
    </row>
    <row r="65" spans="1:10" ht="18" customHeight="1" thickBot="1" x14ac:dyDescent="0.3">
      <c r="A65" s="885">
        <v>70139402</v>
      </c>
      <c r="B65" s="885" t="s">
        <v>547</v>
      </c>
      <c r="C65" s="885" t="s">
        <v>7</v>
      </c>
      <c r="D65" s="885" t="s">
        <v>86</v>
      </c>
      <c r="E65" s="886">
        <v>2021</v>
      </c>
      <c r="F65" s="885" t="s">
        <v>258</v>
      </c>
      <c r="G65" s="885" t="s">
        <v>29</v>
      </c>
      <c r="H65" s="889">
        <f t="array" ref="H65">IF(ISERROR(INDEX(גיליון3!$U$14:$X$28,MATCH('דיווח פרטני'!G65,גיליון3!$T$14:$T$28,0),MATCH('דיווח פרטני'!C65,גיליון3!$U$13:$X$13,0)))," ", INDEX(גיליון3!$U$14:$X$28,MATCH('דיווח פרטני'!G65,גיליון3!$T$14:$T$28,0),MATCH('דיווח פרטני'!C65,גיליון3!$U$13:$X$13,0)))</f>
        <v>3.0000000000000001E-3</v>
      </c>
      <c r="I65" s="885"/>
      <c r="J65" s="885">
        <f>VLOOKUP(Table_1[[#This Row],[מספר רישוי ]],'[3]2024'!$A:$AH,34,0)</f>
        <v>92926</v>
      </c>
    </row>
    <row r="66" spans="1:10" ht="18" customHeight="1" thickBot="1" x14ac:dyDescent="0.3">
      <c r="A66" s="885">
        <v>70139502</v>
      </c>
      <c r="B66" s="885" t="s">
        <v>547</v>
      </c>
      <c r="C66" s="885" t="s">
        <v>7</v>
      </c>
      <c r="D66" s="885" t="s">
        <v>86</v>
      </c>
      <c r="E66" s="886">
        <v>2021</v>
      </c>
      <c r="F66" s="885" t="s">
        <v>258</v>
      </c>
      <c r="G66" s="885" t="s">
        <v>29</v>
      </c>
      <c r="H66" s="889">
        <f t="array" ref="H66">IF(ISERROR(INDEX(גיליון3!$U$14:$X$28,MATCH('דיווח פרטני'!G66,גיליון3!$T$14:$T$28,0),MATCH('דיווח פרטני'!C66,גיליון3!$U$13:$X$13,0)))," ", INDEX(גיליון3!$U$14:$X$28,MATCH('דיווח פרטני'!G66,גיליון3!$T$14:$T$28,0),MATCH('דיווח פרטני'!C66,גיליון3!$U$13:$X$13,0)))</f>
        <v>3.0000000000000001E-3</v>
      </c>
      <c r="I66" s="885"/>
      <c r="J66" s="885">
        <f>VLOOKUP(Table_1[[#This Row],[מספר רישוי ]],'[3]2024'!$A:$AH,34,0)</f>
        <v>78597</v>
      </c>
    </row>
    <row r="67" spans="1:10" ht="18" customHeight="1" thickBot="1" x14ac:dyDescent="0.3">
      <c r="A67" s="885">
        <v>70139602</v>
      </c>
      <c r="B67" s="885" t="s">
        <v>547</v>
      </c>
      <c r="C67" s="885" t="s">
        <v>7</v>
      </c>
      <c r="D67" s="885" t="s">
        <v>86</v>
      </c>
      <c r="E67" s="886">
        <v>2021</v>
      </c>
      <c r="F67" s="885" t="s">
        <v>258</v>
      </c>
      <c r="G67" s="885" t="s">
        <v>29</v>
      </c>
      <c r="H67" s="889">
        <f t="array" ref="H67">IF(ISERROR(INDEX(גיליון3!$U$14:$X$28,MATCH('דיווח פרטני'!G67,גיליון3!$T$14:$T$28,0),MATCH('דיווח פרטני'!C67,גיליון3!$U$13:$X$13,0)))," ", INDEX(גיליון3!$U$14:$X$28,MATCH('דיווח פרטני'!G67,גיליון3!$T$14:$T$28,0),MATCH('דיווח פרטני'!C67,גיליון3!$U$13:$X$13,0)))</f>
        <v>3.0000000000000001E-3</v>
      </c>
      <c r="I67" s="885"/>
      <c r="J67" s="885">
        <f>VLOOKUP(Table_1[[#This Row],[מספר רישוי ]],'[3]2024'!$A:$AH,34,0)</f>
        <v>83811</v>
      </c>
    </row>
    <row r="68" spans="1:10" ht="18" customHeight="1" thickBot="1" x14ac:dyDescent="0.3">
      <c r="A68" s="885">
        <v>70139702</v>
      </c>
      <c r="B68" s="885" t="s">
        <v>547</v>
      </c>
      <c r="C68" s="885" t="s">
        <v>7</v>
      </c>
      <c r="D68" s="885" t="s">
        <v>86</v>
      </c>
      <c r="E68" s="886">
        <v>2021</v>
      </c>
      <c r="F68" s="885" t="s">
        <v>258</v>
      </c>
      <c r="G68" s="885" t="s">
        <v>29</v>
      </c>
      <c r="H68" s="889">
        <f t="array" ref="H68">IF(ISERROR(INDEX(גיליון3!$U$14:$X$28,MATCH('דיווח פרטני'!G68,גיליון3!$T$14:$T$28,0),MATCH('דיווח פרטני'!C68,גיליון3!$U$13:$X$13,0)))," ", INDEX(גיליון3!$U$14:$X$28,MATCH('דיווח פרטני'!G68,גיליון3!$T$14:$T$28,0),MATCH('דיווח פרטני'!C68,גיליון3!$U$13:$X$13,0)))</f>
        <v>3.0000000000000001E-3</v>
      </c>
      <c r="I68" s="885"/>
      <c r="J68" s="885">
        <f>VLOOKUP(Table_1[[#This Row],[מספר רישוי ]],'[3]2024'!$A:$AH,34,0)</f>
        <v>81533</v>
      </c>
    </row>
    <row r="69" spans="1:10" ht="18" customHeight="1" thickBot="1" x14ac:dyDescent="0.3">
      <c r="A69" s="885">
        <v>70139802</v>
      </c>
      <c r="B69" s="885" t="s">
        <v>547</v>
      </c>
      <c r="C69" s="885" t="s">
        <v>7</v>
      </c>
      <c r="D69" s="885" t="s">
        <v>86</v>
      </c>
      <c r="E69" s="886">
        <v>2021</v>
      </c>
      <c r="F69" s="885" t="s">
        <v>258</v>
      </c>
      <c r="G69" s="885" t="s">
        <v>29</v>
      </c>
      <c r="H69" s="889">
        <f t="array" ref="H69">IF(ISERROR(INDEX(גיליון3!$U$14:$X$28,MATCH('דיווח פרטני'!G69,גיליון3!$T$14:$T$28,0),MATCH('דיווח פרטני'!C69,גיליון3!$U$13:$X$13,0)))," ", INDEX(גיליון3!$U$14:$X$28,MATCH('דיווח פרטני'!G69,גיליון3!$T$14:$T$28,0),MATCH('דיווח פרטני'!C69,גיליון3!$U$13:$X$13,0)))</f>
        <v>3.0000000000000001E-3</v>
      </c>
      <c r="I69" s="885"/>
      <c r="J69" s="885">
        <f>VLOOKUP(Table_1[[#This Row],[מספר רישוי ]],'[3]2024'!$A:$AH,34,0)</f>
        <v>88722</v>
      </c>
    </row>
    <row r="70" spans="1:10" ht="18" customHeight="1" thickBot="1" x14ac:dyDescent="0.3">
      <c r="A70" s="885">
        <v>70139902</v>
      </c>
      <c r="B70" s="885" t="s">
        <v>547</v>
      </c>
      <c r="C70" s="885" t="s">
        <v>7</v>
      </c>
      <c r="D70" s="885" t="s">
        <v>86</v>
      </c>
      <c r="E70" s="886">
        <v>2021</v>
      </c>
      <c r="F70" s="885" t="s">
        <v>258</v>
      </c>
      <c r="G70" s="885" t="s">
        <v>29</v>
      </c>
      <c r="H70" s="889">
        <f t="array" ref="H70">IF(ISERROR(INDEX(גיליון3!$U$14:$X$28,MATCH('דיווח פרטני'!G70,גיליון3!$T$14:$T$28,0),MATCH('דיווח פרטני'!C70,גיליון3!$U$13:$X$13,0)))," ", INDEX(גיליון3!$U$14:$X$28,MATCH('דיווח פרטני'!G70,גיליון3!$T$14:$T$28,0),MATCH('דיווח פרטני'!C70,גיליון3!$U$13:$X$13,0)))</f>
        <v>3.0000000000000001E-3</v>
      </c>
      <c r="I70" s="885"/>
      <c r="J70" s="885">
        <f>VLOOKUP(Table_1[[#This Row],[מספר רישוי ]],'[3]2024'!$A:$AH,34,0)</f>
        <v>78552</v>
      </c>
    </row>
    <row r="71" spans="1:10" ht="18" customHeight="1" thickBot="1" x14ac:dyDescent="0.3">
      <c r="A71" s="885">
        <v>70140002</v>
      </c>
      <c r="B71" s="885" t="s">
        <v>547</v>
      </c>
      <c r="C71" s="885" t="s">
        <v>7</v>
      </c>
      <c r="D71" s="885" t="s">
        <v>86</v>
      </c>
      <c r="E71" s="886">
        <v>2021</v>
      </c>
      <c r="F71" s="885" t="s">
        <v>258</v>
      </c>
      <c r="G71" s="885" t="s">
        <v>29</v>
      </c>
      <c r="H71" s="889">
        <f t="array" ref="H71">IF(ISERROR(INDEX(גיליון3!$U$14:$X$28,MATCH('דיווח פרטני'!G71,גיליון3!$T$14:$T$28,0),MATCH('דיווח פרטני'!C71,גיליון3!$U$13:$X$13,0)))," ", INDEX(גיליון3!$U$14:$X$28,MATCH('דיווח פרטני'!G71,גיליון3!$T$14:$T$28,0),MATCH('דיווח פרטני'!C71,גיליון3!$U$13:$X$13,0)))</f>
        <v>3.0000000000000001E-3</v>
      </c>
      <c r="I71" s="885"/>
      <c r="J71" s="885">
        <f>VLOOKUP(Table_1[[#This Row],[מספר רישוי ]],'[3]2024'!$A:$AH,34,0)</f>
        <v>77808</v>
      </c>
    </row>
    <row r="72" spans="1:10" ht="18" customHeight="1" thickBot="1" x14ac:dyDescent="0.3">
      <c r="A72" s="885">
        <v>70140102</v>
      </c>
      <c r="B72" s="885" t="s">
        <v>547</v>
      </c>
      <c r="C72" s="885" t="s">
        <v>7</v>
      </c>
      <c r="D72" s="885" t="s">
        <v>86</v>
      </c>
      <c r="E72" s="886">
        <v>2021</v>
      </c>
      <c r="F72" s="885" t="s">
        <v>258</v>
      </c>
      <c r="G72" s="885" t="s">
        <v>29</v>
      </c>
      <c r="H72" s="889">
        <f t="array" ref="H72">IF(ISERROR(INDEX(גיליון3!$U$14:$X$28,MATCH('דיווח פרטני'!G72,גיליון3!$T$14:$T$28,0),MATCH('דיווח פרטני'!C72,גיליון3!$U$13:$X$13,0)))," ", INDEX(גיליון3!$U$14:$X$28,MATCH('דיווח פרטני'!G72,גיליון3!$T$14:$T$28,0),MATCH('דיווח פרטני'!C72,גיליון3!$U$13:$X$13,0)))</f>
        <v>3.0000000000000001E-3</v>
      </c>
      <c r="I72" s="885"/>
      <c r="J72" s="885">
        <f>VLOOKUP(Table_1[[#This Row],[מספר רישוי ]],'[3]2024'!$A:$AH,34,0)</f>
        <v>76916</v>
      </c>
    </row>
    <row r="73" spans="1:10" ht="18" customHeight="1" thickBot="1" x14ac:dyDescent="0.3">
      <c r="A73" s="885">
        <v>70141002</v>
      </c>
      <c r="B73" s="885" t="s">
        <v>547</v>
      </c>
      <c r="C73" s="885" t="s">
        <v>7</v>
      </c>
      <c r="D73" s="885" t="s">
        <v>86</v>
      </c>
      <c r="E73" s="886">
        <v>2021</v>
      </c>
      <c r="F73" s="885" t="s">
        <v>258</v>
      </c>
      <c r="G73" s="885" t="s">
        <v>29</v>
      </c>
      <c r="H73" s="889">
        <f t="array" ref="H73">IF(ISERROR(INDEX(גיליון3!$U$14:$X$28,MATCH('דיווח פרטני'!G73,גיליון3!$T$14:$T$28,0),MATCH('דיווח פרטני'!C73,גיליון3!$U$13:$X$13,0)))," ", INDEX(גיליון3!$U$14:$X$28,MATCH('דיווח פרטני'!G73,גיליון3!$T$14:$T$28,0),MATCH('דיווח פרטני'!C73,גיליון3!$U$13:$X$13,0)))</f>
        <v>3.0000000000000001E-3</v>
      </c>
      <c r="I73" s="885"/>
      <c r="J73" s="885">
        <f>VLOOKUP(Table_1[[#This Row],[מספר רישוי ]],'[3]2024'!$A:$AH,34,0)</f>
        <v>83845</v>
      </c>
    </row>
    <row r="74" spans="1:10" ht="18" customHeight="1" thickBot="1" x14ac:dyDescent="0.3">
      <c r="A74" s="885">
        <v>79147002</v>
      </c>
      <c r="B74" s="885" t="s">
        <v>547</v>
      </c>
      <c r="C74" s="885" t="s">
        <v>7</v>
      </c>
      <c r="D74" s="885" t="s">
        <v>86</v>
      </c>
      <c r="E74" s="886">
        <v>2022</v>
      </c>
      <c r="F74" s="885" t="s">
        <v>258</v>
      </c>
      <c r="G74" s="885" t="s">
        <v>29</v>
      </c>
      <c r="H74" s="889">
        <f t="array" ref="H74">IF(ISERROR(INDEX(גיליון3!$U$14:$X$28,MATCH('דיווח פרטני'!G74,גיליון3!$T$14:$T$28,0),MATCH('דיווח פרטני'!C74,גיליון3!$U$13:$X$13,0)))," ", INDEX(גיליון3!$U$14:$X$28,MATCH('דיווח פרטני'!G74,גיליון3!$T$14:$T$28,0),MATCH('דיווח פרטני'!C74,גיליון3!$U$13:$X$13,0)))</f>
        <v>3.0000000000000001E-3</v>
      </c>
      <c r="I74" s="885"/>
      <c r="J74" s="885">
        <f>VLOOKUP(Table_1[[#This Row],[מספר רישוי ]],'[3]2024'!$A:$AH,34,0)</f>
        <v>95722</v>
      </c>
    </row>
    <row r="75" spans="1:10" ht="18" customHeight="1" thickBot="1" x14ac:dyDescent="0.3">
      <c r="A75" s="885">
        <v>61794002</v>
      </c>
      <c r="B75" s="885" t="s">
        <v>547</v>
      </c>
      <c r="C75" s="885" t="s">
        <v>7</v>
      </c>
      <c r="D75" s="885" t="s">
        <v>13</v>
      </c>
      <c r="E75" s="886">
        <v>2022</v>
      </c>
      <c r="F75" s="885" t="s">
        <v>259</v>
      </c>
      <c r="G75" s="885" t="s">
        <v>31</v>
      </c>
      <c r="H75" s="889">
        <f t="array" ref="H75">IF(ISERROR(INDEX(גיליון3!$U$14:$X$28,MATCH('דיווח פרטני'!G75,גיליון3!$T$14:$T$28,0),MATCH('דיווח פרטני'!C75,גיליון3!$U$13:$X$13,0)))," ", INDEX(גיליון3!$U$14:$X$28,MATCH('דיווח פרטני'!G75,גיליון3!$T$14:$T$28,0),MATCH('דיווח פרטני'!C75,גיליון3!$U$13:$X$13,0)))</f>
        <v>0</v>
      </c>
      <c r="I75" s="885"/>
      <c r="J75" s="885">
        <f>VLOOKUP(Table_1[[#This Row],[מספר רישוי ]],'[3]2024'!$A:$AH,34,0)</f>
        <v>63487</v>
      </c>
    </row>
    <row r="76" spans="1:10" ht="18" customHeight="1" thickBot="1" x14ac:dyDescent="0.3">
      <c r="A76" s="885">
        <v>61794102</v>
      </c>
      <c r="B76" s="885" t="s">
        <v>547</v>
      </c>
      <c r="C76" s="885" t="s">
        <v>7</v>
      </c>
      <c r="D76" s="885" t="s">
        <v>13</v>
      </c>
      <c r="E76" s="886">
        <v>2022</v>
      </c>
      <c r="F76" s="885" t="s">
        <v>259</v>
      </c>
      <c r="G76" s="885" t="s">
        <v>31</v>
      </c>
      <c r="H76" s="889">
        <f t="array" ref="H76">IF(ISERROR(INDEX(גיליון3!$U$14:$X$28,MATCH('דיווח פרטני'!G76,גיליון3!$T$14:$T$28,0),MATCH('דיווח פרטני'!C76,גיליון3!$U$13:$X$13,0)))," ", INDEX(גיליון3!$U$14:$X$28,MATCH('דיווח פרטני'!G76,גיליון3!$T$14:$T$28,0),MATCH('דיווח פרטני'!C76,גיליון3!$U$13:$X$13,0)))</f>
        <v>0</v>
      </c>
      <c r="I76" s="885"/>
      <c r="J76" s="885">
        <f>VLOOKUP(Table_1[[#This Row],[מספר רישוי ]],'[3]2024'!$A:$AH,34,0)</f>
        <v>78145</v>
      </c>
    </row>
    <row r="77" spans="1:10" ht="18" customHeight="1" thickBot="1" x14ac:dyDescent="0.3">
      <c r="A77" s="885">
        <v>61794202</v>
      </c>
      <c r="B77" s="885" t="s">
        <v>547</v>
      </c>
      <c r="C77" s="885" t="s">
        <v>7</v>
      </c>
      <c r="D77" s="885" t="s">
        <v>13</v>
      </c>
      <c r="E77" s="886">
        <v>2022</v>
      </c>
      <c r="F77" s="885" t="s">
        <v>259</v>
      </c>
      <c r="G77" s="885" t="s">
        <v>31</v>
      </c>
      <c r="H77" s="889">
        <f t="array" ref="H77">IF(ISERROR(INDEX(גיליון3!$U$14:$X$28,MATCH('דיווח פרטני'!G77,גיליון3!$T$14:$T$28,0),MATCH('דיווח פרטני'!C77,גיליון3!$U$13:$X$13,0)))," ", INDEX(גיליון3!$U$14:$X$28,MATCH('דיווח פרטני'!G77,גיליון3!$T$14:$T$28,0),MATCH('דיווח פרטני'!C77,גיליון3!$U$13:$X$13,0)))</f>
        <v>0</v>
      </c>
      <c r="I77" s="885"/>
      <c r="J77" s="885">
        <f>VLOOKUP(Table_1[[#This Row],[מספר רישוי ]],'[3]2024'!$A:$AH,34,0)</f>
        <v>79357</v>
      </c>
    </row>
    <row r="78" spans="1:10" ht="18" customHeight="1" thickBot="1" x14ac:dyDescent="0.3">
      <c r="A78" s="885">
        <v>61794302</v>
      </c>
      <c r="B78" s="885" t="s">
        <v>547</v>
      </c>
      <c r="C78" s="885" t="s">
        <v>7</v>
      </c>
      <c r="D78" s="885" t="s">
        <v>13</v>
      </c>
      <c r="E78" s="886">
        <v>2022</v>
      </c>
      <c r="F78" s="885" t="s">
        <v>259</v>
      </c>
      <c r="G78" s="885" t="s">
        <v>31</v>
      </c>
      <c r="H78" s="889">
        <f t="array" ref="H78">IF(ISERROR(INDEX(גיליון3!$U$14:$X$28,MATCH('דיווח פרטני'!G78,גיליון3!$T$14:$T$28,0),MATCH('דיווח פרטני'!C78,גיליון3!$U$13:$X$13,0)))," ", INDEX(גיליון3!$U$14:$X$28,MATCH('דיווח פרטני'!G78,גיליון3!$T$14:$T$28,0),MATCH('דיווח פרטני'!C78,גיליון3!$U$13:$X$13,0)))</f>
        <v>0</v>
      </c>
      <c r="I78" s="885"/>
      <c r="J78" s="885">
        <f>VLOOKUP(Table_1[[#This Row],[מספר רישוי ]],'[3]2024'!$A:$AH,34,0)</f>
        <v>80631</v>
      </c>
    </row>
    <row r="79" spans="1:10" ht="18" customHeight="1" thickBot="1" x14ac:dyDescent="0.3">
      <c r="A79" s="885">
        <v>61794402</v>
      </c>
      <c r="B79" s="885" t="s">
        <v>547</v>
      </c>
      <c r="C79" s="885" t="s">
        <v>7</v>
      </c>
      <c r="D79" s="885" t="s">
        <v>13</v>
      </c>
      <c r="E79" s="886">
        <v>2022</v>
      </c>
      <c r="F79" s="885" t="s">
        <v>259</v>
      </c>
      <c r="G79" s="885" t="s">
        <v>31</v>
      </c>
      <c r="H79" s="889">
        <f t="array" ref="H79">IF(ISERROR(INDEX(גיליון3!$U$14:$X$28,MATCH('דיווח פרטני'!G79,גיליון3!$T$14:$T$28,0),MATCH('דיווח פרטני'!C79,גיליון3!$U$13:$X$13,0)))," ", INDEX(גיליון3!$U$14:$X$28,MATCH('דיווח פרטני'!G79,גיליון3!$T$14:$T$28,0),MATCH('דיווח פרטני'!C79,גיליון3!$U$13:$X$13,0)))</f>
        <v>0</v>
      </c>
      <c r="I79" s="885"/>
      <c r="J79" s="885">
        <f>VLOOKUP(Table_1[[#This Row],[מספר רישוי ]],'[3]2024'!$A:$AH,34,0)</f>
        <v>69529</v>
      </c>
    </row>
    <row r="80" spans="1:10" ht="18" customHeight="1" thickBot="1" x14ac:dyDescent="0.3">
      <c r="A80" s="885">
        <v>61794502</v>
      </c>
      <c r="B80" s="885" t="s">
        <v>547</v>
      </c>
      <c r="C80" s="885" t="s">
        <v>7</v>
      </c>
      <c r="D80" s="885" t="s">
        <v>13</v>
      </c>
      <c r="E80" s="886">
        <v>2022</v>
      </c>
      <c r="F80" s="885" t="s">
        <v>259</v>
      </c>
      <c r="G80" s="885" t="s">
        <v>31</v>
      </c>
      <c r="H80" s="889">
        <f t="array" ref="H80">IF(ISERROR(INDEX(גיליון3!$U$14:$X$28,MATCH('דיווח פרטני'!G80,גיליון3!$T$14:$T$28,0),MATCH('דיווח פרטני'!C80,גיליון3!$U$13:$X$13,0)))," ", INDEX(גיליון3!$U$14:$X$28,MATCH('דיווח פרטני'!G80,גיליון3!$T$14:$T$28,0),MATCH('דיווח פרטני'!C80,גיליון3!$U$13:$X$13,0)))</f>
        <v>0</v>
      </c>
      <c r="I80" s="885"/>
      <c r="J80" s="885">
        <f>VLOOKUP(Table_1[[#This Row],[מספר רישוי ]],'[3]2024'!$A:$AH,34,0)</f>
        <v>77846</v>
      </c>
    </row>
    <row r="81" spans="1:10" ht="18" customHeight="1" thickBot="1" x14ac:dyDescent="0.3">
      <c r="A81" s="885">
        <v>61794602</v>
      </c>
      <c r="B81" s="885" t="s">
        <v>547</v>
      </c>
      <c r="C81" s="885" t="s">
        <v>7</v>
      </c>
      <c r="D81" s="885" t="s">
        <v>13</v>
      </c>
      <c r="E81" s="886">
        <v>2022</v>
      </c>
      <c r="F81" s="885" t="s">
        <v>259</v>
      </c>
      <c r="G81" s="885" t="s">
        <v>31</v>
      </c>
      <c r="H81" s="889">
        <f t="array" ref="H81">IF(ISERROR(INDEX(גיליון3!$U$14:$X$28,MATCH('דיווח פרטני'!G81,גיליון3!$T$14:$T$28,0),MATCH('דיווח פרטני'!C81,גיליון3!$U$13:$X$13,0)))," ", INDEX(גיליון3!$U$14:$X$28,MATCH('דיווח פרטני'!G81,גיליון3!$T$14:$T$28,0),MATCH('דיווח פרטני'!C81,גיליון3!$U$13:$X$13,0)))</f>
        <v>0</v>
      </c>
      <c r="I81" s="885"/>
      <c r="J81" s="885">
        <f>VLOOKUP(Table_1[[#This Row],[מספר רישוי ]],'[3]2024'!$A:$AH,34,0)</f>
        <v>61569</v>
      </c>
    </row>
    <row r="82" spans="1:10" ht="18" customHeight="1" thickBot="1" x14ac:dyDescent="0.3">
      <c r="A82" s="885">
        <v>61794702</v>
      </c>
      <c r="B82" s="885" t="s">
        <v>547</v>
      </c>
      <c r="C82" s="885" t="s">
        <v>7</v>
      </c>
      <c r="D82" s="885" t="s">
        <v>13</v>
      </c>
      <c r="E82" s="886">
        <v>2022</v>
      </c>
      <c r="F82" s="885" t="s">
        <v>259</v>
      </c>
      <c r="G82" s="885" t="s">
        <v>31</v>
      </c>
      <c r="H82" s="889">
        <f t="array" ref="H82">IF(ISERROR(INDEX(גיליון3!$U$14:$X$28,MATCH('דיווח פרטני'!G82,גיליון3!$T$14:$T$28,0),MATCH('דיווח פרטני'!C82,גיליון3!$U$13:$X$13,0)))," ", INDEX(גיליון3!$U$14:$X$28,MATCH('דיווח פרטני'!G82,גיליון3!$T$14:$T$28,0),MATCH('דיווח פרטני'!C82,גיליון3!$U$13:$X$13,0)))</f>
        <v>0</v>
      </c>
      <c r="I82" s="885"/>
      <c r="J82" s="885">
        <f>VLOOKUP(Table_1[[#This Row],[מספר רישוי ]],'[3]2024'!$A:$AH,34,0)</f>
        <v>60798</v>
      </c>
    </row>
    <row r="83" spans="1:10" ht="18" customHeight="1" thickBot="1" x14ac:dyDescent="0.3">
      <c r="A83" s="885">
        <v>61794802</v>
      </c>
      <c r="B83" s="885" t="s">
        <v>547</v>
      </c>
      <c r="C83" s="885" t="s">
        <v>7</v>
      </c>
      <c r="D83" s="885" t="s">
        <v>13</v>
      </c>
      <c r="E83" s="886">
        <v>2022</v>
      </c>
      <c r="F83" s="885" t="s">
        <v>259</v>
      </c>
      <c r="G83" s="885" t="s">
        <v>31</v>
      </c>
      <c r="H83" s="889">
        <f t="array" ref="H83">IF(ISERROR(INDEX(גיליון3!$U$14:$X$28,MATCH('דיווח פרטני'!G83,גיליון3!$T$14:$T$28,0),MATCH('דיווח פרטני'!C83,גיליון3!$U$13:$X$13,0)))," ", INDEX(גיליון3!$U$14:$X$28,MATCH('דיווח פרטני'!G83,גיליון3!$T$14:$T$28,0),MATCH('דיווח פרטני'!C83,גיליון3!$U$13:$X$13,0)))</f>
        <v>0</v>
      </c>
      <c r="I83" s="885"/>
      <c r="J83" s="885">
        <f>VLOOKUP(Table_1[[#This Row],[מספר רישוי ]],'[3]2024'!$A:$AH,34,0)</f>
        <v>86913</v>
      </c>
    </row>
    <row r="84" spans="1:10" ht="18" customHeight="1" thickBot="1" x14ac:dyDescent="0.3">
      <c r="A84" s="885">
        <v>61794902</v>
      </c>
      <c r="B84" s="885" t="s">
        <v>547</v>
      </c>
      <c r="C84" s="885" t="s">
        <v>7</v>
      </c>
      <c r="D84" s="885" t="s">
        <v>13</v>
      </c>
      <c r="E84" s="886">
        <v>2022</v>
      </c>
      <c r="F84" s="885" t="s">
        <v>259</v>
      </c>
      <c r="G84" s="885" t="s">
        <v>31</v>
      </c>
      <c r="H84" s="889">
        <f t="array" ref="H84">IF(ISERROR(INDEX(גיליון3!$U$14:$X$28,MATCH('דיווח פרטני'!G84,גיליון3!$T$14:$T$28,0),MATCH('דיווח פרטני'!C84,גיליון3!$U$13:$X$13,0)))," ", INDEX(גיליון3!$U$14:$X$28,MATCH('דיווח פרטני'!G84,גיליון3!$T$14:$T$28,0),MATCH('דיווח פרטני'!C84,גיליון3!$U$13:$X$13,0)))</f>
        <v>0</v>
      </c>
      <c r="I84" s="885"/>
      <c r="J84" s="885">
        <f>VLOOKUP(Table_1[[#This Row],[מספר רישוי ]],'[3]2024'!$A:$AH,34,0)</f>
        <v>68471</v>
      </c>
    </row>
    <row r="85" spans="1:10" ht="18" customHeight="1" thickBot="1" x14ac:dyDescent="0.3">
      <c r="A85" s="885">
        <v>61795002</v>
      </c>
      <c r="B85" s="885" t="s">
        <v>547</v>
      </c>
      <c r="C85" s="885" t="s">
        <v>7</v>
      </c>
      <c r="D85" s="885" t="s">
        <v>13</v>
      </c>
      <c r="E85" s="886">
        <v>2022</v>
      </c>
      <c r="F85" s="885" t="s">
        <v>259</v>
      </c>
      <c r="G85" s="885" t="s">
        <v>31</v>
      </c>
      <c r="H85" s="889">
        <f t="array" ref="H85">IF(ISERROR(INDEX(גיליון3!$U$14:$X$28,MATCH('דיווח פרטני'!G85,גיליון3!$T$14:$T$28,0),MATCH('דיווח פרטני'!C85,גיליון3!$U$13:$X$13,0)))," ", INDEX(גיליון3!$U$14:$X$28,MATCH('דיווח פרטני'!G85,גיליון3!$T$14:$T$28,0),MATCH('דיווח פרטני'!C85,גיליון3!$U$13:$X$13,0)))</f>
        <v>0</v>
      </c>
      <c r="I85" s="885"/>
      <c r="J85" s="885">
        <f>VLOOKUP(Table_1[[#This Row],[מספר רישוי ]],'[3]2024'!$A:$AH,34,0)</f>
        <v>78826</v>
      </c>
    </row>
    <row r="86" spans="1:10" ht="18" customHeight="1" thickBot="1" x14ac:dyDescent="0.3">
      <c r="A86" s="885">
        <v>61795102</v>
      </c>
      <c r="B86" s="885" t="s">
        <v>547</v>
      </c>
      <c r="C86" s="885" t="s">
        <v>7</v>
      </c>
      <c r="D86" s="885" t="s">
        <v>13</v>
      </c>
      <c r="E86" s="886">
        <v>2022</v>
      </c>
      <c r="F86" s="885" t="s">
        <v>259</v>
      </c>
      <c r="G86" s="885" t="s">
        <v>31</v>
      </c>
      <c r="H86" s="889">
        <f t="array" ref="H86">IF(ISERROR(INDEX(גיליון3!$U$14:$X$28,MATCH('דיווח פרטני'!G86,גיליון3!$T$14:$T$28,0),MATCH('דיווח פרטני'!C86,גיליון3!$U$13:$X$13,0)))," ", INDEX(גיליון3!$U$14:$X$28,MATCH('דיווח פרטני'!G86,גיליון3!$T$14:$T$28,0),MATCH('דיווח פרטני'!C86,גיליון3!$U$13:$X$13,0)))</f>
        <v>0</v>
      </c>
      <c r="I86" s="885"/>
      <c r="J86" s="885">
        <f>VLOOKUP(Table_1[[#This Row],[מספר רישוי ]],'[3]2024'!$A:$AH,34,0)</f>
        <v>73208</v>
      </c>
    </row>
    <row r="87" spans="1:10" ht="18" customHeight="1" thickBot="1" x14ac:dyDescent="0.3">
      <c r="A87" s="885">
        <v>61795202</v>
      </c>
      <c r="B87" s="885" t="s">
        <v>547</v>
      </c>
      <c r="C87" s="885" t="s">
        <v>7</v>
      </c>
      <c r="D87" s="885" t="s">
        <v>13</v>
      </c>
      <c r="E87" s="886">
        <v>2022</v>
      </c>
      <c r="F87" s="885" t="s">
        <v>259</v>
      </c>
      <c r="G87" s="885" t="s">
        <v>31</v>
      </c>
      <c r="H87" s="889">
        <f t="array" ref="H87">IF(ISERROR(INDEX(גיליון3!$U$14:$X$28,MATCH('דיווח פרטני'!G87,גיליון3!$T$14:$T$28,0),MATCH('דיווח פרטני'!C87,גיליון3!$U$13:$X$13,0)))," ", INDEX(גיליון3!$U$14:$X$28,MATCH('דיווח פרטני'!G87,גיליון3!$T$14:$T$28,0),MATCH('דיווח פרטני'!C87,גיליון3!$U$13:$X$13,0)))</f>
        <v>0</v>
      </c>
      <c r="I87" s="885"/>
      <c r="J87" s="885">
        <f>VLOOKUP(Table_1[[#This Row],[מספר רישוי ]],'[3]2024'!$A:$AH,34,0)</f>
        <v>70036</v>
      </c>
    </row>
    <row r="88" spans="1:10" ht="18" customHeight="1" thickBot="1" x14ac:dyDescent="0.3">
      <c r="A88" s="885">
        <v>61795302</v>
      </c>
      <c r="B88" s="885" t="s">
        <v>547</v>
      </c>
      <c r="C88" s="885" t="s">
        <v>7</v>
      </c>
      <c r="D88" s="885" t="s">
        <v>13</v>
      </c>
      <c r="E88" s="886">
        <v>2022</v>
      </c>
      <c r="F88" s="885" t="s">
        <v>259</v>
      </c>
      <c r="G88" s="885" t="s">
        <v>31</v>
      </c>
      <c r="H88" s="889">
        <f t="array" ref="H88">IF(ISERROR(INDEX(גיליון3!$U$14:$X$28,MATCH('דיווח פרטני'!G88,גיליון3!$T$14:$T$28,0),MATCH('דיווח פרטני'!C88,גיליון3!$U$13:$X$13,0)))," ", INDEX(גיליון3!$U$14:$X$28,MATCH('דיווח פרטני'!G88,גיליון3!$T$14:$T$28,0),MATCH('דיווח פרטני'!C88,גיליון3!$U$13:$X$13,0)))</f>
        <v>0</v>
      </c>
      <c r="I88" s="885"/>
      <c r="J88" s="885">
        <f>VLOOKUP(Table_1[[#This Row],[מספר רישוי ]],'[3]2024'!$A:$AH,34,0)</f>
        <v>72815</v>
      </c>
    </row>
    <row r="89" spans="1:10" ht="18" customHeight="1" thickBot="1" x14ac:dyDescent="0.3">
      <c r="A89" s="885">
        <v>61795402</v>
      </c>
      <c r="B89" s="885" t="s">
        <v>547</v>
      </c>
      <c r="C89" s="885" t="s">
        <v>7</v>
      </c>
      <c r="D89" s="885" t="s">
        <v>13</v>
      </c>
      <c r="E89" s="886">
        <v>2022</v>
      </c>
      <c r="F89" s="885" t="s">
        <v>259</v>
      </c>
      <c r="G89" s="885" t="s">
        <v>31</v>
      </c>
      <c r="H89" s="889">
        <f t="array" ref="H89">IF(ISERROR(INDEX(גיליון3!$U$14:$X$28,MATCH('דיווח פרטני'!G89,גיליון3!$T$14:$T$28,0),MATCH('דיווח פרטני'!C89,גיליון3!$U$13:$X$13,0)))," ", INDEX(גיליון3!$U$14:$X$28,MATCH('דיווח פרטני'!G89,גיליון3!$T$14:$T$28,0),MATCH('דיווח פרטני'!C89,גיליון3!$U$13:$X$13,0)))</f>
        <v>0</v>
      </c>
      <c r="I89" s="885"/>
      <c r="J89" s="885">
        <f>VLOOKUP(Table_1[[#This Row],[מספר רישוי ]],'[3]2024'!$A:$AH,34,0)</f>
        <v>77612</v>
      </c>
    </row>
    <row r="90" spans="1:10" ht="18" customHeight="1" thickBot="1" x14ac:dyDescent="0.3">
      <c r="A90" s="885">
        <v>61795502</v>
      </c>
      <c r="B90" s="885" t="s">
        <v>547</v>
      </c>
      <c r="C90" s="885" t="s">
        <v>7</v>
      </c>
      <c r="D90" s="885" t="s">
        <v>13</v>
      </c>
      <c r="E90" s="886">
        <v>2022</v>
      </c>
      <c r="F90" s="885" t="s">
        <v>259</v>
      </c>
      <c r="G90" s="885" t="s">
        <v>31</v>
      </c>
      <c r="H90" s="889">
        <f t="array" ref="H90">IF(ISERROR(INDEX(גיליון3!$U$14:$X$28,MATCH('דיווח פרטני'!G90,גיליון3!$T$14:$T$28,0),MATCH('דיווח פרטני'!C90,גיליון3!$U$13:$X$13,0)))," ", INDEX(גיליון3!$U$14:$X$28,MATCH('דיווח פרטני'!G90,גיליון3!$T$14:$T$28,0),MATCH('דיווח פרטני'!C90,גיליון3!$U$13:$X$13,0)))</f>
        <v>0</v>
      </c>
      <c r="I90" s="885"/>
      <c r="J90" s="885">
        <f>VLOOKUP(Table_1[[#This Row],[מספר רישוי ]],'[3]2024'!$A:$AH,34,0)</f>
        <v>58026</v>
      </c>
    </row>
    <row r="91" spans="1:10" ht="18" customHeight="1" thickBot="1" x14ac:dyDescent="0.3">
      <c r="A91" s="885">
        <v>61795602</v>
      </c>
      <c r="B91" s="885" t="s">
        <v>547</v>
      </c>
      <c r="C91" s="885" t="s">
        <v>7</v>
      </c>
      <c r="D91" s="885" t="s">
        <v>13</v>
      </c>
      <c r="E91" s="886">
        <v>2022</v>
      </c>
      <c r="F91" s="885" t="s">
        <v>259</v>
      </c>
      <c r="G91" s="885" t="s">
        <v>31</v>
      </c>
      <c r="H91" s="889">
        <f t="array" ref="H91">IF(ISERROR(INDEX(גיליון3!$U$14:$X$28,MATCH('דיווח פרטני'!G91,גיליון3!$T$14:$T$28,0),MATCH('דיווח פרטני'!C91,גיליון3!$U$13:$X$13,0)))," ", INDEX(גיליון3!$U$14:$X$28,MATCH('דיווח פרטני'!G91,גיליון3!$T$14:$T$28,0),MATCH('דיווח פרטני'!C91,גיליון3!$U$13:$X$13,0)))</f>
        <v>0</v>
      </c>
      <c r="I91" s="885"/>
      <c r="J91" s="885">
        <f>VLOOKUP(Table_1[[#This Row],[מספר רישוי ]],'[3]2024'!$A:$AH,34,0)</f>
        <v>73277</v>
      </c>
    </row>
    <row r="92" spans="1:10" ht="18" customHeight="1" thickBot="1" x14ac:dyDescent="0.3">
      <c r="A92" s="885">
        <v>61797702</v>
      </c>
      <c r="B92" s="885" t="s">
        <v>547</v>
      </c>
      <c r="C92" s="885" t="s">
        <v>7</v>
      </c>
      <c r="D92" s="885" t="s">
        <v>13</v>
      </c>
      <c r="E92" s="886">
        <v>2022</v>
      </c>
      <c r="F92" s="885" t="s">
        <v>259</v>
      </c>
      <c r="G92" s="885" t="s">
        <v>31</v>
      </c>
      <c r="H92" s="889">
        <f t="array" ref="H92">IF(ISERROR(INDEX(גיליון3!$U$14:$X$28,MATCH('דיווח פרטני'!G92,גיליון3!$T$14:$T$28,0),MATCH('דיווח פרטני'!C92,גיליון3!$U$13:$X$13,0)))," ", INDEX(גיליון3!$U$14:$X$28,MATCH('דיווח פרטני'!G92,גיליון3!$T$14:$T$28,0),MATCH('דיווח פרטני'!C92,גיליון3!$U$13:$X$13,0)))</f>
        <v>0</v>
      </c>
      <c r="I92" s="885"/>
      <c r="J92" s="885">
        <f>VLOOKUP(Table_1[[#This Row],[מספר רישוי ]],'[3]2024'!$A:$AH,34,0)</f>
        <v>73798</v>
      </c>
    </row>
    <row r="93" spans="1:10" ht="18" customHeight="1" thickBot="1" x14ac:dyDescent="0.3">
      <c r="A93" s="885">
        <v>61797802</v>
      </c>
      <c r="B93" s="885" t="s">
        <v>547</v>
      </c>
      <c r="C93" s="885" t="s">
        <v>7</v>
      </c>
      <c r="D93" s="885" t="s">
        <v>13</v>
      </c>
      <c r="E93" s="886">
        <v>2022</v>
      </c>
      <c r="F93" s="885" t="s">
        <v>259</v>
      </c>
      <c r="G93" s="885" t="s">
        <v>31</v>
      </c>
      <c r="H93" s="889">
        <f t="array" ref="H93">IF(ISERROR(INDEX(גיליון3!$U$14:$X$28,MATCH('דיווח פרטני'!G93,גיליון3!$T$14:$T$28,0),MATCH('דיווח פרטני'!C93,גיליון3!$U$13:$X$13,0)))," ", INDEX(גיליון3!$U$14:$X$28,MATCH('דיווח פרטני'!G93,גיליון3!$T$14:$T$28,0),MATCH('דיווח פרטני'!C93,גיליון3!$U$13:$X$13,0)))</f>
        <v>0</v>
      </c>
      <c r="I93" s="885"/>
      <c r="J93" s="885">
        <f>VLOOKUP(Table_1[[#This Row],[מספר רישוי ]],'[3]2024'!$A:$AH,34,0)</f>
        <v>56313</v>
      </c>
    </row>
    <row r="94" spans="1:10" ht="18" customHeight="1" thickBot="1" x14ac:dyDescent="0.3">
      <c r="A94" s="885">
        <v>61797902</v>
      </c>
      <c r="B94" s="885" t="s">
        <v>547</v>
      </c>
      <c r="C94" s="885" t="s">
        <v>7</v>
      </c>
      <c r="D94" s="885" t="s">
        <v>13</v>
      </c>
      <c r="E94" s="886">
        <v>2022</v>
      </c>
      <c r="F94" s="885" t="s">
        <v>259</v>
      </c>
      <c r="G94" s="885" t="s">
        <v>31</v>
      </c>
      <c r="H94" s="889">
        <f t="array" ref="H94">IF(ISERROR(INDEX(גיליון3!$U$14:$X$28,MATCH('דיווח פרטני'!G94,גיליון3!$T$14:$T$28,0),MATCH('דיווח פרטני'!C94,גיליון3!$U$13:$X$13,0)))," ", INDEX(גיליון3!$U$14:$X$28,MATCH('דיווח פרטני'!G94,גיליון3!$T$14:$T$28,0),MATCH('דיווח פרטני'!C94,גיליון3!$U$13:$X$13,0)))</f>
        <v>0</v>
      </c>
      <c r="I94" s="885"/>
      <c r="J94" s="885">
        <f>VLOOKUP(Table_1[[#This Row],[מספר רישוי ]],'[3]2024'!$A:$AH,34,0)</f>
        <v>66774</v>
      </c>
    </row>
    <row r="95" spans="1:10" ht="18" customHeight="1" thickBot="1" x14ac:dyDescent="0.3">
      <c r="A95" s="885">
        <v>61798002</v>
      </c>
      <c r="B95" s="885" t="s">
        <v>547</v>
      </c>
      <c r="C95" s="885" t="s">
        <v>7</v>
      </c>
      <c r="D95" s="885" t="s">
        <v>13</v>
      </c>
      <c r="E95" s="886">
        <v>2022</v>
      </c>
      <c r="F95" s="885" t="s">
        <v>259</v>
      </c>
      <c r="G95" s="885" t="s">
        <v>31</v>
      </c>
      <c r="H95" s="889">
        <f t="array" ref="H95">IF(ISERROR(INDEX(גיליון3!$U$14:$X$28,MATCH('דיווח פרטני'!G95,גיליון3!$T$14:$T$28,0),MATCH('דיווח פרטני'!C95,גיליון3!$U$13:$X$13,0)))," ", INDEX(גיליון3!$U$14:$X$28,MATCH('דיווח פרטני'!G95,גיליון3!$T$14:$T$28,0),MATCH('דיווח פרטני'!C95,גיליון3!$U$13:$X$13,0)))</f>
        <v>0</v>
      </c>
      <c r="I95" s="885"/>
      <c r="J95" s="885">
        <f>VLOOKUP(Table_1[[#This Row],[מספר רישוי ]],'[3]2024'!$A:$AH,34,0)</f>
        <v>74816</v>
      </c>
    </row>
    <row r="96" spans="1:10" ht="18" customHeight="1" thickBot="1" x14ac:dyDescent="0.3">
      <c r="A96" s="885">
        <v>61798102</v>
      </c>
      <c r="B96" s="885" t="s">
        <v>547</v>
      </c>
      <c r="C96" s="885" t="s">
        <v>7</v>
      </c>
      <c r="D96" s="885" t="s">
        <v>13</v>
      </c>
      <c r="E96" s="886">
        <v>2022</v>
      </c>
      <c r="F96" s="885" t="s">
        <v>259</v>
      </c>
      <c r="G96" s="885" t="s">
        <v>31</v>
      </c>
      <c r="H96" s="889">
        <f t="array" ref="H96">IF(ISERROR(INDEX(גיליון3!$U$14:$X$28,MATCH('דיווח פרטני'!G96,גיליון3!$T$14:$T$28,0),MATCH('דיווח פרטני'!C96,גיליון3!$U$13:$X$13,0)))," ", INDEX(גיליון3!$U$14:$X$28,MATCH('דיווח פרטני'!G96,גיליון3!$T$14:$T$28,0),MATCH('דיווח פרטני'!C96,גיליון3!$U$13:$X$13,0)))</f>
        <v>0</v>
      </c>
      <c r="I96" s="885"/>
      <c r="J96" s="885">
        <f>VLOOKUP(Table_1[[#This Row],[מספר רישוי ]],'[3]2024'!$A:$AH,34,0)</f>
        <v>69683</v>
      </c>
    </row>
    <row r="97" spans="1:10" ht="18" customHeight="1" thickBot="1" x14ac:dyDescent="0.3">
      <c r="A97" s="885">
        <v>61798202</v>
      </c>
      <c r="B97" s="885" t="s">
        <v>547</v>
      </c>
      <c r="C97" s="885" t="s">
        <v>7</v>
      </c>
      <c r="D97" s="885" t="s">
        <v>13</v>
      </c>
      <c r="E97" s="886">
        <v>2022</v>
      </c>
      <c r="F97" s="885" t="s">
        <v>259</v>
      </c>
      <c r="G97" s="885" t="s">
        <v>31</v>
      </c>
      <c r="H97" s="889">
        <f t="array" ref="H97">IF(ISERROR(INDEX(גיליון3!$U$14:$X$28,MATCH('דיווח פרטני'!G97,גיליון3!$T$14:$T$28,0),MATCH('דיווח פרטני'!C97,גיליון3!$U$13:$X$13,0)))," ", INDEX(גיליון3!$U$14:$X$28,MATCH('דיווח פרטני'!G97,גיליון3!$T$14:$T$28,0),MATCH('דיווח פרטני'!C97,גיליון3!$U$13:$X$13,0)))</f>
        <v>0</v>
      </c>
      <c r="I97" s="885"/>
      <c r="J97" s="885">
        <f>VLOOKUP(Table_1[[#This Row],[מספר רישוי ]],'[3]2024'!$A:$AH,34,0)</f>
        <v>82180</v>
      </c>
    </row>
    <row r="98" spans="1:10" ht="18" customHeight="1" thickBot="1" x14ac:dyDescent="0.3">
      <c r="A98" s="885">
        <v>61798302</v>
      </c>
      <c r="B98" s="885" t="s">
        <v>547</v>
      </c>
      <c r="C98" s="885" t="s">
        <v>7</v>
      </c>
      <c r="D98" s="885" t="s">
        <v>13</v>
      </c>
      <c r="E98" s="886">
        <v>2022</v>
      </c>
      <c r="F98" s="885" t="s">
        <v>259</v>
      </c>
      <c r="G98" s="885" t="s">
        <v>31</v>
      </c>
      <c r="H98" s="889">
        <f t="array" ref="H98">IF(ISERROR(INDEX(גיליון3!$U$14:$X$28,MATCH('דיווח פרטני'!G98,גיליון3!$T$14:$T$28,0),MATCH('דיווח פרטני'!C98,גיליון3!$U$13:$X$13,0)))," ", INDEX(גיליון3!$U$14:$X$28,MATCH('דיווח פרטני'!G98,גיליון3!$T$14:$T$28,0),MATCH('דיווח פרטני'!C98,גיליון3!$U$13:$X$13,0)))</f>
        <v>0</v>
      </c>
      <c r="I98" s="885"/>
      <c r="J98" s="885">
        <f>VLOOKUP(Table_1[[#This Row],[מספר רישוי ]],'[3]2024'!$A:$AH,34,0)</f>
        <v>65791</v>
      </c>
    </row>
    <row r="99" spans="1:10" ht="18" customHeight="1" thickBot="1" x14ac:dyDescent="0.3">
      <c r="A99" s="885">
        <v>61798402</v>
      </c>
      <c r="B99" s="885" t="s">
        <v>547</v>
      </c>
      <c r="C99" s="885" t="s">
        <v>7</v>
      </c>
      <c r="D99" s="885" t="s">
        <v>13</v>
      </c>
      <c r="E99" s="886">
        <v>2022</v>
      </c>
      <c r="F99" s="885" t="s">
        <v>259</v>
      </c>
      <c r="G99" s="885" t="s">
        <v>31</v>
      </c>
      <c r="H99" s="889">
        <f t="array" ref="H99">IF(ISERROR(INDEX(גיליון3!$U$14:$X$28,MATCH('דיווח פרטני'!G99,גיליון3!$T$14:$T$28,0),MATCH('דיווח פרטני'!C99,גיליון3!$U$13:$X$13,0)))," ", INDEX(גיליון3!$U$14:$X$28,MATCH('דיווח פרטני'!G99,גיליון3!$T$14:$T$28,0),MATCH('דיווח פרטני'!C99,גיליון3!$U$13:$X$13,0)))</f>
        <v>0</v>
      </c>
      <c r="I99" s="885"/>
      <c r="J99" s="885">
        <f>VLOOKUP(Table_1[[#This Row],[מספר רישוי ]],'[3]2024'!$A:$AH,34,0)</f>
        <v>75610</v>
      </c>
    </row>
    <row r="100" spans="1:10" ht="18" customHeight="1" thickBot="1" x14ac:dyDescent="0.3">
      <c r="A100" s="885">
        <v>61798502</v>
      </c>
      <c r="B100" s="885" t="s">
        <v>547</v>
      </c>
      <c r="C100" s="885" t="s">
        <v>7</v>
      </c>
      <c r="D100" s="885" t="s">
        <v>13</v>
      </c>
      <c r="E100" s="886">
        <v>2022</v>
      </c>
      <c r="F100" s="885" t="s">
        <v>259</v>
      </c>
      <c r="G100" s="885" t="s">
        <v>31</v>
      </c>
      <c r="H100" s="889">
        <f t="array" ref="H100">IF(ISERROR(INDEX(גיליון3!$U$14:$X$28,MATCH('דיווח פרטני'!G100,גיליון3!$T$14:$T$28,0),MATCH('דיווח פרטני'!C100,גיליון3!$U$13:$X$13,0)))," ", INDEX(גיליון3!$U$14:$X$28,MATCH('דיווח פרטני'!G100,גיליון3!$T$14:$T$28,0),MATCH('דיווח פרטני'!C100,גיליון3!$U$13:$X$13,0)))</f>
        <v>0</v>
      </c>
      <c r="I100" s="885"/>
      <c r="J100" s="885">
        <f>VLOOKUP(Table_1[[#This Row],[מספר רישוי ]],'[3]2024'!$A:$AH,34,0)</f>
        <v>73753</v>
      </c>
    </row>
    <row r="101" spans="1:10" ht="18" customHeight="1" thickBot="1" x14ac:dyDescent="0.3">
      <c r="A101" s="885">
        <v>61798602</v>
      </c>
      <c r="B101" s="885" t="s">
        <v>547</v>
      </c>
      <c r="C101" s="885" t="s">
        <v>7</v>
      </c>
      <c r="D101" s="885" t="s">
        <v>13</v>
      </c>
      <c r="E101" s="886">
        <v>2023</v>
      </c>
      <c r="F101" s="885" t="s">
        <v>259</v>
      </c>
      <c r="G101" s="885" t="s">
        <v>31</v>
      </c>
      <c r="H101" s="889">
        <f t="array" ref="H101">IF(ISERROR(INDEX(גיליון3!$U$14:$X$28,MATCH('דיווח פרטני'!G101,גיליון3!$T$14:$T$28,0),MATCH('דיווח פרטני'!C101,גיליון3!$U$13:$X$13,0)))," ", INDEX(גיליון3!$U$14:$X$28,MATCH('דיווח פרטני'!G101,גיליון3!$T$14:$T$28,0),MATCH('דיווח פרטני'!C101,גיליון3!$U$13:$X$13,0)))</f>
        <v>0</v>
      </c>
      <c r="I101" s="885"/>
      <c r="J101" s="885">
        <f>VLOOKUP(Table_1[[#This Row],[מספר רישוי ]],'[3]2024'!$A:$AH,34,0)</f>
        <v>82916</v>
      </c>
    </row>
    <row r="102" spans="1:10" ht="18" customHeight="1" thickBot="1" x14ac:dyDescent="0.3">
      <c r="A102" s="885">
        <v>61798702</v>
      </c>
      <c r="B102" s="885" t="s">
        <v>547</v>
      </c>
      <c r="C102" s="885" t="s">
        <v>7</v>
      </c>
      <c r="D102" s="885" t="s">
        <v>13</v>
      </c>
      <c r="E102" s="886">
        <v>2022</v>
      </c>
      <c r="F102" s="885" t="s">
        <v>259</v>
      </c>
      <c r="G102" s="885" t="s">
        <v>31</v>
      </c>
      <c r="H102" s="889">
        <f t="array" ref="H102">IF(ISERROR(INDEX(גיליון3!$U$14:$X$28,MATCH('דיווח פרטני'!G102,גיליון3!$T$14:$T$28,0),MATCH('דיווח פרטני'!C102,גיליון3!$U$13:$X$13,0)))," ", INDEX(גיליון3!$U$14:$X$28,MATCH('דיווח פרטני'!G102,גיליון3!$T$14:$T$28,0),MATCH('דיווח פרטני'!C102,גיליון3!$U$13:$X$13,0)))</f>
        <v>0</v>
      </c>
      <c r="I102" s="885"/>
      <c r="J102" s="885">
        <f>VLOOKUP(Table_1[[#This Row],[מספר רישוי ]],'[3]2024'!$A:$AH,34,0)</f>
        <v>80522</v>
      </c>
    </row>
    <row r="103" spans="1:10" ht="18" customHeight="1" thickBot="1" x14ac:dyDescent="0.3">
      <c r="A103" s="885">
        <v>61798802</v>
      </c>
      <c r="B103" s="885" t="s">
        <v>547</v>
      </c>
      <c r="C103" s="885" t="s">
        <v>7</v>
      </c>
      <c r="D103" s="885" t="s">
        <v>13</v>
      </c>
      <c r="E103" s="886">
        <v>2022</v>
      </c>
      <c r="F103" s="885" t="s">
        <v>259</v>
      </c>
      <c r="G103" s="885" t="s">
        <v>31</v>
      </c>
      <c r="H103" s="889">
        <f t="array" ref="H103">IF(ISERROR(INDEX(גיליון3!$U$14:$X$28,MATCH('דיווח פרטני'!G103,גיליון3!$T$14:$T$28,0),MATCH('דיווח פרטני'!C103,גיליון3!$U$13:$X$13,0)))," ", INDEX(גיליון3!$U$14:$X$28,MATCH('דיווח פרטני'!G103,גיליון3!$T$14:$T$28,0),MATCH('דיווח פרטני'!C103,גיליון3!$U$13:$X$13,0)))</f>
        <v>0</v>
      </c>
      <c r="I103" s="885"/>
      <c r="J103" s="885">
        <f>VLOOKUP(Table_1[[#This Row],[מספר רישוי ]],'[3]2024'!$A:$AH,34,0)</f>
        <v>78167</v>
      </c>
    </row>
    <row r="104" spans="1:10" ht="18" customHeight="1" thickBot="1" x14ac:dyDescent="0.3">
      <c r="A104" s="885">
        <v>61798902</v>
      </c>
      <c r="B104" s="885" t="s">
        <v>547</v>
      </c>
      <c r="C104" s="885" t="s">
        <v>7</v>
      </c>
      <c r="D104" s="885" t="s">
        <v>13</v>
      </c>
      <c r="E104" s="886">
        <v>2022</v>
      </c>
      <c r="F104" s="885" t="s">
        <v>259</v>
      </c>
      <c r="G104" s="885" t="s">
        <v>31</v>
      </c>
      <c r="H104" s="889">
        <f t="array" ref="H104">IF(ISERROR(INDEX(גיליון3!$U$14:$X$28,MATCH('דיווח פרטני'!G104,גיליון3!$T$14:$T$28,0),MATCH('דיווח פרטני'!C104,גיליון3!$U$13:$X$13,0)))," ", INDEX(גיליון3!$U$14:$X$28,MATCH('דיווח פרטני'!G104,גיליון3!$T$14:$T$28,0),MATCH('דיווח פרטני'!C104,גיליון3!$U$13:$X$13,0)))</f>
        <v>0</v>
      </c>
      <c r="I104" s="885"/>
      <c r="J104" s="885">
        <f>VLOOKUP(Table_1[[#This Row],[מספר רישוי ]],'[3]2024'!$A:$AH,34,0)</f>
        <v>79986</v>
      </c>
    </row>
    <row r="105" spans="1:10" ht="18" customHeight="1" thickBot="1" x14ac:dyDescent="0.3">
      <c r="A105" s="885">
        <v>61799002</v>
      </c>
      <c r="B105" s="885" t="s">
        <v>547</v>
      </c>
      <c r="C105" s="885" t="s">
        <v>7</v>
      </c>
      <c r="D105" s="885" t="s">
        <v>13</v>
      </c>
      <c r="E105" s="886">
        <v>2022</v>
      </c>
      <c r="F105" s="885" t="s">
        <v>259</v>
      </c>
      <c r="G105" s="885" t="s">
        <v>31</v>
      </c>
      <c r="H105" s="889">
        <f t="array" ref="H105">IF(ISERROR(INDEX(גיליון3!$U$14:$X$28,MATCH('דיווח פרטני'!G105,גיליון3!$T$14:$T$28,0),MATCH('דיווח פרטני'!C105,גיליון3!$U$13:$X$13,0)))," ", INDEX(גיליון3!$U$14:$X$28,MATCH('דיווח פרטני'!G105,גיליון3!$T$14:$T$28,0),MATCH('דיווח פרטני'!C105,גיליון3!$U$13:$X$13,0)))</f>
        <v>0</v>
      </c>
      <c r="I105" s="885"/>
      <c r="J105" s="885">
        <f>VLOOKUP(Table_1[[#This Row],[מספר רישוי ]],'[3]2024'!$A:$AH,34,0)</f>
        <v>69896</v>
      </c>
    </row>
    <row r="106" spans="1:10" ht="18" customHeight="1" thickBot="1" x14ac:dyDescent="0.3">
      <c r="A106" s="885">
        <v>61799102</v>
      </c>
      <c r="B106" s="885" t="s">
        <v>547</v>
      </c>
      <c r="C106" s="885" t="s">
        <v>7</v>
      </c>
      <c r="D106" s="885" t="s">
        <v>13</v>
      </c>
      <c r="E106" s="886">
        <v>2022</v>
      </c>
      <c r="F106" s="885" t="s">
        <v>259</v>
      </c>
      <c r="G106" s="885" t="s">
        <v>31</v>
      </c>
      <c r="H106" s="889">
        <f t="array" ref="H106">IF(ISERROR(INDEX(גיליון3!$U$14:$X$28,MATCH('דיווח פרטני'!G106,גיליון3!$T$14:$T$28,0),MATCH('דיווח פרטני'!C106,גיליון3!$U$13:$X$13,0)))," ", INDEX(גיליון3!$U$14:$X$28,MATCH('דיווח פרטני'!G106,גיליון3!$T$14:$T$28,0),MATCH('דיווח פרטני'!C106,גיליון3!$U$13:$X$13,0)))</f>
        <v>0</v>
      </c>
      <c r="I106" s="885"/>
      <c r="J106" s="885">
        <f>VLOOKUP(Table_1[[#This Row],[מספר רישוי ]],'[3]2024'!$A:$AH,34,0)</f>
        <v>72942</v>
      </c>
    </row>
    <row r="107" spans="1:10" ht="18" customHeight="1" thickBot="1" x14ac:dyDescent="0.3">
      <c r="A107" s="885">
        <v>61799202</v>
      </c>
      <c r="B107" s="885" t="s">
        <v>547</v>
      </c>
      <c r="C107" s="885" t="s">
        <v>7</v>
      </c>
      <c r="D107" s="885" t="s">
        <v>13</v>
      </c>
      <c r="E107" s="886">
        <v>2022</v>
      </c>
      <c r="F107" s="885" t="s">
        <v>259</v>
      </c>
      <c r="G107" s="885" t="s">
        <v>31</v>
      </c>
      <c r="H107" s="889">
        <f t="array" ref="H107">IF(ISERROR(INDEX(גיליון3!$U$14:$X$28,MATCH('דיווח פרטני'!G107,גיליון3!$T$14:$T$28,0),MATCH('דיווח פרטני'!C107,גיליון3!$U$13:$X$13,0)))," ", INDEX(גיליון3!$U$14:$X$28,MATCH('דיווח פרטני'!G107,גיליון3!$T$14:$T$28,0),MATCH('דיווח פרטני'!C107,גיליון3!$U$13:$X$13,0)))</f>
        <v>0</v>
      </c>
      <c r="I107" s="885"/>
      <c r="J107" s="885">
        <f>VLOOKUP(Table_1[[#This Row],[מספר רישוי ]],'[3]2024'!$A:$AH,34,0)</f>
        <v>73201</v>
      </c>
    </row>
    <row r="108" spans="1:10" ht="18" customHeight="1" thickBot="1" x14ac:dyDescent="0.3">
      <c r="A108" s="885">
        <v>61799302</v>
      </c>
      <c r="B108" s="885" t="s">
        <v>547</v>
      </c>
      <c r="C108" s="885" t="s">
        <v>7</v>
      </c>
      <c r="D108" s="885" t="s">
        <v>13</v>
      </c>
      <c r="E108" s="886">
        <v>2022</v>
      </c>
      <c r="F108" s="885" t="s">
        <v>259</v>
      </c>
      <c r="G108" s="885" t="s">
        <v>31</v>
      </c>
      <c r="H108" s="889">
        <f t="array" ref="H108">IF(ISERROR(INDEX(גיליון3!$U$14:$X$28,MATCH('דיווח פרטני'!G108,גיליון3!$T$14:$T$28,0),MATCH('דיווח פרטני'!C108,גיליון3!$U$13:$X$13,0)))," ", INDEX(גיליון3!$U$14:$X$28,MATCH('דיווח פרטני'!G108,גיליון3!$T$14:$T$28,0),MATCH('דיווח פרטני'!C108,גיליון3!$U$13:$X$13,0)))</f>
        <v>0</v>
      </c>
      <c r="I108" s="885"/>
      <c r="J108" s="885">
        <f>VLOOKUP(Table_1[[#This Row],[מספר רישוי ]],'[3]2024'!$A:$AH,34,0)</f>
        <v>67983</v>
      </c>
    </row>
    <row r="109" spans="1:10" ht="18" customHeight="1" thickBot="1" x14ac:dyDescent="0.3">
      <c r="A109" s="885">
        <v>61799402</v>
      </c>
      <c r="B109" s="885" t="s">
        <v>547</v>
      </c>
      <c r="C109" s="885" t="s">
        <v>7</v>
      </c>
      <c r="D109" s="885" t="s">
        <v>13</v>
      </c>
      <c r="E109" s="886">
        <v>2022</v>
      </c>
      <c r="F109" s="885" t="s">
        <v>259</v>
      </c>
      <c r="G109" s="885" t="s">
        <v>31</v>
      </c>
      <c r="H109" s="889">
        <f t="array" ref="H109">IF(ISERROR(INDEX(גיליון3!$U$14:$X$28,MATCH('דיווח פרטני'!G109,גיליון3!$T$14:$T$28,0),MATCH('דיווח פרטני'!C109,גיליון3!$U$13:$X$13,0)))," ", INDEX(גיליון3!$U$14:$X$28,MATCH('דיווח פרטני'!G109,גיליון3!$T$14:$T$28,0),MATCH('דיווח פרטני'!C109,גיליון3!$U$13:$X$13,0)))</f>
        <v>0</v>
      </c>
      <c r="I109" s="885"/>
      <c r="J109" s="885">
        <f>VLOOKUP(Table_1[[#This Row],[מספר רישוי ]],'[3]2024'!$A:$AH,34,0)</f>
        <v>56681</v>
      </c>
    </row>
    <row r="110" spans="1:10" ht="18" customHeight="1" thickBot="1" x14ac:dyDescent="0.3">
      <c r="A110" s="885">
        <v>61799502</v>
      </c>
      <c r="B110" s="885" t="s">
        <v>547</v>
      </c>
      <c r="C110" s="885" t="s">
        <v>7</v>
      </c>
      <c r="D110" s="885" t="s">
        <v>13</v>
      </c>
      <c r="E110" s="886">
        <v>2022</v>
      </c>
      <c r="F110" s="885" t="s">
        <v>259</v>
      </c>
      <c r="G110" s="885" t="s">
        <v>31</v>
      </c>
      <c r="H110" s="889">
        <f t="array" ref="H110">IF(ISERROR(INDEX(גיליון3!$U$14:$X$28,MATCH('דיווח פרטני'!G110,גיליון3!$T$14:$T$28,0),MATCH('דיווח פרטני'!C110,גיליון3!$U$13:$X$13,0)))," ", INDEX(גיליון3!$U$14:$X$28,MATCH('דיווח פרטני'!G110,גיליון3!$T$14:$T$28,0),MATCH('דיווח פרטני'!C110,גיליון3!$U$13:$X$13,0)))</f>
        <v>0</v>
      </c>
      <c r="I110" s="885"/>
      <c r="J110" s="885">
        <f>VLOOKUP(Table_1[[#This Row],[מספר רישוי ]],'[3]2024'!$A:$AH,34,0)</f>
        <v>68491</v>
      </c>
    </row>
    <row r="111" spans="1:10" ht="18" customHeight="1" thickBot="1" x14ac:dyDescent="0.3">
      <c r="A111" s="885">
        <v>79790202</v>
      </c>
      <c r="B111" s="885" t="s">
        <v>547</v>
      </c>
      <c r="C111" s="885" t="s">
        <v>7</v>
      </c>
      <c r="D111" s="885" t="s">
        <v>13</v>
      </c>
      <c r="E111" s="886">
        <v>2023</v>
      </c>
      <c r="F111" s="885" t="s">
        <v>259</v>
      </c>
      <c r="G111" s="885" t="s">
        <v>31</v>
      </c>
      <c r="H111" s="889">
        <f t="array" ref="H111">IF(ISERROR(INDEX(גיליון3!$U$14:$X$28,MATCH('דיווח פרטני'!G111,גיליון3!$T$14:$T$28,0),MATCH('דיווח פרטני'!C111,גיליון3!$U$13:$X$13,0)))," ", INDEX(גיליון3!$U$14:$X$28,MATCH('דיווח פרטני'!G111,גיליון3!$T$14:$T$28,0),MATCH('דיווח פרטני'!C111,גיליון3!$U$13:$X$13,0)))</f>
        <v>0</v>
      </c>
      <c r="I111" s="885"/>
      <c r="J111" s="885">
        <f>VLOOKUP(Table_1[[#This Row],[מספר רישוי ]],'[3]2024'!$A:$AH,34,0)</f>
        <v>72108</v>
      </c>
    </row>
    <row r="112" spans="1:10" ht="18" customHeight="1" thickBot="1" x14ac:dyDescent="0.3">
      <c r="A112" s="885">
        <v>79790302</v>
      </c>
      <c r="B112" s="885" t="s">
        <v>547</v>
      </c>
      <c r="C112" s="885" t="s">
        <v>7</v>
      </c>
      <c r="D112" s="885" t="s">
        <v>13</v>
      </c>
      <c r="E112" s="886">
        <v>2023</v>
      </c>
      <c r="F112" s="885" t="s">
        <v>259</v>
      </c>
      <c r="G112" s="885" t="s">
        <v>31</v>
      </c>
      <c r="H112" s="889">
        <f t="array" ref="H112">IF(ISERROR(INDEX(גיליון3!$U$14:$X$28,MATCH('דיווח פרטני'!G112,גיליון3!$T$14:$T$28,0),MATCH('דיווח פרטני'!C112,גיליון3!$U$13:$X$13,0)))," ", INDEX(גיליון3!$U$14:$X$28,MATCH('דיווח פרטני'!G112,גיליון3!$T$14:$T$28,0),MATCH('דיווח פרטני'!C112,גיליון3!$U$13:$X$13,0)))</f>
        <v>0</v>
      </c>
      <c r="I112" s="885"/>
      <c r="J112" s="885">
        <f>VLOOKUP(Table_1[[#This Row],[מספר רישוי ]],'[3]2024'!$A:$AH,34,0)</f>
        <v>82844</v>
      </c>
    </row>
    <row r="113" spans="1:10" ht="18" customHeight="1" thickBot="1" x14ac:dyDescent="0.3">
      <c r="A113" s="885">
        <v>79790402</v>
      </c>
      <c r="B113" s="885" t="s">
        <v>547</v>
      </c>
      <c r="C113" s="885" t="s">
        <v>7</v>
      </c>
      <c r="D113" s="885" t="s">
        <v>13</v>
      </c>
      <c r="E113" s="886">
        <v>2023</v>
      </c>
      <c r="F113" s="885" t="s">
        <v>259</v>
      </c>
      <c r="G113" s="885" t="s">
        <v>31</v>
      </c>
      <c r="H113" s="889">
        <f t="array" ref="H113">IF(ISERROR(INDEX(גיליון3!$U$14:$X$28,MATCH('דיווח פרטני'!G113,גיליון3!$T$14:$T$28,0),MATCH('דיווח פרטני'!C113,גיליון3!$U$13:$X$13,0)))," ", INDEX(גיליון3!$U$14:$X$28,MATCH('דיווח פרטני'!G113,גיליון3!$T$14:$T$28,0),MATCH('דיווח פרטני'!C113,גיליון3!$U$13:$X$13,0)))</f>
        <v>0</v>
      </c>
      <c r="I113" s="885"/>
      <c r="J113" s="885">
        <f>VLOOKUP(Table_1[[#This Row],[מספר רישוי ]],'[3]2024'!$A:$AH,34,0)</f>
        <v>77412</v>
      </c>
    </row>
    <row r="114" spans="1:10" ht="18" customHeight="1" thickBot="1" x14ac:dyDescent="0.3">
      <c r="A114" s="885">
        <v>79790502</v>
      </c>
      <c r="B114" s="885" t="s">
        <v>547</v>
      </c>
      <c r="C114" s="885" t="s">
        <v>7</v>
      </c>
      <c r="D114" s="885" t="s">
        <v>13</v>
      </c>
      <c r="E114" s="886">
        <v>2022</v>
      </c>
      <c r="F114" s="885" t="s">
        <v>259</v>
      </c>
      <c r="G114" s="885" t="s">
        <v>31</v>
      </c>
      <c r="H114" s="889">
        <f t="array" ref="H114">IF(ISERROR(INDEX(גיליון3!$U$14:$X$28,MATCH('דיווח פרטני'!G114,גיליון3!$T$14:$T$28,0),MATCH('דיווח פרטני'!C114,גיליון3!$U$13:$X$13,0)))," ", INDEX(גיליון3!$U$14:$X$28,MATCH('דיווח פרטני'!G114,גיליון3!$T$14:$T$28,0),MATCH('דיווח פרטני'!C114,גיליון3!$U$13:$X$13,0)))</f>
        <v>0</v>
      </c>
      <c r="I114" s="885"/>
      <c r="J114" s="885">
        <f>VLOOKUP(Table_1[[#This Row],[מספר רישוי ]],'[3]2024'!$A:$AH,34,0)</f>
        <v>68434</v>
      </c>
    </row>
    <row r="115" spans="1:10" ht="18" customHeight="1" thickBot="1" x14ac:dyDescent="0.3">
      <c r="A115" s="885">
        <v>79790602</v>
      </c>
      <c r="B115" s="885" t="s">
        <v>547</v>
      </c>
      <c r="C115" s="885" t="s">
        <v>7</v>
      </c>
      <c r="D115" s="885" t="s">
        <v>13</v>
      </c>
      <c r="E115" s="886">
        <v>2022</v>
      </c>
      <c r="F115" s="885" t="s">
        <v>259</v>
      </c>
      <c r="G115" s="885" t="s">
        <v>31</v>
      </c>
      <c r="H115" s="889">
        <f t="array" ref="H115">IF(ISERROR(INDEX(גיליון3!$U$14:$X$28,MATCH('דיווח פרטני'!G115,גיליון3!$T$14:$T$28,0),MATCH('דיווח פרטני'!C115,גיליון3!$U$13:$X$13,0)))," ", INDEX(גיליון3!$U$14:$X$28,MATCH('דיווח פרטני'!G115,גיליון3!$T$14:$T$28,0),MATCH('דיווח פרטני'!C115,גיליון3!$U$13:$X$13,0)))</f>
        <v>0</v>
      </c>
      <c r="I115" s="885"/>
      <c r="J115" s="885">
        <f>VLOOKUP(Table_1[[#This Row],[מספר רישוי ]],'[3]2024'!$A:$AH,34,0)</f>
        <v>70885</v>
      </c>
    </row>
    <row r="116" spans="1:10" ht="18" customHeight="1" thickBot="1" x14ac:dyDescent="0.3">
      <c r="A116" s="885">
        <v>79790702</v>
      </c>
      <c r="B116" s="885" t="s">
        <v>547</v>
      </c>
      <c r="C116" s="885" t="s">
        <v>7</v>
      </c>
      <c r="D116" s="885" t="s">
        <v>13</v>
      </c>
      <c r="E116" s="886">
        <v>2023</v>
      </c>
      <c r="F116" s="885" t="s">
        <v>259</v>
      </c>
      <c r="G116" s="885" t="s">
        <v>31</v>
      </c>
      <c r="H116" s="889">
        <f t="array" ref="H116">IF(ISERROR(INDEX(גיליון3!$U$14:$X$28,MATCH('דיווח פרטני'!G116,גיליון3!$T$14:$T$28,0),MATCH('דיווח פרטני'!C116,גיליון3!$U$13:$X$13,0)))," ", INDEX(גיליון3!$U$14:$X$28,MATCH('דיווח פרטני'!G116,גיליון3!$T$14:$T$28,0),MATCH('דיווח פרטני'!C116,גיליון3!$U$13:$X$13,0)))</f>
        <v>0</v>
      </c>
      <c r="I116" s="885"/>
      <c r="J116" s="885">
        <f>VLOOKUP(Table_1[[#This Row],[מספר רישוי ]],'[3]2024'!$A:$AH,34,0)</f>
        <v>88994</v>
      </c>
    </row>
    <row r="117" spans="1:10" ht="18" customHeight="1" thickBot="1" x14ac:dyDescent="0.3">
      <c r="A117" s="885">
        <v>79790802</v>
      </c>
      <c r="B117" s="885" t="s">
        <v>547</v>
      </c>
      <c r="C117" s="885" t="s">
        <v>7</v>
      </c>
      <c r="D117" s="885" t="s">
        <v>13</v>
      </c>
      <c r="E117" s="886">
        <v>2022</v>
      </c>
      <c r="F117" s="885" t="s">
        <v>259</v>
      </c>
      <c r="G117" s="885" t="s">
        <v>31</v>
      </c>
      <c r="H117" s="889">
        <f t="array" ref="H117">IF(ISERROR(INDEX(גיליון3!$U$14:$X$28,MATCH('דיווח פרטני'!G117,גיליון3!$T$14:$T$28,0),MATCH('דיווח פרטני'!C117,גיליון3!$U$13:$X$13,0)))," ", INDEX(גיליון3!$U$14:$X$28,MATCH('דיווח פרטני'!G117,גיליון3!$T$14:$T$28,0),MATCH('דיווח פרטני'!C117,גיליון3!$U$13:$X$13,0)))</f>
        <v>0</v>
      </c>
      <c r="I117" s="885"/>
      <c r="J117" s="885">
        <f>VLOOKUP(Table_1[[#This Row],[מספר רישוי ]],'[3]2024'!$A:$AH,34,0)</f>
        <v>75177</v>
      </c>
    </row>
    <row r="118" spans="1:10" ht="18" customHeight="1" thickBot="1" x14ac:dyDescent="0.3">
      <c r="A118" s="885">
        <v>79790902</v>
      </c>
      <c r="B118" s="885" t="s">
        <v>547</v>
      </c>
      <c r="C118" s="885" t="s">
        <v>7</v>
      </c>
      <c r="D118" s="885" t="s">
        <v>13</v>
      </c>
      <c r="E118" s="886">
        <v>2022</v>
      </c>
      <c r="F118" s="885" t="s">
        <v>259</v>
      </c>
      <c r="G118" s="885" t="s">
        <v>31</v>
      </c>
      <c r="H118" s="889">
        <f t="array" ref="H118">IF(ISERROR(INDEX(גיליון3!$U$14:$X$28,MATCH('דיווח פרטני'!G118,גיליון3!$T$14:$T$28,0),MATCH('דיווח פרטני'!C118,גיליון3!$U$13:$X$13,0)))," ", INDEX(גיליון3!$U$14:$X$28,MATCH('דיווח פרטני'!G118,גיליון3!$T$14:$T$28,0),MATCH('דיווח פרטני'!C118,גיליון3!$U$13:$X$13,0)))</f>
        <v>0</v>
      </c>
      <c r="I118" s="885"/>
      <c r="J118" s="885">
        <f>VLOOKUP(Table_1[[#This Row],[מספר רישוי ]],'[3]2024'!$A:$AH,34,0)</f>
        <v>83834</v>
      </c>
    </row>
    <row r="119" spans="1:10" ht="18" customHeight="1" thickBot="1" x14ac:dyDescent="0.3">
      <c r="A119" s="885">
        <v>79791002</v>
      </c>
      <c r="B119" s="885" t="s">
        <v>547</v>
      </c>
      <c r="C119" s="885" t="s">
        <v>7</v>
      </c>
      <c r="D119" s="885" t="s">
        <v>13</v>
      </c>
      <c r="E119" s="886">
        <v>2023</v>
      </c>
      <c r="F119" s="885" t="s">
        <v>259</v>
      </c>
      <c r="G119" s="885" t="s">
        <v>31</v>
      </c>
      <c r="H119" s="889">
        <f t="array" ref="H119">IF(ISERROR(INDEX(גיליון3!$U$14:$X$28,MATCH('דיווח פרטני'!G119,גיליון3!$T$14:$T$28,0),MATCH('דיווח פרטני'!C119,גיליון3!$U$13:$X$13,0)))," ", INDEX(גיליון3!$U$14:$X$28,MATCH('דיווח פרטני'!G119,גיליון3!$T$14:$T$28,0),MATCH('דיווח פרטני'!C119,גיליון3!$U$13:$X$13,0)))</f>
        <v>0</v>
      </c>
      <c r="I119" s="885"/>
      <c r="J119" s="885">
        <f>VLOOKUP(Table_1[[#This Row],[מספר רישוי ]],'[3]2024'!$A:$AH,34,0)</f>
        <v>85549</v>
      </c>
    </row>
    <row r="120" spans="1:10" ht="18" customHeight="1" thickBot="1" x14ac:dyDescent="0.3">
      <c r="A120" s="885">
        <v>79791102</v>
      </c>
      <c r="B120" s="885" t="s">
        <v>547</v>
      </c>
      <c r="C120" s="885" t="s">
        <v>7</v>
      </c>
      <c r="D120" s="885" t="s">
        <v>13</v>
      </c>
      <c r="E120" s="886">
        <v>2022</v>
      </c>
      <c r="F120" s="885" t="s">
        <v>259</v>
      </c>
      <c r="G120" s="885" t="s">
        <v>31</v>
      </c>
      <c r="H120" s="889">
        <f t="array" ref="H120">IF(ISERROR(INDEX(גיליון3!$U$14:$X$28,MATCH('דיווח פרטני'!G120,גיליון3!$T$14:$T$28,0),MATCH('דיווח פרטני'!C120,גיליון3!$U$13:$X$13,0)))," ", INDEX(גיליון3!$U$14:$X$28,MATCH('דיווח פרטני'!G120,גיליון3!$T$14:$T$28,0),MATCH('דיווח פרטני'!C120,גיליון3!$U$13:$X$13,0)))</f>
        <v>0</v>
      </c>
      <c r="I120" s="885"/>
      <c r="J120" s="885">
        <f>VLOOKUP(Table_1[[#This Row],[מספר רישוי ]],'[3]2024'!$A:$AH,34,0)</f>
        <v>75058</v>
      </c>
    </row>
    <row r="121" spans="1:10" ht="18" customHeight="1" thickBot="1" x14ac:dyDescent="0.3">
      <c r="A121" s="885">
        <v>79791202</v>
      </c>
      <c r="B121" s="885" t="s">
        <v>547</v>
      </c>
      <c r="C121" s="885" t="s">
        <v>7</v>
      </c>
      <c r="D121" s="885" t="s">
        <v>13</v>
      </c>
      <c r="E121" s="886">
        <v>2022</v>
      </c>
      <c r="F121" s="885" t="s">
        <v>259</v>
      </c>
      <c r="G121" s="885" t="s">
        <v>31</v>
      </c>
      <c r="H121" s="889">
        <f t="array" ref="H121">IF(ISERROR(INDEX(גיליון3!$U$14:$X$28,MATCH('דיווח פרטני'!G121,גיליון3!$T$14:$T$28,0),MATCH('דיווח פרטני'!C121,גיליון3!$U$13:$X$13,0)))," ", INDEX(גיליון3!$U$14:$X$28,MATCH('דיווח פרטני'!G121,גיליון3!$T$14:$T$28,0),MATCH('דיווח פרטני'!C121,גיליון3!$U$13:$X$13,0)))</f>
        <v>0</v>
      </c>
      <c r="I121" s="885"/>
      <c r="J121" s="885">
        <f>VLOOKUP(Table_1[[#This Row],[מספר רישוי ]],'[3]2024'!$A:$AH,34,0)</f>
        <v>53583</v>
      </c>
    </row>
    <row r="122" spans="1:10" ht="18" customHeight="1" thickBot="1" x14ac:dyDescent="0.3">
      <c r="A122" s="885">
        <v>79791302</v>
      </c>
      <c r="B122" s="885" t="s">
        <v>547</v>
      </c>
      <c r="C122" s="885" t="s">
        <v>7</v>
      </c>
      <c r="D122" s="885" t="s">
        <v>13</v>
      </c>
      <c r="E122" s="886">
        <v>2023</v>
      </c>
      <c r="F122" s="885" t="s">
        <v>259</v>
      </c>
      <c r="G122" s="885" t="s">
        <v>31</v>
      </c>
      <c r="H122" s="889">
        <f t="array" ref="H122">IF(ISERROR(INDEX(גיליון3!$U$14:$X$28,MATCH('דיווח פרטני'!G122,גיליון3!$T$14:$T$28,0),MATCH('דיווח פרטני'!C122,גיליון3!$U$13:$X$13,0)))," ", INDEX(גיליון3!$U$14:$X$28,MATCH('דיווח פרטני'!G122,גיליון3!$T$14:$T$28,0),MATCH('דיווח פרטני'!C122,גיליון3!$U$13:$X$13,0)))</f>
        <v>0</v>
      </c>
      <c r="I122" s="885"/>
      <c r="J122" s="885">
        <f>VLOOKUP(Table_1[[#This Row],[מספר רישוי ]],'[3]2024'!$A:$AH,34,0)</f>
        <v>82414</v>
      </c>
    </row>
    <row r="123" spans="1:10" ht="18" customHeight="1" thickBot="1" x14ac:dyDescent="0.3">
      <c r="A123" s="885">
        <v>79791402</v>
      </c>
      <c r="B123" s="885" t="s">
        <v>547</v>
      </c>
      <c r="C123" s="885" t="s">
        <v>7</v>
      </c>
      <c r="D123" s="885" t="s">
        <v>13</v>
      </c>
      <c r="E123" s="886">
        <v>2023</v>
      </c>
      <c r="F123" s="885" t="s">
        <v>259</v>
      </c>
      <c r="G123" s="885" t="s">
        <v>31</v>
      </c>
      <c r="H123" s="889">
        <f t="array" ref="H123">IF(ISERROR(INDEX(גיליון3!$U$14:$X$28,MATCH('דיווח פרטני'!G123,גיליון3!$T$14:$T$28,0),MATCH('דיווח פרטני'!C123,גיליון3!$U$13:$X$13,0)))," ", INDEX(גיליון3!$U$14:$X$28,MATCH('דיווח פרטני'!G123,גיליון3!$T$14:$T$28,0),MATCH('דיווח פרטני'!C123,גיליון3!$U$13:$X$13,0)))</f>
        <v>0</v>
      </c>
      <c r="I123" s="885"/>
      <c r="J123" s="885">
        <f>VLOOKUP(Table_1[[#This Row],[מספר רישוי ]],'[3]2024'!$A:$AH,34,0)</f>
        <v>74182</v>
      </c>
    </row>
    <row r="124" spans="1:10" ht="18" customHeight="1" thickBot="1" x14ac:dyDescent="0.3">
      <c r="A124" s="885">
        <v>79791502</v>
      </c>
      <c r="B124" s="885" t="s">
        <v>547</v>
      </c>
      <c r="C124" s="885" t="s">
        <v>7</v>
      </c>
      <c r="D124" s="885" t="s">
        <v>13</v>
      </c>
      <c r="E124" s="886">
        <v>2023</v>
      </c>
      <c r="F124" s="885" t="s">
        <v>259</v>
      </c>
      <c r="G124" s="885" t="s">
        <v>31</v>
      </c>
      <c r="H124" s="889">
        <f t="array" ref="H124">IF(ISERROR(INDEX(גיליון3!$U$14:$X$28,MATCH('דיווח פרטני'!G124,גיליון3!$T$14:$T$28,0),MATCH('דיווח פרטני'!C124,גיליון3!$U$13:$X$13,0)))," ", INDEX(גיליון3!$U$14:$X$28,MATCH('דיווח פרטני'!G124,גיליון3!$T$14:$T$28,0),MATCH('דיווח פרטני'!C124,גיליון3!$U$13:$X$13,0)))</f>
        <v>0</v>
      </c>
      <c r="I124" s="885"/>
      <c r="J124" s="885">
        <f>VLOOKUP(Table_1[[#This Row],[מספר רישוי ]],'[3]2024'!$A:$AH,34,0)</f>
        <v>79109</v>
      </c>
    </row>
    <row r="125" spans="1:10" ht="18" customHeight="1" thickBot="1" x14ac:dyDescent="0.3">
      <c r="A125" s="885">
        <v>92364801</v>
      </c>
      <c r="B125" s="885" t="s">
        <v>549</v>
      </c>
      <c r="C125" s="885" t="s">
        <v>7</v>
      </c>
      <c r="D125" s="885" t="s">
        <v>13</v>
      </c>
      <c r="E125" s="886">
        <v>2021</v>
      </c>
      <c r="F125" s="885" t="s">
        <v>259</v>
      </c>
      <c r="G125" s="885" t="s">
        <v>31</v>
      </c>
      <c r="H125" s="889">
        <f t="array" ref="H125">IF(ISERROR(INDEX(גיליון3!$U$14:$X$28,MATCH('דיווח פרטני'!G125,גיליון3!$T$14:$T$28,0),MATCH('דיווח פרטני'!C125,גיליון3!$U$13:$X$13,0)))," ", INDEX(גיליון3!$U$14:$X$28,MATCH('דיווח פרטני'!G125,גיליון3!$T$14:$T$28,0),MATCH('דיווח פרטני'!C125,גיליון3!$U$13:$X$13,0)))</f>
        <v>0</v>
      </c>
      <c r="I125" s="885"/>
      <c r="J125" s="885">
        <f>VLOOKUP(Table_1[[#This Row],[מספר רישוי ]],'[3]2024'!$A:$AH,34,0)</f>
        <v>48745</v>
      </c>
    </row>
    <row r="126" spans="1:10" ht="18" customHeight="1" thickBot="1" x14ac:dyDescent="0.3">
      <c r="A126" s="885">
        <v>13848702</v>
      </c>
      <c r="B126" s="885" t="s">
        <v>547</v>
      </c>
      <c r="C126" s="885" t="s">
        <v>7</v>
      </c>
      <c r="D126" s="885" t="s">
        <v>13</v>
      </c>
      <c r="E126" s="886">
        <v>2021</v>
      </c>
      <c r="F126" s="885" t="s">
        <v>259</v>
      </c>
      <c r="G126" s="885" t="s">
        <v>31</v>
      </c>
      <c r="H126" s="889">
        <f t="array" ref="H126">IF(ISERROR(INDEX(גיליון3!$U$14:$X$28,MATCH('דיווח פרטני'!G126,גיליון3!$T$14:$T$28,0),MATCH('דיווח פרטני'!C126,גיליון3!$U$13:$X$13,0)))," ", INDEX(גיליון3!$U$14:$X$28,MATCH('דיווח פרטני'!G126,גיליון3!$T$14:$T$28,0),MATCH('דיווח פרטני'!C126,גיליון3!$U$13:$X$13,0)))</f>
        <v>0</v>
      </c>
      <c r="I126" s="885"/>
      <c r="J126" s="885">
        <f>VLOOKUP(Table_1[[#This Row],[מספר רישוי ]],'[3]2024'!$A:$AH,34,0)</f>
        <v>45386</v>
      </c>
    </row>
    <row r="127" spans="1:10" ht="18" customHeight="1" thickBot="1" x14ac:dyDescent="0.3">
      <c r="A127" s="885"/>
      <c r="B127" s="885"/>
      <c r="C127" s="885"/>
      <c r="D127" s="885"/>
      <c r="E127" s="886"/>
      <c r="F127" s="885"/>
      <c r="G127" s="885"/>
      <c r="H127" s="889" t="str">
        <f t="array" ref="H127">IF(ISERROR(INDEX(גיליון3!$U$14:$X$28,MATCH('דיווח פרטני'!G127,גיליון3!$T$14:$T$28,0),MATCH('דיווח פרטני'!C127,גיליון3!$U$13:$X$13,0)))," ", INDEX(גיליון3!$U$14:$X$28,MATCH('דיווח פרטני'!G127,גיליון3!$T$14:$T$28,0),MATCH('דיווח פרטני'!C127,גיליון3!$U$13:$X$13,0)))</f>
        <v xml:space="preserve"> </v>
      </c>
      <c r="I127" s="885"/>
      <c r="J127" s="885" t="e">
        <f>VLOOKUP(Table_1[[#This Row],[מספר רישוי ]],'[3]2024'!$A:$AH,34,0)</f>
        <v>#N/A</v>
      </c>
    </row>
    <row r="128" spans="1:10" ht="18" customHeight="1" thickBot="1" x14ac:dyDescent="0.3">
      <c r="A128" s="885"/>
      <c r="B128" s="885"/>
      <c r="C128" s="885"/>
      <c r="D128" s="885"/>
      <c r="E128" s="886"/>
      <c r="F128" s="885"/>
      <c r="G128" s="885"/>
      <c r="H128" s="889" t="str">
        <f t="array" ref="H128">IF(ISERROR(INDEX(גיליון3!$U$14:$X$28,MATCH('דיווח פרטני'!G128,גיליון3!$T$14:$T$28,0),MATCH('דיווח פרטני'!C128,גיליון3!$U$13:$X$13,0)))," ", INDEX(גיליון3!$U$14:$X$28,MATCH('דיווח פרטני'!G128,גיליון3!$T$14:$T$28,0),MATCH('דיווח פרטני'!C128,גיליון3!$U$13:$X$13,0)))</f>
        <v xml:space="preserve"> </v>
      </c>
      <c r="I128" s="885"/>
      <c r="J128" s="885" t="e">
        <f>VLOOKUP(Table_1[[#This Row],[מספר רישוי ]],'[3]2024'!$A:$AH,34,0)</f>
        <v>#N/A</v>
      </c>
    </row>
    <row r="129" spans="1:10" ht="18" customHeight="1" thickBot="1" x14ac:dyDescent="0.3">
      <c r="A129" s="885"/>
      <c r="B129" s="885"/>
      <c r="C129" s="885"/>
      <c r="D129" s="885"/>
      <c r="E129" s="886"/>
      <c r="F129" s="885"/>
      <c r="G129" s="885"/>
      <c r="H129" s="889" t="str">
        <f t="array" ref="H129">IF(ISERROR(INDEX(גיליון3!$U$14:$X$28,MATCH('דיווח פרטני'!G129,גיליון3!$T$14:$T$28,0),MATCH('דיווח פרטני'!C129,גיליון3!$U$13:$X$13,0)))," ", INDEX(גיליון3!$U$14:$X$28,MATCH('דיווח פרטני'!G129,גיליון3!$T$14:$T$28,0),MATCH('דיווח פרטני'!C129,גיליון3!$U$13:$X$13,0)))</f>
        <v xml:space="preserve"> </v>
      </c>
      <c r="I129" s="885"/>
      <c r="J129" s="885" t="e">
        <f>VLOOKUP(Table_1[[#This Row],[מספר רישוי ]],'[3]2024'!$A:$AH,34,0)</f>
        <v>#N/A</v>
      </c>
    </row>
    <row r="130" spans="1:10" ht="18" customHeight="1" thickBot="1" x14ac:dyDescent="0.3">
      <c r="A130" s="885"/>
      <c r="B130" s="885"/>
      <c r="C130" s="885"/>
      <c r="D130" s="885"/>
      <c r="E130" s="886"/>
      <c r="F130" s="885"/>
      <c r="G130" s="885"/>
      <c r="H130" s="889" t="str">
        <f t="array" ref="H130">IF(ISERROR(INDEX(גיליון3!$U$14:$X$28,MATCH('דיווח פרטני'!G130,גיליון3!$T$14:$T$28,0),MATCH('דיווח פרטני'!C130,גיליון3!$U$13:$X$13,0)))," ", INDEX(גיליון3!$U$14:$X$28,MATCH('דיווח פרטני'!G130,גיליון3!$T$14:$T$28,0),MATCH('דיווח פרטני'!C130,גיליון3!$U$13:$X$13,0)))</f>
        <v xml:space="preserve"> </v>
      </c>
      <c r="I130" s="885"/>
      <c r="J130" s="885" t="e">
        <f>VLOOKUP(Table_1[[#This Row],[מספר רישוי ]],'[3]2024'!$A:$AH,34,0)</f>
        <v>#N/A</v>
      </c>
    </row>
    <row r="131" spans="1:10" ht="18" customHeight="1" thickBot="1" x14ac:dyDescent="0.3">
      <c r="A131" s="885"/>
      <c r="B131" s="885"/>
      <c r="C131" s="885"/>
      <c r="D131" s="885"/>
      <c r="E131" s="886"/>
      <c r="F131" s="885"/>
      <c r="G131" s="885"/>
      <c r="H131" s="889" t="str">
        <f t="array" ref="H131">IF(ISERROR(INDEX(גיליון3!$U$14:$X$28,MATCH('דיווח פרטני'!G131,גיליון3!$T$14:$T$28,0),MATCH('דיווח פרטני'!C131,גיליון3!$U$13:$X$13,0)))," ", INDEX(גיליון3!$U$14:$X$28,MATCH('דיווח פרטני'!G131,גיליון3!$T$14:$T$28,0),MATCH('דיווח פרטני'!C131,גיליון3!$U$13:$X$13,0)))</f>
        <v xml:space="preserve"> </v>
      </c>
      <c r="I131" s="885"/>
      <c r="J131" s="885" t="e">
        <f>VLOOKUP(Table_1[[#This Row],[מספר רישוי ]],'[3]2024'!$A:$AH,34,0)</f>
        <v>#N/A</v>
      </c>
    </row>
    <row r="132" spans="1:10" ht="18" customHeight="1" thickBot="1" x14ac:dyDescent="0.3">
      <c r="A132" s="885"/>
      <c r="B132" s="885"/>
      <c r="C132" s="885"/>
      <c r="D132" s="885"/>
      <c r="E132" s="886"/>
      <c r="F132" s="885"/>
      <c r="G132" s="885"/>
      <c r="H132" s="889" t="str">
        <f t="array" ref="H132">IF(ISERROR(INDEX(גיליון3!$U$14:$X$28,MATCH('דיווח פרטני'!G132,גיליון3!$T$14:$T$28,0),MATCH('דיווח פרטני'!C132,גיליון3!$U$13:$X$13,0)))," ", INDEX(גיליון3!$U$14:$X$28,MATCH('דיווח פרטני'!G132,גיליון3!$T$14:$T$28,0),MATCH('דיווח פרטני'!C132,גיליון3!$U$13:$X$13,0)))</f>
        <v xml:space="preserve"> </v>
      </c>
      <c r="I132" s="885"/>
      <c r="J132" s="885" t="e">
        <f>VLOOKUP(Table_1[[#This Row],[מספר רישוי ]],'[3]2024'!$A:$AH,34,0)</f>
        <v>#N/A</v>
      </c>
    </row>
    <row r="133" spans="1:10" ht="18" customHeight="1" thickBot="1" x14ac:dyDescent="0.3">
      <c r="A133" s="885"/>
      <c r="B133" s="885"/>
      <c r="C133" s="885"/>
      <c r="D133" s="885"/>
      <c r="E133" s="886"/>
      <c r="F133" s="885"/>
      <c r="G133" s="885"/>
      <c r="H133" s="889" t="str">
        <f t="array" ref="H133">IF(ISERROR(INDEX(גיליון3!$U$14:$X$28,MATCH('דיווח פרטני'!G133,גיליון3!$T$14:$T$28,0),MATCH('דיווח פרטני'!C133,גיליון3!$U$13:$X$13,0)))," ", INDEX(גיליון3!$U$14:$X$28,MATCH('דיווח פרטני'!G133,גיליון3!$T$14:$T$28,0),MATCH('דיווח פרטני'!C133,גיליון3!$U$13:$X$13,0)))</f>
        <v xml:space="preserve"> </v>
      </c>
      <c r="I133" s="885"/>
      <c r="J133" s="885" t="e">
        <f>VLOOKUP(Table_1[[#This Row],[מספר רישוי ]],'[3]2024'!$A:$AH,34,0)</f>
        <v>#N/A</v>
      </c>
    </row>
    <row r="134" spans="1:10" ht="18" customHeight="1" thickBot="1" x14ac:dyDescent="0.3">
      <c r="A134" s="885"/>
      <c r="B134" s="885"/>
      <c r="C134" s="885"/>
      <c r="D134" s="885"/>
      <c r="E134" s="886"/>
      <c r="F134" s="885"/>
      <c r="G134" s="885"/>
      <c r="H134" s="889" t="str">
        <f t="array" ref="H134">IF(ISERROR(INDEX(גיליון3!$U$14:$X$28,MATCH('דיווח פרטני'!G134,גיליון3!$T$14:$T$28,0),MATCH('דיווח פרטני'!C134,גיליון3!$U$13:$X$13,0)))," ", INDEX(גיליון3!$U$14:$X$28,MATCH('דיווח פרטני'!G134,גיליון3!$T$14:$T$28,0),MATCH('דיווח פרטני'!C134,גיליון3!$U$13:$X$13,0)))</f>
        <v xml:space="preserve"> </v>
      </c>
      <c r="I134" s="885"/>
      <c r="J134" s="885" t="e">
        <f>VLOOKUP(Table_1[[#This Row],[מספר רישוי ]],'[3]2024'!$A:$AH,34,0)</f>
        <v>#N/A</v>
      </c>
    </row>
    <row r="135" spans="1:10" ht="18" customHeight="1" thickBot="1" x14ac:dyDescent="0.3">
      <c r="A135" s="885"/>
      <c r="B135" s="885"/>
      <c r="C135" s="885"/>
      <c r="D135" s="885"/>
      <c r="E135" s="886"/>
      <c r="F135" s="885"/>
      <c r="G135" s="885"/>
      <c r="H135" s="889" t="str">
        <f t="array" ref="H135">IF(ISERROR(INDEX(גיליון3!$U$14:$X$28,MATCH('דיווח פרטני'!G135,גיליון3!$T$14:$T$28,0),MATCH('דיווח פרטני'!C135,גיליון3!$U$13:$X$13,0)))," ", INDEX(גיליון3!$U$14:$X$28,MATCH('דיווח פרטני'!G135,גיליון3!$T$14:$T$28,0),MATCH('דיווח פרטני'!C135,גיליון3!$U$13:$X$13,0)))</f>
        <v xml:space="preserve"> </v>
      </c>
      <c r="I135" s="885"/>
      <c r="J135" s="885" t="e">
        <f>VLOOKUP(Table_1[[#This Row],[מספר רישוי ]],'[3]2024'!$A:$AH,34,0)</f>
        <v>#N/A</v>
      </c>
    </row>
    <row r="136" spans="1:10" ht="18" customHeight="1" thickBot="1" x14ac:dyDescent="0.3">
      <c r="A136" s="885"/>
      <c r="B136" s="885"/>
      <c r="C136" s="885"/>
      <c r="D136" s="885"/>
      <c r="E136" s="886"/>
      <c r="F136" s="885"/>
      <c r="G136" s="885"/>
      <c r="H136" s="889" t="str">
        <f t="array" ref="H136">IF(ISERROR(INDEX(גיליון3!$U$14:$X$28,MATCH('דיווח פרטני'!G136,גיליון3!$T$14:$T$28,0),MATCH('דיווח פרטני'!C136,גיליון3!$U$13:$X$13,0)))," ", INDEX(גיליון3!$U$14:$X$28,MATCH('דיווח פרטני'!G136,גיליון3!$T$14:$T$28,0),MATCH('דיווח פרטני'!C136,גיליון3!$U$13:$X$13,0)))</f>
        <v xml:space="preserve"> </v>
      </c>
      <c r="I136" s="885"/>
      <c r="J136" s="885" t="e">
        <f>VLOOKUP(Table_1[[#This Row],[מספר רישוי ]],'[3]2024'!$A:$AH,34,0)</f>
        <v>#N/A</v>
      </c>
    </row>
    <row r="137" spans="1:10" ht="18" customHeight="1" thickBot="1" x14ac:dyDescent="0.3">
      <c r="A137" s="885"/>
      <c r="B137" s="885"/>
      <c r="C137" s="885"/>
      <c r="D137" s="885"/>
      <c r="E137" s="886"/>
      <c r="F137" s="885"/>
      <c r="G137" s="885"/>
      <c r="H137" s="889" t="str">
        <f t="array" ref="H137">IF(ISERROR(INDEX(גיליון3!$U$14:$X$28,MATCH('דיווח פרטני'!G137,גיליון3!$T$14:$T$28,0),MATCH('דיווח פרטני'!C137,גיליון3!$U$13:$X$13,0)))," ", INDEX(גיליון3!$U$14:$X$28,MATCH('דיווח פרטני'!G137,גיליון3!$T$14:$T$28,0),MATCH('דיווח פרטני'!C137,גיליון3!$U$13:$X$13,0)))</f>
        <v xml:space="preserve"> </v>
      </c>
      <c r="I137" s="885"/>
      <c r="J137" s="885" t="e">
        <f>VLOOKUP(Table_1[[#This Row],[מספר רישוי ]],'[3]2024'!$A:$AH,34,0)</f>
        <v>#N/A</v>
      </c>
    </row>
    <row r="138" spans="1:10" ht="18" customHeight="1" thickBot="1" x14ac:dyDescent="0.3">
      <c r="A138" s="885"/>
      <c r="B138" s="885"/>
      <c r="C138" s="885"/>
      <c r="D138" s="885"/>
      <c r="E138" s="886"/>
      <c r="F138" s="885"/>
      <c r="G138" s="885"/>
      <c r="H138" s="890" t="str">
        <f t="array" ref="H138">IF(ISERROR(INDEX(גיליון3!$U$14:$X$28,MATCH('דיווח פרטני'!G138,גיליון3!$T$14:$T$28,0),MATCH('דיווח פרטני'!C138,גיליון3!$U$13:$X$13,0)))," ", INDEX(גיליון3!$U$14:$X$28,MATCH('דיווח פרטני'!G138,גיליון3!$T$14:$T$28,0),MATCH('דיווח פרטני'!C138,גיליון3!$U$13:$X$13,0)))</f>
        <v xml:space="preserve"> </v>
      </c>
      <c r="I138" s="885"/>
      <c r="J138" s="885" t="e">
        <f>VLOOKUP(Table_1[[#This Row],[מספר רישוי ]],'[3]2024'!$A:$AH,34,0)</f>
        <v>#N/A</v>
      </c>
    </row>
    <row r="139" spans="1:10" ht="18" customHeight="1" thickBot="1" x14ac:dyDescent="0.3">
      <c r="A139" s="885"/>
      <c r="B139" s="885"/>
      <c r="C139" s="885"/>
      <c r="D139" s="885"/>
      <c r="E139" s="886"/>
      <c r="F139" s="885"/>
      <c r="G139" s="885"/>
      <c r="H139" s="890" t="str">
        <f t="array" ref="H139">IF(ISERROR(INDEX(גיליון3!$U$14:$X$28,MATCH('דיווח פרטני'!G139,גיליון3!$T$14:$T$28,0),MATCH('דיווח פרטני'!C139,גיליון3!$U$13:$X$13,0)))," ", INDEX(גיליון3!$U$14:$X$28,MATCH('דיווח פרטני'!G139,גיליון3!$T$14:$T$28,0),MATCH('דיווח פרטני'!C139,גיליון3!$U$13:$X$13,0)))</f>
        <v xml:space="preserve"> </v>
      </c>
      <c r="I139" s="885"/>
      <c r="J139" s="885" t="e">
        <f>VLOOKUP(Table_1[[#This Row],[מספר רישוי ]],'[3]2024'!$A:$AH,34,0)</f>
        <v>#N/A</v>
      </c>
    </row>
    <row r="140" spans="1:10" ht="18" customHeight="1" thickBot="1" x14ac:dyDescent="0.3">
      <c r="A140" s="885"/>
      <c r="B140" s="885"/>
      <c r="C140" s="885"/>
      <c r="D140" s="885"/>
      <c r="E140" s="886"/>
      <c r="F140" s="885"/>
      <c r="G140" s="885"/>
      <c r="H140" s="890" t="str">
        <f t="array" ref="H140">IF(ISERROR(INDEX(גיליון3!$U$14:$X$28,MATCH('דיווח פרטני'!G140,גיליון3!$T$14:$T$28,0),MATCH('דיווח פרטני'!C140,גיליון3!$U$13:$X$13,0)))," ", INDEX(גיליון3!$U$14:$X$28,MATCH('דיווח פרטני'!G140,גיליון3!$T$14:$T$28,0),MATCH('דיווח פרטני'!C140,גיליון3!$U$13:$X$13,0)))</f>
        <v xml:space="preserve"> </v>
      </c>
      <c r="I140" s="885"/>
      <c r="J140" s="885" t="e">
        <f>VLOOKUP(Table_1[[#This Row],[מספר רישוי ]],'[3]2024'!$A:$AH,34,0)</f>
        <v>#N/A</v>
      </c>
    </row>
    <row r="141" spans="1:10" ht="18" customHeight="1" thickBot="1" x14ac:dyDescent="0.3">
      <c r="A141" s="885"/>
      <c r="B141" s="885"/>
      <c r="C141" s="885"/>
      <c r="D141" s="885"/>
      <c r="E141" s="886"/>
      <c r="F141" s="885"/>
      <c r="G141" s="885"/>
      <c r="H141" s="890" t="str">
        <f t="array" ref="H141">IF(ISERROR(INDEX(גיליון3!$U$14:$X$28,MATCH('דיווח פרטני'!G141,גיליון3!$T$14:$T$28,0),MATCH('דיווח פרטני'!C141,גיליון3!$U$13:$X$13,0)))," ", INDEX(גיליון3!$U$14:$X$28,MATCH('דיווח פרטני'!G141,גיליון3!$T$14:$T$28,0),MATCH('דיווח פרטני'!C141,גיליון3!$U$13:$X$13,0)))</f>
        <v xml:space="preserve"> </v>
      </c>
      <c r="I141" s="885"/>
      <c r="J141" s="885" t="e">
        <f>VLOOKUP(Table_1[[#This Row],[מספר רישוי ]],'[3]2024'!$A:$AH,34,0)</f>
        <v>#N/A</v>
      </c>
    </row>
    <row r="142" spans="1:10" ht="18" customHeight="1" thickBot="1" x14ac:dyDescent="0.3">
      <c r="A142" s="885"/>
      <c r="B142" s="885"/>
      <c r="C142" s="885"/>
      <c r="D142" s="885"/>
      <c r="E142" s="886"/>
      <c r="F142" s="885"/>
      <c r="G142" s="885"/>
      <c r="H142" s="890" t="str">
        <f t="array" ref="H142">IF(ISERROR(INDEX(גיליון3!$U$14:$X$28,MATCH('דיווח פרטני'!G142,גיליון3!$T$14:$T$28,0),MATCH('דיווח פרטני'!C142,גיליון3!$U$13:$X$13,0)))," ", INDEX(גיליון3!$U$14:$X$28,MATCH('דיווח פרטני'!G142,גיליון3!$T$14:$T$28,0),MATCH('דיווח פרטני'!C142,גיליון3!$U$13:$X$13,0)))</f>
        <v xml:space="preserve"> </v>
      </c>
      <c r="I142" s="885"/>
      <c r="J142" s="885" t="e">
        <f>VLOOKUP(Table_1[[#This Row],[מספר רישוי ]],'[3]2024'!$A:$AH,34,0)</f>
        <v>#N/A</v>
      </c>
    </row>
    <row r="143" spans="1:10" ht="18" customHeight="1" thickBot="1" x14ac:dyDescent="0.3">
      <c r="A143" s="885"/>
      <c r="B143" s="885"/>
      <c r="C143" s="885"/>
      <c r="D143" s="885"/>
      <c r="E143" s="886"/>
      <c r="F143" s="885"/>
      <c r="G143" s="885"/>
      <c r="H143" s="890" t="str">
        <f t="array" ref="H143">IF(ISERROR(INDEX(גיליון3!$U$14:$X$28,MATCH('דיווח פרטני'!G143,גיליון3!$T$14:$T$28,0),MATCH('דיווח פרטני'!C143,גיליון3!$U$13:$X$13,0)))," ", INDEX(גיליון3!$U$14:$X$28,MATCH('דיווח פרטני'!G143,גיליון3!$T$14:$T$28,0),MATCH('דיווח פרטני'!C143,גיליון3!$U$13:$X$13,0)))</f>
        <v xml:space="preserve"> </v>
      </c>
      <c r="I143" s="885"/>
      <c r="J143" s="885" t="e">
        <f>VLOOKUP(Table_1[[#This Row],[מספר רישוי ]],'[3]2024'!$A:$AH,34,0)</f>
        <v>#N/A</v>
      </c>
    </row>
    <row r="144" spans="1:10" ht="18" customHeight="1" thickBot="1" x14ac:dyDescent="0.3">
      <c r="A144" s="885"/>
      <c r="B144" s="885"/>
      <c r="C144" s="885"/>
      <c r="D144" s="885"/>
      <c r="E144" s="886"/>
      <c r="F144" s="885"/>
      <c r="G144" s="885"/>
      <c r="H144" s="890" t="str">
        <f t="array" ref="H144">IF(ISERROR(INDEX(גיליון3!$U$14:$X$28,MATCH('דיווח פרטני'!G144,גיליון3!$T$14:$T$28,0),MATCH('דיווח פרטני'!C144,גיליון3!$U$13:$X$13,0)))," ", INDEX(גיליון3!$U$14:$X$28,MATCH('דיווח פרטני'!G144,גיליון3!$T$14:$T$28,0),MATCH('דיווח פרטני'!C144,גיליון3!$U$13:$X$13,0)))</f>
        <v xml:space="preserve"> </v>
      </c>
      <c r="I144" s="885"/>
      <c r="J144" s="885" t="e">
        <f>VLOOKUP(Table_1[[#This Row],[מספר רישוי ]],'[3]2024'!$A:$AH,34,0)</f>
        <v>#N/A</v>
      </c>
    </row>
    <row r="145" spans="1:10" ht="18" customHeight="1" thickBot="1" x14ac:dyDescent="0.3">
      <c r="A145" s="885"/>
      <c r="B145" s="885"/>
      <c r="C145" s="885"/>
      <c r="D145" s="885"/>
      <c r="E145" s="886"/>
      <c r="F145" s="885"/>
      <c r="G145" s="885"/>
      <c r="H145" s="890" t="str">
        <f t="array" ref="H145">IF(ISERROR(INDEX(גיליון3!$U$14:$X$28,MATCH('דיווח פרטני'!G145,גיליון3!$T$14:$T$28,0),MATCH('דיווח פרטני'!C145,גיליון3!$U$13:$X$13,0)))," ", INDEX(גיליון3!$U$14:$X$28,MATCH('דיווח פרטני'!G145,גיליון3!$T$14:$T$28,0),MATCH('דיווח פרטני'!C145,גיליון3!$U$13:$X$13,0)))</f>
        <v xml:space="preserve"> </v>
      </c>
      <c r="I145" s="885"/>
      <c r="J145" s="885" t="e">
        <f>VLOOKUP(Table_1[[#This Row],[מספר רישוי ]],'[3]2024'!$A:$AH,34,0)</f>
        <v>#N/A</v>
      </c>
    </row>
    <row r="146" spans="1:10" ht="18" customHeight="1" thickBot="1" x14ac:dyDescent="0.3">
      <c r="A146" s="885"/>
      <c r="B146" s="885"/>
      <c r="C146" s="885"/>
      <c r="D146" s="885"/>
      <c r="E146" s="886"/>
      <c r="F146" s="885"/>
      <c r="G146" s="885"/>
      <c r="H146" s="890" t="str">
        <f t="array" ref="H146">IF(ISERROR(INDEX(גיליון3!$U$14:$X$28,MATCH('דיווח פרטני'!G146,גיליון3!$T$14:$T$28,0),MATCH('דיווח פרטני'!C146,גיליון3!$U$13:$X$13,0)))," ", INDEX(גיליון3!$U$14:$X$28,MATCH('דיווח פרטני'!G146,גיליון3!$T$14:$T$28,0),MATCH('דיווח פרטני'!C146,גיליון3!$U$13:$X$13,0)))</f>
        <v xml:space="preserve"> </v>
      </c>
      <c r="I146" s="885"/>
      <c r="J146" s="885" t="e">
        <f>VLOOKUP(Table_1[[#This Row],[מספר רישוי ]],'[3]2024'!$A:$AH,34,0)</f>
        <v>#N/A</v>
      </c>
    </row>
    <row r="147" spans="1:10" ht="18" customHeight="1" thickBot="1" x14ac:dyDescent="0.3">
      <c r="A147" s="885"/>
      <c r="B147" s="885"/>
      <c r="C147" s="885"/>
      <c r="D147" s="885"/>
      <c r="E147" s="886"/>
      <c r="F147" s="885"/>
      <c r="G147" s="885"/>
      <c r="H147" s="890" t="str">
        <f t="array" ref="H147">IF(ISERROR(INDEX(גיליון3!$U$14:$X$28,MATCH('דיווח פרטני'!G147,גיליון3!$T$14:$T$28,0),MATCH('דיווח פרטני'!C147,גיליון3!$U$13:$X$13,0)))," ", INDEX(גיליון3!$U$14:$X$28,MATCH('דיווח פרטני'!G147,גיליון3!$T$14:$T$28,0),MATCH('דיווח פרטני'!C147,גיליון3!$U$13:$X$13,0)))</f>
        <v xml:space="preserve"> </v>
      </c>
      <c r="I147" s="885"/>
      <c r="J147" s="885" t="e">
        <f>VLOOKUP(Table_1[[#This Row],[מספר רישוי ]],'[3]2024'!$A:$AH,34,0)</f>
        <v>#N/A</v>
      </c>
    </row>
    <row r="148" spans="1:10" ht="18" customHeight="1" thickBot="1" x14ac:dyDescent="0.3">
      <c r="A148" s="885"/>
      <c r="B148" s="885"/>
      <c r="C148" s="885"/>
      <c r="D148" s="885"/>
      <c r="E148" s="886"/>
      <c r="F148" s="885"/>
      <c r="G148" s="885"/>
      <c r="H148" s="890" t="str">
        <f t="array" ref="H148">IF(ISERROR(INDEX(גיליון3!$U$14:$X$28,MATCH('דיווח פרטני'!G148,גיליון3!$T$14:$T$28,0),MATCH('דיווח פרטני'!C148,גיליון3!$U$13:$X$13,0)))," ", INDEX(גיליון3!$U$14:$X$28,MATCH('דיווח פרטני'!G148,גיליון3!$T$14:$T$28,0),MATCH('דיווח פרטני'!C148,גיליון3!$U$13:$X$13,0)))</f>
        <v xml:space="preserve"> </v>
      </c>
      <c r="I148" s="885"/>
      <c r="J148" s="885" t="e">
        <f>VLOOKUP(Table_1[[#This Row],[מספר רישוי ]],'[3]2024'!$A:$AH,34,0)</f>
        <v>#N/A</v>
      </c>
    </row>
    <row r="149" spans="1:10" ht="18" customHeight="1" thickBot="1" x14ac:dyDescent="0.3">
      <c r="A149" s="885"/>
      <c r="B149" s="885"/>
      <c r="C149" s="885"/>
      <c r="D149" s="885"/>
      <c r="E149" s="886"/>
      <c r="F149" s="885"/>
      <c r="G149" s="885"/>
      <c r="H149" s="890" t="str">
        <f t="array" ref="H149">IF(ISERROR(INDEX(גיליון3!$U$14:$X$28,MATCH('דיווח פרטני'!G149,גיליון3!$T$14:$T$28,0),MATCH('דיווח פרטני'!C149,גיליון3!$U$13:$X$13,0)))," ", INDEX(גיליון3!$U$14:$X$28,MATCH('דיווח פרטני'!G149,גיליון3!$T$14:$T$28,0),MATCH('דיווח פרטני'!C149,גיליון3!$U$13:$X$13,0)))</f>
        <v xml:space="preserve"> </v>
      </c>
      <c r="I149" s="885"/>
      <c r="J149" s="885" t="e">
        <f>VLOOKUP(Table_1[[#This Row],[מספר רישוי ]],'[3]2024'!$A:$AH,34,0)</f>
        <v>#N/A</v>
      </c>
    </row>
    <row r="150" spans="1:10" ht="18" customHeight="1" thickBot="1" x14ac:dyDescent="0.3">
      <c r="A150" s="885"/>
      <c r="B150" s="885"/>
      <c r="C150" s="885"/>
      <c r="D150" s="885"/>
      <c r="E150" s="886"/>
      <c r="F150" s="885"/>
      <c r="G150" s="885"/>
      <c r="H150" s="890" t="str">
        <f t="array" ref="H150">IF(ISERROR(INDEX(גיליון3!$U$14:$X$28,MATCH('דיווח פרטני'!G150,גיליון3!$T$14:$T$28,0),MATCH('דיווח פרטני'!C150,גיליון3!$U$13:$X$13,0)))," ", INDEX(גיליון3!$U$14:$X$28,MATCH('דיווח פרטני'!G150,גיליון3!$T$14:$T$28,0),MATCH('דיווח פרטני'!C150,גיליון3!$U$13:$X$13,0)))</f>
        <v xml:space="preserve"> </v>
      </c>
      <c r="I150" s="885"/>
      <c r="J150" s="885" t="e">
        <f>VLOOKUP(Table_1[[#This Row],[מספר רישוי ]],'[3]2024'!$A:$AH,34,0)</f>
        <v>#N/A</v>
      </c>
    </row>
    <row r="151" spans="1:10" ht="18" customHeight="1" thickBot="1" x14ac:dyDescent="0.3">
      <c r="A151" s="885"/>
      <c r="B151" s="885"/>
      <c r="C151" s="885"/>
      <c r="D151" s="885"/>
      <c r="E151" s="886"/>
      <c r="F151" s="885"/>
      <c r="G151" s="885"/>
      <c r="H151" s="890" t="str">
        <f t="array" ref="H151">IF(ISERROR(INDEX(גיליון3!$U$14:$X$28,MATCH('דיווח פרטני'!G151,גיליון3!$T$14:$T$28,0),MATCH('דיווח פרטני'!C151,גיליון3!$U$13:$X$13,0)))," ", INDEX(גיליון3!$U$14:$X$28,MATCH('דיווח פרטני'!G151,גיליון3!$T$14:$T$28,0),MATCH('דיווח פרטני'!C151,גיליון3!$U$13:$X$13,0)))</f>
        <v xml:space="preserve"> </v>
      </c>
      <c r="I151" s="885"/>
      <c r="J151" s="885" t="e">
        <f>VLOOKUP(Table_1[[#This Row],[מספר רישוי ]],'[3]2024'!$A:$AH,34,0)</f>
        <v>#N/A</v>
      </c>
    </row>
    <row r="152" spans="1:10" ht="18" customHeight="1" thickBot="1" x14ac:dyDescent="0.3">
      <c r="A152" s="885"/>
      <c r="B152" s="885"/>
      <c r="C152" s="885"/>
      <c r="D152" s="885"/>
      <c r="E152" s="886"/>
      <c r="F152" s="885"/>
      <c r="G152" s="885"/>
      <c r="H152" s="890" t="str">
        <f t="array" ref="H152">IF(ISERROR(INDEX(גיליון3!$U$14:$X$28,MATCH('דיווח פרטני'!G152,גיליון3!$T$14:$T$28,0),MATCH('דיווח פרטני'!C152,גיליון3!$U$13:$X$13,0)))," ", INDEX(גיליון3!$U$14:$X$28,MATCH('דיווח פרטני'!G152,גיליון3!$T$14:$T$28,0),MATCH('דיווח פרטני'!C152,גיליון3!$U$13:$X$13,0)))</f>
        <v xml:space="preserve"> </v>
      </c>
      <c r="I152" s="885"/>
      <c r="J152" s="885" t="e">
        <f>VLOOKUP(Table_1[[#This Row],[מספר רישוי ]],'[3]2024'!$A:$AH,34,0)</f>
        <v>#N/A</v>
      </c>
    </row>
    <row r="153" spans="1:10" ht="18" customHeight="1" thickBot="1" x14ac:dyDescent="0.3">
      <c r="A153" s="885"/>
      <c r="B153" s="885"/>
      <c r="C153" s="885"/>
      <c r="D153" s="885"/>
      <c r="E153" s="886"/>
      <c r="F153" s="885"/>
      <c r="G153" s="885"/>
      <c r="H153" s="890" t="str">
        <f t="array" ref="H153">IF(ISERROR(INDEX(גיליון3!$U$14:$X$28,MATCH('דיווח פרטני'!G153,גיליון3!$T$14:$T$28,0),MATCH('דיווח פרטני'!C153,גיליון3!$U$13:$X$13,0)))," ", INDEX(גיליון3!$U$14:$X$28,MATCH('דיווח פרטני'!G153,גיליון3!$T$14:$T$28,0),MATCH('דיווח פרטני'!C153,גיליון3!$U$13:$X$13,0)))</f>
        <v xml:space="preserve"> </v>
      </c>
      <c r="I153" s="885"/>
      <c r="J153" s="885" t="e">
        <f>VLOOKUP(Table_1[[#This Row],[מספר רישוי ]],'[3]2024'!$A:$AH,34,0)</f>
        <v>#N/A</v>
      </c>
    </row>
    <row r="154" spans="1:10" ht="18" customHeight="1" thickBot="1" x14ac:dyDescent="0.3">
      <c r="A154" s="885"/>
      <c r="B154" s="885"/>
      <c r="C154" s="885"/>
      <c r="D154" s="885"/>
      <c r="E154" s="886"/>
      <c r="F154" s="885"/>
      <c r="G154" s="885"/>
      <c r="H154" s="890" t="str">
        <f t="array" ref="H154">IF(ISERROR(INDEX(גיליון3!$U$14:$X$28,MATCH('דיווח פרטני'!G154,גיליון3!$T$14:$T$28,0),MATCH('דיווח פרטני'!C154,גיליון3!$U$13:$X$13,0)))," ", INDEX(גיליון3!$U$14:$X$28,MATCH('דיווח פרטני'!G154,גיליון3!$T$14:$T$28,0),MATCH('דיווח פרטני'!C154,גיליון3!$U$13:$X$13,0)))</f>
        <v xml:space="preserve"> </v>
      </c>
      <c r="I154" s="885"/>
      <c r="J154" s="885" t="e">
        <f>VLOOKUP(Table_1[[#This Row],[מספר רישוי ]],'[3]2024'!$A:$AH,34,0)</f>
        <v>#N/A</v>
      </c>
    </row>
    <row r="155" spans="1:10" ht="18" customHeight="1" thickBot="1" x14ac:dyDescent="0.3">
      <c r="A155" s="885"/>
      <c r="B155" s="885"/>
      <c r="C155" s="885"/>
      <c r="D155" s="885"/>
      <c r="E155" s="886"/>
      <c r="F155" s="885"/>
      <c r="G155" s="885"/>
      <c r="H155" s="890" t="str">
        <f t="array" ref="H155">IF(ISERROR(INDEX(גיליון3!$U$14:$X$28,MATCH('דיווח פרטני'!G155,גיליון3!$T$14:$T$28,0),MATCH('דיווח פרטני'!C155,גיליון3!$U$13:$X$13,0)))," ", INDEX(גיליון3!$U$14:$X$28,MATCH('דיווח פרטני'!G155,גיליון3!$T$14:$T$28,0),MATCH('דיווח פרטני'!C155,גיליון3!$U$13:$X$13,0)))</f>
        <v xml:space="preserve"> </v>
      </c>
      <c r="I155" s="885"/>
      <c r="J155" s="885" t="e">
        <f>VLOOKUP(Table_1[[#This Row],[מספר רישוי ]],'[3]2024'!$A:$AH,34,0)</f>
        <v>#N/A</v>
      </c>
    </row>
    <row r="156" spans="1:10" ht="18" customHeight="1" thickBot="1" x14ac:dyDescent="0.3">
      <c r="A156" s="885"/>
      <c r="B156" s="885"/>
      <c r="C156" s="885"/>
      <c r="D156" s="885"/>
      <c r="E156" s="886"/>
      <c r="F156" s="885"/>
      <c r="G156" s="885"/>
      <c r="H156" s="890" t="str">
        <f t="array" ref="H156">IF(ISERROR(INDEX(גיליון3!$U$14:$X$28,MATCH('דיווח פרטני'!G156,גיליון3!$T$14:$T$28,0),MATCH('דיווח פרטני'!C156,גיליון3!$U$13:$X$13,0)))," ", INDEX(גיליון3!$U$14:$X$28,MATCH('דיווח פרטני'!G156,גיליון3!$T$14:$T$28,0),MATCH('דיווח פרטני'!C156,גיליון3!$U$13:$X$13,0)))</f>
        <v xml:space="preserve"> </v>
      </c>
      <c r="I156" s="885"/>
      <c r="J156" s="885" t="e">
        <f>VLOOKUP(Table_1[[#This Row],[מספר רישוי ]],'[3]2024'!$A:$AH,34,0)</f>
        <v>#N/A</v>
      </c>
    </row>
    <row r="157" spans="1:10" ht="18" customHeight="1" thickBot="1" x14ac:dyDescent="0.3">
      <c r="A157" s="885"/>
      <c r="B157" s="885"/>
      <c r="C157" s="885"/>
      <c r="D157" s="885"/>
      <c r="E157" s="886"/>
      <c r="F157" s="885"/>
      <c r="G157" s="885"/>
      <c r="H157" s="890" t="str">
        <f t="array" ref="H157">IF(ISERROR(INDEX(גיליון3!$U$14:$X$28,MATCH('דיווח פרטני'!G157,גיליון3!$T$14:$T$28,0),MATCH('דיווח פרטני'!C157,גיליון3!$U$13:$X$13,0)))," ", INDEX(גיליון3!$U$14:$X$28,MATCH('דיווח פרטני'!G157,גיליון3!$T$14:$T$28,0),MATCH('דיווח פרטני'!C157,גיליון3!$U$13:$X$13,0)))</f>
        <v xml:space="preserve"> </v>
      </c>
      <c r="I157" s="885"/>
      <c r="J157" s="885" t="e">
        <f>VLOOKUP(Table_1[[#This Row],[מספר רישוי ]],'[3]2024'!$A:$AH,34,0)</f>
        <v>#N/A</v>
      </c>
    </row>
    <row r="158" spans="1:10" ht="18" customHeight="1" thickBot="1" x14ac:dyDescent="0.3">
      <c r="A158" s="885"/>
      <c r="B158" s="885"/>
      <c r="C158" s="885"/>
      <c r="D158" s="885"/>
      <c r="E158" s="886"/>
      <c r="F158" s="885"/>
      <c r="G158" s="885"/>
      <c r="H158" s="890" t="str">
        <f t="array" ref="H158">IF(ISERROR(INDEX(גיליון3!$U$14:$X$28,MATCH('דיווח פרטני'!G158,גיליון3!$T$14:$T$28,0),MATCH('דיווח פרטני'!C158,גיליון3!$U$13:$X$13,0)))," ", INDEX(גיליון3!$U$14:$X$28,MATCH('דיווח פרטני'!G158,גיליון3!$T$14:$T$28,0),MATCH('דיווח פרטני'!C158,גיליון3!$U$13:$X$13,0)))</f>
        <v xml:space="preserve"> </v>
      </c>
      <c r="I158" s="885"/>
      <c r="J158" s="885" t="e">
        <f>VLOOKUP(Table_1[[#This Row],[מספר רישוי ]],'[3]2024'!$A:$AH,34,0)</f>
        <v>#N/A</v>
      </c>
    </row>
    <row r="159" spans="1:10" ht="18" customHeight="1" thickBot="1" x14ac:dyDescent="0.3">
      <c r="A159" s="885"/>
      <c r="B159" s="885"/>
      <c r="C159" s="885"/>
      <c r="D159" s="885"/>
      <c r="E159" s="886"/>
      <c r="F159" s="885"/>
      <c r="G159" s="885"/>
      <c r="H159" s="890" t="str">
        <f t="array" ref="H159">IF(ISERROR(INDEX(גיליון3!$U$14:$X$28,MATCH('דיווח פרטני'!G159,גיליון3!$T$14:$T$28,0),MATCH('דיווח פרטני'!C159,גיליון3!$U$13:$X$13,0)))," ", INDEX(גיליון3!$U$14:$X$28,MATCH('דיווח פרטני'!G159,גיליון3!$T$14:$T$28,0),MATCH('דיווח פרטני'!C159,גיליון3!$U$13:$X$13,0)))</f>
        <v xml:space="preserve"> </v>
      </c>
      <c r="I159" s="885"/>
      <c r="J159" s="885" t="e">
        <f>VLOOKUP(Table_1[[#This Row],[מספר רישוי ]],'[3]2024'!$A:$AH,34,0)</f>
        <v>#N/A</v>
      </c>
    </row>
    <row r="160" spans="1:10" ht="18" customHeight="1" thickBot="1" x14ac:dyDescent="0.3">
      <c r="A160" s="885"/>
      <c r="B160" s="885"/>
      <c r="C160" s="885"/>
      <c r="D160" s="885"/>
      <c r="E160" s="886"/>
      <c r="F160" s="885"/>
      <c r="G160" s="885"/>
      <c r="H160" s="890" t="str">
        <f t="array" ref="H160">IF(ISERROR(INDEX(גיליון3!$U$14:$X$28,MATCH('דיווח פרטני'!G160,גיליון3!$T$14:$T$28,0),MATCH('דיווח פרטני'!C160,גיליון3!$U$13:$X$13,0)))," ", INDEX(גיליון3!$U$14:$X$28,MATCH('דיווח פרטני'!G160,גיליון3!$T$14:$T$28,0),MATCH('דיווח פרטני'!C160,גיליון3!$U$13:$X$13,0)))</f>
        <v xml:space="preserve"> </v>
      </c>
      <c r="I160" s="885"/>
      <c r="J160" s="885" t="e">
        <f>VLOOKUP(Table_1[[#This Row],[מספר רישוי ]],'[3]2024'!$A:$AH,34,0)</f>
        <v>#N/A</v>
      </c>
    </row>
    <row r="161" spans="1:10" ht="18" customHeight="1" thickBot="1" x14ac:dyDescent="0.3">
      <c r="A161" s="885"/>
      <c r="B161" s="885"/>
      <c r="C161" s="885"/>
      <c r="D161" s="885"/>
      <c r="E161" s="886"/>
      <c r="F161" s="885"/>
      <c r="G161" s="885"/>
      <c r="H161" s="890" t="str">
        <f t="array" ref="H161">IF(ISERROR(INDEX(גיליון3!$U$14:$X$28,MATCH('דיווח פרטני'!G161,גיליון3!$T$14:$T$28,0),MATCH('דיווח פרטני'!C161,גיליון3!$U$13:$X$13,0)))," ", INDEX(גיליון3!$U$14:$X$28,MATCH('דיווח פרטני'!G161,גיליון3!$T$14:$T$28,0),MATCH('דיווח פרטני'!C161,גיליון3!$U$13:$X$13,0)))</f>
        <v xml:space="preserve"> </v>
      </c>
      <c r="I161" s="885"/>
      <c r="J161" s="885" t="e">
        <f>VLOOKUP(Table_1[[#This Row],[מספר רישוי ]],'[3]2024'!$A:$AH,34,0)</f>
        <v>#N/A</v>
      </c>
    </row>
    <row r="162" spans="1:10" ht="18" customHeight="1" thickBot="1" x14ac:dyDescent="0.3">
      <c r="A162" s="885"/>
      <c r="B162" s="885"/>
      <c r="C162" s="885"/>
      <c r="D162" s="885"/>
      <c r="E162" s="886"/>
      <c r="F162" s="885"/>
      <c r="G162" s="885"/>
      <c r="H162" s="890" t="str">
        <f t="array" ref="H162">IF(ISERROR(INDEX(גיליון3!$U$14:$X$28,MATCH('דיווח פרטני'!G162,גיליון3!$T$14:$T$28,0),MATCH('דיווח פרטני'!C162,גיליון3!$U$13:$X$13,0)))," ", INDEX(גיליון3!$U$14:$X$28,MATCH('דיווח פרטני'!G162,גיליון3!$T$14:$T$28,0),MATCH('דיווח פרטני'!C162,גיליון3!$U$13:$X$13,0)))</f>
        <v xml:space="preserve"> </v>
      </c>
      <c r="I162" s="885"/>
      <c r="J162" s="885" t="e">
        <f>VLOOKUP(Table_1[[#This Row],[מספר רישוי ]],'[3]2024'!$A:$AH,34,0)</f>
        <v>#N/A</v>
      </c>
    </row>
    <row r="163" spans="1:10" ht="18" customHeight="1" thickBot="1" x14ac:dyDescent="0.3">
      <c r="A163" s="885"/>
      <c r="B163" s="885"/>
      <c r="C163" s="885"/>
      <c r="D163" s="885"/>
      <c r="E163" s="886"/>
      <c r="F163" s="885"/>
      <c r="G163" s="885"/>
      <c r="H163" s="890" t="str">
        <f t="array" ref="H163">IF(ISERROR(INDEX(גיליון3!$U$14:$X$28,MATCH('דיווח פרטני'!G163,גיליון3!$T$14:$T$28,0),MATCH('דיווח פרטני'!C163,גיליון3!$U$13:$X$13,0)))," ", INDEX(גיליון3!$U$14:$X$28,MATCH('דיווח פרטני'!G163,גיליון3!$T$14:$T$28,0),MATCH('דיווח פרטני'!C163,גיליון3!$U$13:$X$13,0)))</f>
        <v xml:space="preserve"> </v>
      </c>
      <c r="I163" s="885"/>
      <c r="J163" s="885" t="e">
        <f>VLOOKUP(Table_1[[#This Row],[מספר רישוי ]],'[3]2024'!$A:$AH,34,0)</f>
        <v>#N/A</v>
      </c>
    </row>
    <row r="164" spans="1:10" ht="18" customHeight="1" thickBot="1" x14ac:dyDescent="0.3">
      <c r="A164" s="885"/>
      <c r="B164" s="885"/>
      <c r="C164" s="885"/>
      <c r="D164" s="885"/>
      <c r="E164" s="886"/>
      <c r="F164" s="885"/>
      <c r="G164" s="885"/>
      <c r="H164" s="890" t="str">
        <f t="array" ref="H164">IF(ISERROR(INDEX(גיליון3!$U$14:$X$28,MATCH('דיווח פרטני'!G164,גיליון3!$T$14:$T$28,0),MATCH('דיווח פרטני'!C164,גיליון3!$U$13:$X$13,0)))," ", INDEX(גיליון3!$U$14:$X$28,MATCH('דיווח פרטני'!G164,גיליון3!$T$14:$T$28,0),MATCH('דיווח פרטני'!C164,גיליון3!$U$13:$X$13,0)))</f>
        <v xml:space="preserve"> </v>
      </c>
      <c r="I164" s="885"/>
      <c r="J164" s="885" t="e">
        <f>VLOOKUP(Table_1[[#This Row],[מספר רישוי ]],'[3]2024'!$A:$AH,34,0)</f>
        <v>#N/A</v>
      </c>
    </row>
    <row r="165" spans="1:10" ht="18" customHeight="1" thickBot="1" x14ac:dyDescent="0.3">
      <c r="A165" s="885"/>
      <c r="B165" s="885"/>
      <c r="C165" s="885"/>
      <c r="D165" s="885"/>
      <c r="E165" s="886"/>
      <c r="F165" s="885"/>
      <c r="G165" s="885"/>
      <c r="H165" s="890" t="str">
        <f t="array" ref="H165">IF(ISERROR(INDEX(גיליון3!$U$14:$X$28,MATCH('דיווח פרטני'!G165,גיליון3!$T$14:$T$28,0),MATCH('דיווח פרטני'!C165,גיליון3!$U$13:$X$13,0)))," ", INDEX(גיליון3!$U$14:$X$28,MATCH('דיווח פרטני'!G165,גיליון3!$T$14:$T$28,0),MATCH('דיווח פרטני'!C165,גיליון3!$U$13:$X$13,0)))</f>
        <v xml:space="preserve"> </v>
      </c>
      <c r="I165" s="885"/>
      <c r="J165" s="885" t="e">
        <f>VLOOKUP(Table_1[[#This Row],[מספר רישוי ]],'[3]2024'!$A:$AH,34,0)</f>
        <v>#N/A</v>
      </c>
    </row>
    <row r="166" spans="1:10" ht="18" customHeight="1" thickBot="1" x14ac:dyDescent="0.3">
      <c r="A166" s="885"/>
      <c r="B166" s="885"/>
      <c r="C166" s="885"/>
      <c r="D166" s="885"/>
      <c r="E166" s="886"/>
      <c r="F166" s="885"/>
      <c r="G166" s="885"/>
      <c r="H166" s="890" t="str">
        <f t="array" ref="H166">IF(ISERROR(INDEX(גיליון3!$U$14:$X$28,MATCH('דיווח פרטני'!G166,גיליון3!$T$14:$T$28,0),MATCH('דיווח פרטני'!C166,גיליון3!$U$13:$X$13,0)))," ", INDEX(גיליון3!$U$14:$X$28,MATCH('דיווח פרטני'!G166,גיליון3!$T$14:$T$28,0),MATCH('דיווח פרטני'!C166,גיליון3!$U$13:$X$13,0)))</f>
        <v xml:space="preserve"> </v>
      </c>
      <c r="I166" s="885"/>
      <c r="J166" s="885" t="e">
        <f>VLOOKUP(Table_1[[#This Row],[מספר רישוי ]],'[3]2024'!$A:$AH,34,0)</f>
        <v>#N/A</v>
      </c>
    </row>
    <row r="167" spans="1:10" ht="18" customHeight="1" thickBot="1" x14ac:dyDescent="0.3">
      <c r="A167" s="885"/>
      <c r="B167" s="885"/>
      <c r="C167" s="885"/>
      <c r="D167" s="885"/>
      <c r="E167" s="886"/>
      <c r="F167" s="885"/>
      <c r="G167" s="885"/>
      <c r="H167" s="890" t="str">
        <f t="array" ref="H167">IF(ISERROR(INDEX(גיליון3!$U$14:$X$28,MATCH('דיווח פרטני'!G167,גיליון3!$T$14:$T$28,0),MATCH('דיווח פרטני'!C167,גיליון3!$U$13:$X$13,0)))," ", INDEX(גיליון3!$U$14:$X$28,MATCH('דיווח פרטני'!G167,גיליון3!$T$14:$T$28,0),MATCH('דיווח פרטני'!C167,גיליון3!$U$13:$X$13,0)))</f>
        <v xml:space="preserve"> </v>
      </c>
      <c r="I167" s="885"/>
      <c r="J167" s="885" t="e">
        <f>VLOOKUP(Table_1[[#This Row],[מספר רישוי ]],'[3]2024'!$A:$AH,34,0)</f>
        <v>#N/A</v>
      </c>
    </row>
    <row r="168" spans="1:10" ht="18" customHeight="1" thickBot="1" x14ac:dyDescent="0.3">
      <c r="A168" s="885"/>
      <c r="B168" s="885"/>
      <c r="C168" s="885"/>
      <c r="D168" s="885"/>
      <c r="E168" s="886"/>
      <c r="F168" s="885"/>
      <c r="G168" s="885"/>
      <c r="H168" s="890" t="str">
        <f t="array" ref="H168">IF(ISERROR(INDEX(גיליון3!$U$14:$X$28,MATCH('דיווח פרטני'!G168,גיליון3!$T$14:$T$28,0),MATCH('דיווח פרטני'!C168,גיליון3!$U$13:$X$13,0)))," ", INDEX(גיליון3!$U$14:$X$28,MATCH('דיווח פרטני'!G168,גיליון3!$T$14:$T$28,0),MATCH('דיווח פרטני'!C168,גיליון3!$U$13:$X$13,0)))</f>
        <v xml:space="preserve"> </v>
      </c>
      <c r="I168" s="885"/>
      <c r="J168" s="885" t="e">
        <f>VLOOKUP(Table_1[[#This Row],[מספר רישוי ]],'[3]2024'!$A:$AH,34,0)</f>
        <v>#N/A</v>
      </c>
    </row>
    <row r="169" spans="1:10" ht="18" customHeight="1" thickBot="1" x14ac:dyDescent="0.3">
      <c r="A169" s="885"/>
      <c r="B169" s="885"/>
      <c r="C169" s="885"/>
      <c r="D169" s="885"/>
      <c r="E169" s="886"/>
      <c r="F169" s="885"/>
      <c r="G169" s="885"/>
      <c r="H169" s="890" t="str">
        <f t="array" ref="H169">IF(ISERROR(INDEX(גיליון3!$U$14:$X$28,MATCH('דיווח פרטני'!G169,גיליון3!$T$14:$T$28,0),MATCH('דיווח פרטני'!C169,גיליון3!$U$13:$X$13,0)))," ", INDEX(גיליון3!$U$14:$X$28,MATCH('דיווח פרטני'!G169,גיליון3!$T$14:$T$28,0),MATCH('דיווח פרטני'!C169,גיליון3!$U$13:$X$13,0)))</f>
        <v xml:space="preserve"> </v>
      </c>
      <c r="I169" s="885"/>
      <c r="J169" s="885" t="e">
        <f>VLOOKUP(Table_1[[#This Row],[מספר רישוי ]],'[3]2024'!$A:$AH,34,0)</f>
        <v>#N/A</v>
      </c>
    </row>
    <row r="170" spans="1:10" ht="18" customHeight="1" thickBot="1" x14ac:dyDescent="0.3">
      <c r="A170" s="885"/>
      <c r="B170" s="885"/>
      <c r="C170" s="885"/>
      <c r="D170" s="885"/>
      <c r="E170" s="886"/>
      <c r="F170" s="885"/>
      <c r="G170" s="885"/>
      <c r="H170" s="890" t="str">
        <f t="array" ref="H170">IF(ISERROR(INDEX(גיליון3!$U$14:$X$28,MATCH('דיווח פרטני'!G170,גיליון3!$T$14:$T$28,0),MATCH('דיווח פרטני'!C170,גיליון3!$U$13:$X$13,0)))," ", INDEX(גיליון3!$U$14:$X$28,MATCH('דיווח פרטני'!G170,גיליון3!$T$14:$T$28,0),MATCH('דיווח פרטני'!C170,גיליון3!$U$13:$X$13,0)))</f>
        <v xml:space="preserve"> </v>
      </c>
      <c r="I170" s="885"/>
      <c r="J170" s="885" t="e">
        <f>VLOOKUP(Table_1[[#This Row],[מספר רישוי ]],'[3]2024'!$A:$AH,34,0)</f>
        <v>#N/A</v>
      </c>
    </row>
    <row r="171" spans="1:10" ht="18" customHeight="1" thickBot="1" x14ac:dyDescent="0.3">
      <c r="A171" s="885"/>
      <c r="B171" s="885"/>
      <c r="C171" s="885"/>
      <c r="D171" s="885"/>
      <c r="E171" s="886"/>
      <c r="F171" s="885"/>
      <c r="G171" s="885"/>
      <c r="H171" s="890" t="str">
        <f t="array" ref="H171">IF(ISERROR(INDEX(גיליון3!$U$14:$X$28,MATCH('דיווח פרטני'!G171,גיליון3!$T$14:$T$28,0),MATCH('דיווח פרטני'!C171,גיליון3!$U$13:$X$13,0)))," ", INDEX(גיליון3!$U$14:$X$28,MATCH('דיווח פרטני'!G171,גיליון3!$T$14:$T$28,0),MATCH('דיווח פרטני'!C171,גיליון3!$U$13:$X$13,0)))</f>
        <v xml:space="preserve"> </v>
      </c>
      <c r="I171" s="885"/>
      <c r="J171" s="885" t="e">
        <f>VLOOKUP(Table_1[[#This Row],[מספר רישוי ]],'[3]2024'!$A:$AH,34,0)</f>
        <v>#N/A</v>
      </c>
    </row>
    <row r="172" spans="1:10" ht="18" customHeight="1" thickBot="1" x14ac:dyDescent="0.3">
      <c r="A172" s="885"/>
      <c r="B172" s="885"/>
      <c r="C172" s="885"/>
      <c r="D172" s="885"/>
      <c r="E172" s="886"/>
      <c r="F172" s="885"/>
      <c r="G172" s="885"/>
      <c r="H172" s="890" t="str">
        <f t="array" ref="H172">IF(ISERROR(INDEX(גיליון3!$U$14:$X$28,MATCH('דיווח פרטני'!G172,גיליון3!$T$14:$T$28,0),MATCH('דיווח פרטני'!C172,גיליון3!$U$13:$X$13,0)))," ", INDEX(גיליון3!$U$14:$X$28,MATCH('דיווח פרטני'!G172,גיליון3!$T$14:$T$28,0),MATCH('דיווח פרטני'!C172,גיליון3!$U$13:$X$13,0)))</f>
        <v xml:space="preserve"> </v>
      </c>
      <c r="I172" s="885"/>
      <c r="J172" s="885" t="e">
        <f>VLOOKUP(Table_1[[#This Row],[מספר רישוי ]],'[3]2024'!$A:$AH,34,0)</f>
        <v>#N/A</v>
      </c>
    </row>
    <row r="173" spans="1:10" ht="18" customHeight="1" thickBot="1" x14ac:dyDescent="0.3">
      <c r="A173" s="885"/>
      <c r="B173" s="885"/>
      <c r="C173" s="885"/>
      <c r="D173" s="885"/>
      <c r="E173" s="886"/>
      <c r="F173" s="885"/>
      <c r="G173" s="885"/>
      <c r="H173" s="890" t="str">
        <f t="array" ref="H173">IF(ISERROR(INDEX(גיליון3!$U$14:$X$28,MATCH('דיווח פרטני'!G173,גיליון3!$T$14:$T$28,0),MATCH('דיווח פרטני'!C173,גיליון3!$U$13:$X$13,0)))," ", INDEX(גיליון3!$U$14:$X$28,MATCH('דיווח פרטני'!G173,גיליון3!$T$14:$T$28,0),MATCH('דיווח פרטני'!C173,גיליון3!$U$13:$X$13,0)))</f>
        <v xml:space="preserve"> </v>
      </c>
      <c r="I173" s="885"/>
      <c r="J173" s="885" t="e">
        <f>VLOOKUP(Table_1[[#This Row],[מספר רישוי ]],'[3]2024'!$A:$AH,34,0)</f>
        <v>#N/A</v>
      </c>
    </row>
    <row r="174" spans="1:10" ht="18" customHeight="1" thickBot="1" x14ac:dyDescent="0.3">
      <c r="A174" s="885"/>
      <c r="B174" s="885"/>
      <c r="C174" s="885"/>
      <c r="D174" s="885"/>
      <c r="E174" s="886"/>
      <c r="F174" s="885"/>
      <c r="G174" s="885"/>
      <c r="H174" s="890" t="str">
        <f t="array" ref="H174">IF(ISERROR(INDEX(גיליון3!$U$14:$X$28,MATCH('דיווח פרטני'!G174,גיליון3!$T$14:$T$28,0),MATCH('דיווח פרטני'!C174,גיליון3!$U$13:$X$13,0)))," ", INDEX(גיליון3!$U$14:$X$28,MATCH('דיווח פרטני'!G174,גיליון3!$T$14:$T$28,0),MATCH('דיווח פרטני'!C174,גיליון3!$U$13:$X$13,0)))</f>
        <v xml:space="preserve"> </v>
      </c>
      <c r="I174" s="885"/>
      <c r="J174" s="885" t="e">
        <f>VLOOKUP(Table_1[[#This Row],[מספר רישוי ]],'[3]2024'!$A:$AH,34,0)</f>
        <v>#N/A</v>
      </c>
    </row>
    <row r="175" spans="1:10" ht="18" customHeight="1" thickBot="1" x14ac:dyDescent="0.3">
      <c r="A175" s="885"/>
      <c r="B175" s="885"/>
      <c r="C175" s="885"/>
      <c r="D175" s="885"/>
      <c r="E175" s="886"/>
      <c r="F175" s="885"/>
      <c r="G175" s="885"/>
      <c r="H175" s="890" t="str">
        <f t="array" ref="H175">IF(ISERROR(INDEX(גיליון3!$U$14:$X$28,MATCH('דיווח פרטני'!G175,גיליון3!$T$14:$T$28,0),MATCH('דיווח פרטני'!C175,גיליון3!$U$13:$X$13,0)))," ", INDEX(גיליון3!$U$14:$X$28,MATCH('דיווח פרטני'!G175,גיליון3!$T$14:$T$28,0),MATCH('דיווח פרטני'!C175,גיליון3!$U$13:$X$13,0)))</f>
        <v xml:space="preserve"> </v>
      </c>
      <c r="I175" s="885"/>
      <c r="J175" s="885" t="e">
        <f>VLOOKUP(Table_1[[#This Row],[מספר רישוי ]],'[3]2024'!$A:$AH,34,0)</f>
        <v>#N/A</v>
      </c>
    </row>
    <row r="176" spans="1:10" ht="18" customHeight="1" thickBot="1" x14ac:dyDescent="0.3">
      <c r="A176" s="885"/>
      <c r="B176" s="885"/>
      <c r="C176" s="885"/>
      <c r="D176" s="885"/>
      <c r="E176" s="886"/>
      <c r="F176" s="885"/>
      <c r="G176" s="885"/>
      <c r="H176" s="890" t="str">
        <f t="array" ref="H176">IF(ISERROR(INDEX(גיליון3!$U$14:$X$28,MATCH('דיווח פרטני'!G176,גיליון3!$T$14:$T$28,0),MATCH('דיווח פרטני'!C176,גיליון3!$U$13:$X$13,0)))," ", INDEX(גיליון3!$U$14:$X$28,MATCH('דיווח פרטני'!G176,גיליון3!$T$14:$T$28,0),MATCH('דיווח פרטני'!C176,גיליון3!$U$13:$X$13,0)))</f>
        <v xml:space="preserve"> </v>
      </c>
      <c r="I176" s="885"/>
      <c r="J176" s="885" t="e">
        <f>VLOOKUP(Table_1[[#This Row],[מספר רישוי ]],'[3]2024'!$A:$AH,34,0)</f>
        <v>#N/A</v>
      </c>
    </row>
    <row r="177" spans="1:10" ht="18" customHeight="1" thickBot="1" x14ac:dyDescent="0.3">
      <c r="A177" s="885"/>
      <c r="B177" s="885"/>
      <c r="C177" s="885"/>
      <c r="D177" s="885"/>
      <c r="E177" s="886"/>
      <c r="F177" s="885"/>
      <c r="G177" s="885"/>
      <c r="H177" s="890" t="str">
        <f t="array" ref="H177">IF(ISERROR(INDEX(גיליון3!$U$14:$X$28,MATCH('דיווח פרטני'!G177,גיליון3!$T$14:$T$28,0),MATCH('דיווח פרטני'!C177,גיליון3!$U$13:$X$13,0)))," ", INDEX(גיליון3!$U$14:$X$28,MATCH('דיווח פרטני'!G177,גיליון3!$T$14:$T$28,0),MATCH('דיווח פרטני'!C177,גיליון3!$U$13:$X$13,0)))</f>
        <v xml:space="preserve"> </v>
      </c>
      <c r="I177" s="885"/>
      <c r="J177" s="885" t="e">
        <f>VLOOKUP(Table_1[[#This Row],[מספר רישוי ]],'[3]2024'!$A:$AH,34,0)</f>
        <v>#N/A</v>
      </c>
    </row>
    <row r="178" spans="1:10" ht="18" customHeight="1" thickBot="1" x14ac:dyDescent="0.3">
      <c r="A178" s="885"/>
      <c r="B178" s="885"/>
      <c r="C178" s="885"/>
      <c r="D178" s="885"/>
      <c r="E178" s="886"/>
      <c r="F178" s="885"/>
      <c r="G178" s="885"/>
      <c r="H178" s="890" t="str">
        <f t="array" ref="H178">IF(ISERROR(INDEX(גיליון3!$U$14:$X$28,MATCH('דיווח פרטני'!G178,גיליון3!$T$14:$T$28,0),MATCH('דיווח פרטני'!C178,גיליון3!$U$13:$X$13,0)))," ", INDEX(גיליון3!$U$14:$X$28,MATCH('דיווח פרטני'!G178,גיליון3!$T$14:$T$28,0),MATCH('דיווח פרטני'!C178,גיליון3!$U$13:$X$13,0)))</f>
        <v xml:space="preserve"> </v>
      </c>
      <c r="I178" s="885"/>
      <c r="J178" s="885" t="e">
        <f>VLOOKUP(Table_1[[#This Row],[מספר רישוי ]],'[3]2024'!$A:$AH,34,0)</f>
        <v>#N/A</v>
      </c>
    </row>
    <row r="179" spans="1:10" ht="18" customHeight="1" thickBot="1" x14ac:dyDescent="0.3">
      <c r="A179" s="885"/>
      <c r="B179" s="885"/>
      <c r="C179" s="885"/>
      <c r="D179" s="885"/>
      <c r="E179" s="886"/>
      <c r="F179" s="885"/>
      <c r="G179" s="885"/>
      <c r="H179" s="890" t="str">
        <f t="array" ref="H179">IF(ISERROR(INDEX(גיליון3!$U$14:$X$28,MATCH('דיווח פרטני'!G179,גיליון3!$T$14:$T$28,0),MATCH('דיווח פרטני'!C179,גיליון3!$U$13:$X$13,0)))," ", INDEX(גיליון3!$U$14:$X$28,MATCH('דיווח פרטני'!G179,גיליון3!$T$14:$T$28,0),MATCH('דיווח פרטני'!C179,גיליון3!$U$13:$X$13,0)))</f>
        <v xml:space="preserve"> </v>
      </c>
      <c r="I179" s="885"/>
      <c r="J179" s="885" t="e">
        <f>VLOOKUP(Table_1[[#This Row],[מספר רישוי ]],'[3]2024'!$A:$AH,34,0)</f>
        <v>#N/A</v>
      </c>
    </row>
    <row r="180" spans="1:10" ht="18" customHeight="1" thickBot="1" x14ac:dyDescent="0.3">
      <c r="A180" s="885"/>
      <c r="B180" s="885"/>
      <c r="C180" s="885"/>
      <c r="D180" s="885"/>
      <c r="E180" s="886"/>
      <c r="F180" s="885"/>
      <c r="G180" s="885"/>
      <c r="H180" s="890" t="str">
        <f t="array" ref="H180">IF(ISERROR(INDEX(גיליון3!$U$14:$X$28,MATCH('דיווח פרטני'!G180,גיליון3!$T$14:$T$28,0),MATCH('דיווח פרטני'!C180,גיליון3!$U$13:$X$13,0)))," ", INDEX(גיליון3!$U$14:$X$28,MATCH('דיווח פרטני'!G180,גיליון3!$T$14:$T$28,0),MATCH('דיווח פרטני'!C180,גיליון3!$U$13:$X$13,0)))</f>
        <v xml:space="preserve"> </v>
      </c>
      <c r="I180" s="885"/>
      <c r="J180" s="885" t="e">
        <f>VLOOKUP(Table_1[[#This Row],[מספר רישוי ]],'[3]2024'!$A:$AH,34,0)</f>
        <v>#N/A</v>
      </c>
    </row>
    <row r="181" spans="1:10" ht="18" customHeight="1" thickBot="1" x14ac:dyDescent="0.3">
      <c r="A181" s="885"/>
      <c r="B181" s="885"/>
      <c r="C181" s="885"/>
      <c r="D181" s="885"/>
      <c r="E181" s="886"/>
      <c r="F181" s="885"/>
      <c r="G181" s="885"/>
      <c r="H181" s="890" t="str">
        <f t="array" ref="H181">IF(ISERROR(INDEX(גיליון3!$U$14:$X$28,MATCH('דיווח פרטני'!G181,גיליון3!$T$14:$T$28,0),MATCH('דיווח פרטני'!C181,גיליון3!$U$13:$X$13,0)))," ", INDEX(גיליון3!$U$14:$X$28,MATCH('דיווח פרטני'!G181,גיליון3!$T$14:$T$28,0),MATCH('דיווח פרטני'!C181,גיליון3!$U$13:$X$13,0)))</f>
        <v xml:space="preserve"> </v>
      </c>
      <c r="I181" s="885"/>
      <c r="J181" s="885" t="e">
        <f>VLOOKUP(Table_1[[#This Row],[מספר רישוי ]],'[3]2024'!$A:$AH,34,0)</f>
        <v>#N/A</v>
      </c>
    </row>
    <row r="182" spans="1:10" ht="18" customHeight="1" thickBot="1" x14ac:dyDescent="0.3">
      <c r="A182" s="885"/>
      <c r="B182" s="885"/>
      <c r="C182" s="885"/>
      <c r="D182" s="885"/>
      <c r="E182" s="886"/>
      <c r="F182" s="885"/>
      <c r="G182" s="885"/>
      <c r="H182" s="890" t="str">
        <f t="array" ref="H182">IF(ISERROR(INDEX(גיליון3!$U$14:$X$28,MATCH('דיווח פרטני'!G182,גיליון3!$T$14:$T$28,0),MATCH('דיווח פרטני'!C182,גיליון3!$U$13:$X$13,0)))," ", INDEX(גיליון3!$U$14:$X$28,MATCH('דיווח פרטני'!G182,גיליון3!$T$14:$T$28,0),MATCH('דיווח פרטני'!C182,גיליון3!$U$13:$X$13,0)))</f>
        <v xml:space="preserve"> </v>
      </c>
      <c r="I182" s="885"/>
      <c r="J182" s="885" t="e">
        <f>VLOOKUP(Table_1[[#This Row],[מספר רישוי ]],'[3]2024'!$A:$AH,34,0)</f>
        <v>#N/A</v>
      </c>
    </row>
    <row r="183" spans="1:10" ht="18" customHeight="1" thickBot="1" x14ac:dyDescent="0.3">
      <c r="A183" s="885"/>
      <c r="B183" s="885"/>
      <c r="C183" s="885"/>
      <c r="D183" s="885"/>
      <c r="E183" s="886"/>
      <c r="F183" s="885"/>
      <c r="G183" s="885"/>
      <c r="H183" s="890" t="str">
        <f t="array" ref="H183">IF(ISERROR(INDEX(גיליון3!$U$14:$X$28,MATCH('דיווח פרטני'!G183,גיליון3!$T$14:$T$28,0),MATCH('דיווח פרטני'!C183,גיליון3!$U$13:$X$13,0)))," ", INDEX(גיליון3!$U$14:$X$28,MATCH('דיווח פרטני'!G183,גיליון3!$T$14:$T$28,0),MATCH('דיווח פרטני'!C183,גיליון3!$U$13:$X$13,0)))</f>
        <v xml:space="preserve"> </v>
      </c>
      <c r="I183" s="885"/>
      <c r="J183" s="885" t="e">
        <f>VLOOKUP(Table_1[[#This Row],[מספר רישוי ]],'[3]2024'!$A:$AH,34,0)</f>
        <v>#N/A</v>
      </c>
    </row>
    <row r="184" spans="1:10" ht="18" customHeight="1" thickBot="1" x14ac:dyDescent="0.3">
      <c r="A184" s="885"/>
      <c r="B184" s="885"/>
      <c r="C184" s="885"/>
      <c r="D184" s="885"/>
      <c r="E184" s="886"/>
      <c r="F184" s="885"/>
      <c r="G184" s="885"/>
      <c r="H184" s="890" t="str">
        <f t="array" ref="H184">IF(ISERROR(INDEX(גיליון3!$U$14:$X$28,MATCH('דיווח פרטני'!G184,גיליון3!$T$14:$T$28,0),MATCH('דיווח פרטני'!C184,גיליון3!$U$13:$X$13,0)))," ", INDEX(גיליון3!$U$14:$X$28,MATCH('דיווח פרטני'!G184,גיליון3!$T$14:$T$28,0),MATCH('דיווח פרטני'!C184,גיליון3!$U$13:$X$13,0)))</f>
        <v xml:space="preserve"> </v>
      </c>
      <c r="I184" s="885"/>
      <c r="J184" s="885" t="e">
        <f>VLOOKUP(Table_1[[#This Row],[מספר רישוי ]],'[3]2024'!$A:$AH,34,0)</f>
        <v>#N/A</v>
      </c>
    </row>
    <row r="185" spans="1:10" ht="18" customHeight="1" thickBot="1" x14ac:dyDescent="0.3">
      <c r="A185" s="885"/>
      <c r="B185" s="885"/>
      <c r="C185" s="885"/>
      <c r="D185" s="885"/>
      <c r="E185" s="886"/>
      <c r="F185" s="885"/>
      <c r="G185" s="885"/>
      <c r="H185" s="890" t="str">
        <f t="array" ref="H185">IF(ISERROR(INDEX(גיליון3!$U$14:$X$28,MATCH('דיווח פרטני'!G185,גיליון3!$T$14:$T$28,0),MATCH('דיווח פרטני'!C185,גיליון3!$U$13:$X$13,0)))," ", INDEX(גיליון3!$U$14:$X$28,MATCH('דיווח פרטני'!G185,גיליון3!$T$14:$T$28,0),MATCH('דיווח פרטני'!C185,גיליון3!$U$13:$X$13,0)))</f>
        <v xml:space="preserve"> </v>
      </c>
      <c r="I185" s="885"/>
      <c r="J185" s="885" t="e">
        <f>VLOOKUP(Table_1[[#This Row],[מספר רישוי ]],'[3]2024'!$A:$AH,34,0)</f>
        <v>#N/A</v>
      </c>
    </row>
    <row r="186" spans="1:10" ht="18" customHeight="1" thickBot="1" x14ac:dyDescent="0.3">
      <c r="A186" s="885"/>
      <c r="B186" s="885"/>
      <c r="C186" s="885"/>
      <c r="D186" s="885"/>
      <c r="E186" s="886"/>
      <c r="F186" s="885"/>
      <c r="G186" s="885"/>
      <c r="H186" s="890" t="str">
        <f t="array" ref="H186">IF(ISERROR(INDEX(גיליון3!$U$14:$X$28,MATCH('דיווח פרטני'!G186,גיליון3!$T$14:$T$28,0),MATCH('דיווח פרטני'!C186,גיליון3!$U$13:$X$13,0)))," ", INDEX(גיליון3!$U$14:$X$28,MATCH('דיווח פרטני'!G186,גיליון3!$T$14:$T$28,0),MATCH('דיווח פרטני'!C186,גיליון3!$U$13:$X$13,0)))</f>
        <v xml:space="preserve"> </v>
      </c>
      <c r="I186" s="885"/>
      <c r="J186" s="885" t="e">
        <f>VLOOKUP(Table_1[[#This Row],[מספר רישוי ]],'[3]2024'!$A:$AH,34,0)</f>
        <v>#N/A</v>
      </c>
    </row>
    <row r="187" spans="1:10" ht="18" customHeight="1" thickBot="1" x14ac:dyDescent="0.3">
      <c r="A187" s="885"/>
      <c r="B187" s="885"/>
      <c r="C187" s="885"/>
      <c r="D187" s="885"/>
      <c r="E187" s="886"/>
      <c r="F187" s="885"/>
      <c r="G187" s="885"/>
      <c r="H187" s="890" t="str">
        <f t="array" ref="H187">IF(ISERROR(INDEX(גיליון3!$U$14:$X$28,MATCH('דיווח פרטני'!G187,גיליון3!$T$14:$T$28,0),MATCH('דיווח פרטני'!C187,גיליון3!$U$13:$X$13,0)))," ", INDEX(גיליון3!$U$14:$X$28,MATCH('דיווח פרטני'!G187,גיליון3!$T$14:$T$28,0),MATCH('דיווח פרטני'!C187,גיליון3!$U$13:$X$13,0)))</f>
        <v xml:space="preserve"> </v>
      </c>
      <c r="I187" s="885"/>
      <c r="J187" s="885" t="e">
        <f>VLOOKUP(Table_1[[#This Row],[מספר רישוי ]],'[3]2024'!$A:$AH,34,0)</f>
        <v>#N/A</v>
      </c>
    </row>
    <row r="188" spans="1:10" ht="18" customHeight="1" thickBot="1" x14ac:dyDescent="0.3">
      <c r="A188" s="885"/>
      <c r="B188" s="885"/>
      <c r="C188" s="885"/>
      <c r="D188" s="885"/>
      <c r="E188" s="886"/>
      <c r="F188" s="885"/>
      <c r="G188" s="885"/>
      <c r="H188" s="890" t="str">
        <f t="array" ref="H188">IF(ISERROR(INDEX(גיליון3!$U$14:$X$28,MATCH('דיווח פרטני'!G188,גיליון3!$T$14:$T$28,0),MATCH('דיווח פרטני'!C188,גיליון3!$U$13:$X$13,0)))," ", INDEX(גיליון3!$U$14:$X$28,MATCH('דיווח פרטני'!G188,גיליון3!$T$14:$T$28,0),MATCH('דיווח פרטני'!C188,גיליון3!$U$13:$X$13,0)))</f>
        <v xml:space="preserve"> </v>
      </c>
      <c r="I188" s="885"/>
      <c r="J188" s="885" t="e">
        <f>VLOOKUP(Table_1[[#This Row],[מספר רישוי ]],'[3]2024'!$A:$AH,34,0)</f>
        <v>#N/A</v>
      </c>
    </row>
    <row r="189" spans="1:10" ht="18" customHeight="1" thickBot="1" x14ac:dyDescent="0.3">
      <c r="A189" s="885"/>
      <c r="B189" s="885"/>
      <c r="C189" s="885"/>
      <c r="D189" s="885"/>
      <c r="E189" s="886"/>
      <c r="F189" s="885"/>
      <c r="G189" s="885"/>
      <c r="H189" s="890" t="str">
        <f t="array" ref="H189">IF(ISERROR(INDEX(גיליון3!$U$14:$X$28,MATCH('דיווח פרטני'!G189,גיליון3!$T$14:$T$28,0),MATCH('דיווח פרטני'!C189,גיליון3!$U$13:$X$13,0)))," ", INDEX(גיליון3!$U$14:$X$28,MATCH('דיווח פרטני'!G189,גיליון3!$T$14:$T$28,0),MATCH('דיווח פרטני'!C189,גיליון3!$U$13:$X$13,0)))</f>
        <v xml:space="preserve"> </v>
      </c>
      <c r="I189" s="885"/>
      <c r="J189" s="885" t="e">
        <f>VLOOKUP(Table_1[[#This Row],[מספר רישוי ]],'[3]2024'!$A:$AH,34,0)</f>
        <v>#N/A</v>
      </c>
    </row>
    <row r="190" spans="1:10" ht="18" customHeight="1" thickBot="1" x14ac:dyDescent="0.3">
      <c r="A190" s="885"/>
      <c r="B190" s="885"/>
      <c r="C190" s="885"/>
      <c r="D190" s="885"/>
      <c r="E190" s="886"/>
      <c r="F190" s="885"/>
      <c r="G190" s="885"/>
      <c r="H190" s="890" t="str">
        <f t="array" ref="H190">IF(ISERROR(INDEX(גיליון3!$U$14:$X$28,MATCH('דיווח פרטני'!G190,גיליון3!$T$14:$T$28,0),MATCH('דיווח פרטני'!C190,גיליון3!$U$13:$X$13,0)))," ", INDEX(גיליון3!$U$14:$X$28,MATCH('דיווח פרטני'!G190,גיליון3!$T$14:$T$28,0),MATCH('דיווח פרטני'!C190,גיליון3!$U$13:$X$13,0)))</f>
        <v xml:space="preserve"> </v>
      </c>
      <c r="I190" s="885"/>
      <c r="J190" s="885" t="e">
        <f>VLOOKUP(Table_1[[#This Row],[מספר רישוי ]],'[3]2024'!$A:$AH,34,0)</f>
        <v>#N/A</v>
      </c>
    </row>
    <row r="191" spans="1:10" ht="18" customHeight="1" thickBot="1" x14ac:dyDescent="0.3">
      <c r="A191" s="885"/>
      <c r="B191" s="885"/>
      <c r="C191" s="885"/>
      <c r="D191" s="885"/>
      <c r="E191" s="886"/>
      <c r="F191" s="885"/>
      <c r="G191" s="885"/>
      <c r="H191" s="890" t="str">
        <f t="array" ref="H191">IF(ISERROR(INDEX(גיליון3!$U$14:$X$28,MATCH('דיווח פרטני'!G191,גיליון3!$T$14:$T$28,0),MATCH('דיווח פרטני'!C191,גיליון3!$U$13:$X$13,0)))," ", INDEX(גיליון3!$U$14:$X$28,MATCH('דיווח פרטני'!G191,גיליון3!$T$14:$T$28,0),MATCH('דיווח פרטני'!C191,גיליון3!$U$13:$X$13,0)))</f>
        <v xml:space="preserve"> </v>
      </c>
      <c r="I191" s="885"/>
      <c r="J191" s="885" t="e">
        <f>VLOOKUP(Table_1[[#This Row],[מספר רישוי ]],'[3]2024'!$A:$AH,34,0)</f>
        <v>#N/A</v>
      </c>
    </row>
    <row r="192" spans="1:10" ht="18" customHeight="1" thickBot="1" x14ac:dyDescent="0.3">
      <c r="A192" s="885"/>
      <c r="B192" s="885"/>
      <c r="C192" s="885"/>
      <c r="D192" s="885"/>
      <c r="E192" s="886"/>
      <c r="F192" s="885"/>
      <c r="G192" s="885"/>
      <c r="H192" s="890" t="str">
        <f t="array" ref="H192">IF(ISERROR(INDEX(גיליון3!$U$14:$X$28,MATCH('דיווח פרטני'!G192,גיליון3!$T$14:$T$28,0),MATCH('דיווח פרטני'!C192,גיליון3!$U$13:$X$13,0)))," ", INDEX(גיליון3!$U$14:$X$28,MATCH('דיווח פרטני'!G192,גיליון3!$T$14:$T$28,0),MATCH('דיווח פרטני'!C192,גיליון3!$U$13:$X$13,0)))</f>
        <v xml:space="preserve"> </v>
      </c>
      <c r="I192" s="885"/>
      <c r="J192" s="885" t="e">
        <f>VLOOKUP(Table_1[[#This Row],[מספר רישוי ]],'[3]2024'!$A:$AH,34,0)</f>
        <v>#N/A</v>
      </c>
    </row>
    <row r="193" spans="1:10" ht="18" customHeight="1" thickBot="1" x14ac:dyDescent="0.3">
      <c r="A193" s="885"/>
      <c r="B193" s="885"/>
      <c r="C193" s="885"/>
      <c r="D193" s="885"/>
      <c r="E193" s="886"/>
      <c r="F193" s="885"/>
      <c r="G193" s="885"/>
      <c r="H193" s="890" t="str">
        <f t="array" ref="H193">IF(ISERROR(INDEX(גיליון3!$U$14:$X$28,MATCH('דיווח פרטני'!G193,גיליון3!$T$14:$T$28,0),MATCH('דיווח פרטני'!C193,גיליון3!$U$13:$X$13,0)))," ", INDEX(גיליון3!$U$14:$X$28,MATCH('דיווח פרטני'!G193,גיליון3!$T$14:$T$28,0),MATCH('דיווח פרטני'!C193,גיליון3!$U$13:$X$13,0)))</f>
        <v xml:space="preserve"> </v>
      </c>
      <c r="I193" s="885"/>
      <c r="J193" s="885" t="e">
        <f>VLOOKUP(Table_1[[#This Row],[מספר רישוי ]],'[3]2024'!$A:$AH,34,0)</f>
        <v>#N/A</v>
      </c>
    </row>
    <row r="194" spans="1:10" ht="18" customHeight="1" thickBot="1" x14ac:dyDescent="0.3">
      <c r="A194" s="885"/>
      <c r="B194" s="885"/>
      <c r="C194" s="885"/>
      <c r="D194" s="885"/>
      <c r="E194" s="886"/>
      <c r="F194" s="885"/>
      <c r="G194" s="885"/>
      <c r="H194" s="890" t="str">
        <f t="array" ref="H194">IF(ISERROR(INDEX(גיליון3!$U$14:$X$28,MATCH('דיווח פרטני'!G194,גיליון3!$T$14:$T$28,0),MATCH('דיווח פרטני'!C194,גיליון3!$U$13:$X$13,0)))," ", INDEX(גיליון3!$U$14:$X$28,MATCH('דיווח פרטני'!G194,גיליון3!$T$14:$T$28,0),MATCH('דיווח פרטני'!C194,גיליון3!$U$13:$X$13,0)))</f>
        <v xml:space="preserve"> </v>
      </c>
      <c r="I194" s="885"/>
      <c r="J194" s="885" t="e">
        <f>VLOOKUP(Table_1[[#This Row],[מספר רישוי ]],'[3]2024'!$A:$AH,34,0)</f>
        <v>#N/A</v>
      </c>
    </row>
    <row r="195" spans="1:10" ht="18" customHeight="1" thickBot="1" x14ac:dyDescent="0.3">
      <c r="A195" s="885"/>
      <c r="B195" s="885"/>
      <c r="C195" s="885"/>
      <c r="D195" s="885"/>
      <c r="E195" s="886"/>
      <c r="F195" s="885"/>
      <c r="G195" s="885"/>
      <c r="H195" s="890" t="str">
        <f t="array" ref="H195">IF(ISERROR(INDEX(גיליון3!$U$14:$X$28,MATCH('דיווח פרטני'!G195,גיליון3!$T$14:$T$28,0),MATCH('דיווח פרטני'!C195,גיליון3!$U$13:$X$13,0)))," ", INDEX(גיליון3!$U$14:$X$28,MATCH('דיווח פרטני'!G195,גיליון3!$T$14:$T$28,0),MATCH('דיווח פרטני'!C195,גיליון3!$U$13:$X$13,0)))</f>
        <v xml:space="preserve"> </v>
      </c>
      <c r="I195" s="885"/>
      <c r="J195" s="885" t="e">
        <f>VLOOKUP(Table_1[[#This Row],[מספר רישוי ]],'[3]2024'!$A:$AH,34,0)</f>
        <v>#N/A</v>
      </c>
    </row>
    <row r="196" spans="1:10" ht="18" customHeight="1" thickBot="1" x14ac:dyDescent="0.3">
      <c r="A196" s="885"/>
      <c r="B196" s="885"/>
      <c r="C196" s="885"/>
      <c r="D196" s="885"/>
      <c r="E196" s="886"/>
      <c r="F196" s="885"/>
      <c r="G196" s="885"/>
      <c r="H196" s="890" t="str">
        <f t="array" ref="H196">IF(ISERROR(INDEX(גיליון3!$U$14:$X$28,MATCH('דיווח פרטני'!G196,גיליון3!$T$14:$T$28,0),MATCH('דיווח פרטני'!C196,גיליון3!$U$13:$X$13,0)))," ", INDEX(גיליון3!$U$14:$X$28,MATCH('דיווח פרטני'!G196,גיליון3!$T$14:$T$28,0),MATCH('דיווח פרטני'!C196,גיליון3!$U$13:$X$13,0)))</f>
        <v xml:space="preserve"> </v>
      </c>
      <c r="I196" s="885"/>
      <c r="J196" s="885" t="e">
        <f>VLOOKUP(Table_1[[#This Row],[מספר רישוי ]],'[3]2024'!$A:$AH,34,0)</f>
        <v>#N/A</v>
      </c>
    </row>
    <row r="197" spans="1:10" ht="18" customHeight="1" thickBot="1" x14ac:dyDescent="0.3">
      <c r="A197" s="885"/>
      <c r="B197" s="885"/>
      <c r="C197" s="885"/>
      <c r="D197" s="885"/>
      <c r="E197" s="886"/>
      <c r="F197" s="885"/>
      <c r="G197" s="885"/>
      <c r="H197" s="890" t="str">
        <f t="array" ref="H197">IF(ISERROR(INDEX(גיליון3!$U$14:$X$28,MATCH('דיווח פרטני'!G197,גיליון3!$T$14:$T$28,0),MATCH('דיווח פרטני'!C197,גיליון3!$U$13:$X$13,0)))," ", INDEX(גיליון3!$U$14:$X$28,MATCH('דיווח פרטני'!G197,גיליון3!$T$14:$T$28,0),MATCH('דיווח פרטני'!C197,גיליון3!$U$13:$X$13,0)))</f>
        <v xml:space="preserve"> </v>
      </c>
      <c r="I197" s="885"/>
      <c r="J197" s="885" t="e">
        <f>VLOOKUP(Table_1[[#This Row],[מספר רישוי ]],'[3]2024'!$A:$AH,34,0)</f>
        <v>#N/A</v>
      </c>
    </row>
    <row r="198" spans="1:10" ht="18" customHeight="1" thickBot="1" x14ac:dyDescent="0.3">
      <c r="A198" s="885"/>
      <c r="B198" s="885"/>
      <c r="C198" s="885"/>
      <c r="D198" s="885"/>
      <c r="E198" s="886"/>
      <c r="F198" s="885"/>
      <c r="G198" s="885"/>
      <c r="H198" s="890" t="str">
        <f t="array" ref="H198">IF(ISERROR(INDEX(גיליון3!$U$14:$X$28,MATCH('דיווח פרטני'!G198,גיליון3!$T$14:$T$28,0),MATCH('דיווח פרטני'!C198,גיליון3!$U$13:$X$13,0)))," ", INDEX(גיליון3!$U$14:$X$28,MATCH('דיווח פרטני'!G198,גיליון3!$T$14:$T$28,0),MATCH('דיווח פרטני'!C198,גיליון3!$U$13:$X$13,0)))</f>
        <v xml:space="preserve"> </v>
      </c>
      <c r="I198" s="885"/>
      <c r="J198" s="885" t="e">
        <f>VLOOKUP(Table_1[[#This Row],[מספר רישוי ]],'[3]2024'!$A:$AH,34,0)</f>
        <v>#N/A</v>
      </c>
    </row>
    <row r="199" spans="1:10" ht="18" customHeight="1" thickBot="1" x14ac:dyDescent="0.3">
      <c r="A199" s="885"/>
      <c r="B199" s="885"/>
      <c r="C199" s="885"/>
      <c r="D199" s="885"/>
      <c r="E199" s="886"/>
      <c r="F199" s="885"/>
      <c r="G199" s="885"/>
      <c r="H199" s="890" t="str">
        <f t="array" ref="H199">IF(ISERROR(INDEX(גיליון3!$U$14:$X$28,MATCH('דיווח פרטני'!G199,גיליון3!$T$14:$T$28,0),MATCH('דיווח פרטני'!C199,גיליון3!$U$13:$X$13,0)))," ", INDEX(גיליון3!$U$14:$X$28,MATCH('דיווח פרטני'!G199,גיליון3!$T$14:$T$28,0),MATCH('דיווח פרטני'!C199,גיליון3!$U$13:$X$13,0)))</f>
        <v xml:space="preserve"> </v>
      </c>
      <c r="I199" s="885"/>
      <c r="J199" s="885" t="e">
        <f>VLOOKUP(Table_1[[#This Row],[מספר רישוי ]],'[3]2024'!$A:$AH,34,0)</f>
        <v>#N/A</v>
      </c>
    </row>
    <row r="200" spans="1:10" ht="18" customHeight="1" thickBot="1" x14ac:dyDescent="0.3">
      <c r="A200" s="885"/>
      <c r="B200" s="885"/>
      <c r="C200" s="885"/>
      <c r="D200" s="885"/>
      <c r="E200" s="886"/>
      <c r="F200" s="885"/>
      <c r="G200" s="885"/>
      <c r="H200" s="890" t="str">
        <f t="array" ref="H200">IF(ISERROR(INDEX(גיליון3!$U$14:$X$28,MATCH('דיווח פרטני'!G200,גיליון3!$T$14:$T$28,0),MATCH('דיווח פרטני'!C200,גיליון3!$U$13:$X$13,0)))," ", INDEX(גיליון3!$U$14:$X$28,MATCH('דיווח פרטני'!G200,גיליון3!$T$14:$T$28,0),MATCH('דיווח פרטני'!C200,גיליון3!$U$13:$X$13,0)))</f>
        <v xml:space="preserve"> </v>
      </c>
      <c r="I200" s="885"/>
      <c r="J200" s="885" t="e">
        <f>VLOOKUP(Table_1[[#This Row],[מספר רישוי ]],'[3]2024'!$A:$AH,34,0)</f>
        <v>#N/A</v>
      </c>
    </row>
    <row r="201" spans="1:10" ht="18" customHeight="1" thickBot="1" x14ac:dyDescent="0.3">
      <c r="A201" s="885"/>
      <c r="B201" s="885"/>
      <c r="C201" s="885"/>
      <c r="D201" s="885"/>
      <c r="E201" s="886"/>
      <c r="F201" s="885"/>
      <c r="G201" s="885"/>
      <c r="H201" s="890" t="str">
        <f t="array" ref="H201">IF(ISERROR(INDEX(גיליון3!$U$14:$X$28,MATCH('דיווח פרטני'!G201,גיליון3!$T$14:$T$28,0),MATCH('דיווח פרטני'!C201,גיליון3!$U$13:$X$13,0)))," ", INDEX(גיליון3!$U$14:$X$28,MATCH('דיווח פרטני'!G201,גיליון3!$T$14:$T$28,0),MATCH('דיווח פרטני'!C201,גיליון3!$U$13:$X$13,0)))</f>
        <v xml:space="preserve"> </v>
      </c>
      <c r="I201" s="885"/>
      <c r="J201" s="885" t="e">
        <f>VLOOKUP(Table_1[[#This Row],[מספר רישוי ]],'[3]2024'!$A:$AH,34,0)</f>
        <v>#N/A</v>
      </c>
    </row>
    <row r="202" spans="1:10" ht="18" customHeight="1" thickBot="1" x14ac:dyDescent="0.3">
      <c r="A202" s="885"/>
      <c r="B202" s="885"/>
      <c r="C202" s="885"/>
      <c r="D202" s="885"/>
      <c r="E202" s="886"/>
      <c r="F202" s="885"/>
      <c r="G202" s="885"/>
      <c r="H202" s="890" t="str">
        <f t="array" ref="H202">IF(ISERROR(INDEX(גיליון3!$U$14:$X$28,MATCH('דיווח פרטני'!G202,גיליון3!$T$14:$T$28,0),MATCH('דיווח פרטני'!C202,גיליון3!$U$13:$X$13,0)))," ", INDEX(גיליון3!$U$14:$X$28,MATCH('דיווח פרטני'!G202,גיליון3!$T$14:$T$28,0),MATCH('דיווח פרטני'!C202,גיליון3!$U$13:$X$13,0)))</f>
        <v xml:space="preserve"> </v>
      </c>
      <c r="I202" s="885"/>
      <c r="J202" s="885" t="e">
        <f>VLOOKUP(Table_1[[#This Row],[מספר רישוי ]],'[3]2024'!$A:$AH,34,0)</f>
        <v>#N/A</v>
      </c>
    </row>
    <row r="203" spans="1:10" ht="18" customHeight="1" thickBot="1" x14ac:dyDescent="0.3">
      <c r="A203" s="885"/>
      <c r="B203" s="885"/>
      <c r="C203" s="885"/>
      <c r="D203" s="885"/>
      <c r="E203" s="886"/>
      <c r="F203" s="885"/>
      <c r="G203" s="885"/>
      <c r="H203" s="890" t="str">
        <f t="array" ref="H203">IF(ISERROR(INDEX(גיליון3!$U$14:$X$28,MATCH('דיווח פרטני'!G203,גיליון3!$T$14:$T$28,0),MATCH('דיווח פרטני'!C203,גיליון3!$U$13:$X$13,0)))," ", INDEX(גיליון3!$U$14:$X$28,MATCH('דיווח פרטני'!G203,גיליון3!$T$14:$T$28,0),MATCH('דיווח פרטני'!C203,גיליון3!$U$13:$X$13,0)))</f>
        <v xml:space="preserve"> </v>
      </c>
      <c r="I203" s="885"/>
      <c r="J203" s="885" t="e">
        <f>VLOOKUP(Table_1[[#This Row],[מספר רישוי ]],'[3]2024'!$A:$AH,34,0)</f>
        <v>#N/A</v>
      </c>
    </row>
    <row r="204" spans="1:10" ht="18" customHeight="1" thickBot="1" x14ac:dyDescent="0.3">
      <c r="A204" s="885"/>
      <c r="B204" s="885"/>
      <c r="C204" s="885"/>
      <c r="D204" s="885"/>
      <c r="E204" s="886"/>
      <c r="F204" s="885"/>
      <c r="G204" s="885"/>
      <c r="H204" s="890" t="str">
        <f t="array" ref="H204">IF(ISERROR(INDEX(גיליון3!$U$14:$X$28,MATCH('דיווח פרטני'!G204,גיליון3!$T$14:$T$28,0),MATCH('דיווח פרטני'!C204,גיליון3!$U$13:$X$13,0)))," ", INDEX(גיליון3!$U$14:$X$28,MATCH('דיווח פרטני'!G204,גיליון3!$T$14:$T$28,0),MATCH('דיווח פרטני'!C204,גיליון3!$U$13:$X$13,0)))</f>
        <v xml:space="preserve"> </v>
      </c>
      <c r="I204" s="885"/>
      <c r="J204" s="885" t="e">
        <f>VLOOKUP(Table_1[[#This Row],[מספר רישוי ]],'[3]2024'!$A:$AH,34,0)</f>
        <v>#N/A</v>
      </c>
    </row>
    <row r="205" spans="1:10" ht="18" customHeight="1" thickBot="1" x14ac:dyDescent="0.3">
      <c r="A205" s="885"/>
      <c r="B205" s="885"/>
      <c r="C205" s="885"/>
      <c r="D205" s="885"/>
      <c r="E205" s="886"/>
      <c r="F205" s="885"/>
      <c r="G205" s="885"/>
      <c r="H205" s="890" t="str">
        <f t="array" ref="H205">IF(ISERROR(INDEX(גיליון3!$U$14:$X$28,MATCH('דיווח פרטני'!G205,גיליון3!$T$14:$T$28,0),MATCH('דיווח פרטני'!C205,גיליון3!$U$13:$X$13,0)))," ", INDEX(גיליון3!$U$14:$X$28,MATCH('דיווח פרטני'!G205,גיליון3!$T$14:$T$28,0),MATCH('דיווח פרטני'!C205,גיליון3!$U$13:$X$13,0)))</f>
        <v xml:space="preserve"> </v>
      </c>
      <c r="I205" s="885"/>
      <c r="J205" s="885" t="e">
        <f>VLOOKUP(Table_1[[#This Row],[מספר רישוי ]],'[3]2024'!$A:$AH,34,0)</f>
        <v>#N/A</v>
      </c>
    </row>
    <row r="206" spans="1:10" ht="18" customHeight="1" thickBot="1" x14ac:dyDescent="0.3">
      <c r="A206" s="885"/>
      <c r="B206" s="885"/>
      <c r="C206" s="885"/>
      <c r="D206" s="885"/>
      <c r="E206" s="886"/>
      <c r="F206" s="885"/>
      <c r="G206" s="885"/>
      <c r="H206" s="890" t="str">
        <f t="array" ref="H206">IF(ISERROR(INDEX(גיליון3!$U$14:$X$28,MATCH('דיווח פרטני'!G206,גיליון3!$T$14:$T$28,0),MATCH('דיווח פרטני'!C206,גיליון3!$U$13:$X$13,0)))," ", INDEX(גיליון3!$U$14:$X$28,MATCH('דיווח פרטני'!G206,גיליון3!$T$14:$T$28,0),MATCH('דיווח פרטני'!C206,גיליון3!$U$13:$X$13,0)))</f>
        <v xml:space="preserve"> </v>
      </c>
      <c r="I206" s="885"/>
      <c r="J206" s="885" t="e">
        <f>VLOOKUP(Table_1[[#This Row],[מספר רישוי ]],'[3]2024'!$A:$AH,34,0)</f>
        <v>#N/A</v>
      </c>
    </row>
    <row r="207" spans="1:10" ht="18" customHeight="1" thickBot="1" x14ac:dyDescent="0.3">
      <c r="A207" s="885"/>
      <c r="B207" s="885"/>
      <c r="C207" s="885"/>
      <c r="D207" s="885"/>
      <c r="E207" s="886"/>
      <c r="F207" s="885"/>
      <c r="G207" s="885"/>
      <c r="H207" s="890" t="str">
        <f t="array" ref="H207">IF(ISERROR(INDEX(גיליון3!$U$14:$X$28,MATCH('דיווח פרטני'!G207,גיליון3!$T$14:$T$28,0),MATCH('דיווח פרטני'!C207,גיליון3!$U$13:$X$13,0)))," ", INDEX(גיליון3!$U$14:$X$28,MATCH('דיווח פרטני'!G207,גיליון3!$T$14:$T$28,0),MATCH('דיווח פרטני'!C207,גיליון3!$U$13:$X$13,0)))</f>
        <v xml:space="preserve"> </v>
      </c>
      <c r="I207" s="885"/>
      <c r="J207" s="885" t="e">
        <f>VLOOKUP(Table_1[[#This Row],[מספר רישוי ]],'[3]2024'!$A:$AH,34,0)</f>
        <v>#N/A</v>
      </c>
    </row>
    <row r="208" spans="1:10" ht="18" customHeight="1" thickBot="1" x14ac:dyDescent="0.3">
      <c r="A208" s="885"/>
      <c r="B208" s="885"/>
      <c r="C208" s="885"/>
      <c r="D208" s="885"/>
      <c r="E208" s="886"/>
      <c r="F208" s="885"/>
      <c r="G208" s="885"/>
      <c r="H208" s="890" t="str">
        <f t="array" ref="H208">IF(ISERROR(INDEX(גיליון3!$U$14:$X$28,MATCH('דיווח פרטני'!G208,גיליון3!$T$14:$T$28,0),MATCH('דיווח פרטני'!C208,גיליון3!$U$13:$X$13,0)))," ", INDEX(גיליון3!$U$14:$X$28,MATCH('דיווח פרטני'!G208,גיליון3!$T$14:$T$28,0),MATCH('דיווח פרטני'!C208,גיליון3!$U$13:$X$13,0)))</f>
        <v xml:space="preserve"> </v>
      </c>
      <c r="I208" s="885"/>
      <c r="J208" s="885" t="e">
        <f>VLOOKUP(Table_1[[#This Row],[מספר רישוי ]],'[3]2024'!$A:$AH,34,0)</f>
        <v>#N/A</v>
      </c>
    </row>
    <row r="209" spans="1:10" ht="18" customHeight="1" thickBot="1" x14ac:dyDescent="0.3">
      <c r="A209" s="885"/>
      <c r="B209" s="885"/>
      <c r="C209" s="885"/>
      <c r="D209" s="885"/>
      <c r="E209" s="886"/>
      <c r="F209" s="885"/>
      <c r="G209" s="885"/>
      <c r="H209" s="890" t="str">
        <f t="array" ref="H209">IF(ISERROR(INDEX(גיליון3!$U$14:$X$28,MATCH('דיווח פרטני'!G209,גיליון3!$T$14:$T$28,0),MATCH('דיווח פרטני'!C209,גיליון3!$U$13:$X$13,0)))," ", INDEX(גיליון3!$U$14:$X$28,MATCH('דיווח פרטני'!G209,גיליון3!$T$14:$T$28,0),MATCH('דיווח פרטני'!C209,גיליון3!$U$13:$X$13,0)))</f>
        <v xml:space="preserve"> </v>
      </c>
      <c r="I209" s="885"/>
      <c r="J209" s="885" t="e">
        <f>VLOOKUP(Table_1[[#This Row],[מספר רישוי ]],'[3]2024'!$A:$AH,34,0)</f>
        <v>#N/A</v>
      </c>
    </row>
    <row r="210" spans="1:10" ht="18" customHeight="1" thickBot="1" x14ac:dyDescent="0.3">
      <c r="A210" s="885"/>
      <c r="B210" s="885"/>
      <c r="C210" s="885"/>
      <c r="D210" s="885"/>
      <c r="E210" s="886"/>
      <c r="F210" s="885"/>
      <c r="G210" s="885"/>
      <c r="H210" s="890" t="str">
        <f t="array" ref="H210">IF(ISERROR(INDEX(גיליון3!$U$14:$X$28,MATCH('דיווח פרטני'!G210,גיליון3!$T$14:$T$28,0),MATCH('דיווח פרטני'!C210,גיליון3!$U$13:$X$13,0)))," ", INDEX(גיליון3!$U$14:$X$28,MATCH('דיווח פרטני'!G210,גיליון3!$T$14:$T$28,0),MATCH('דיווח פרטני'!C210,גיליון3!$U$13:$X$13,0)))</f>
        <v xml:space="preserve"> </v>
      </c>
      <c r="I210" s="885"/>
      <c r="J210" s="885" t="e">
        <f>VLOOKUP(Table_1[[#This Row],[מספר רישוי ]],'[3]2024'!$A:$AH,34,0)</f>
        <v>#N/A</v>
      </c>
    </row>
    <row r="211" spans="1:10" ht="18" customHeight="1" thickBot="1" x14ac:dyDescent="0.3">
      <c r="A211" s="885"/>
      <c r="B211" s="885"/>
      <c r="C211" s="885"/>
      <c r="D211" s="885"/>
      <c r="E211" s="886"/>
      <c r="F211" s="885"/>
      <c r="G211" s="885"/>
      <c r="H211" s="890" t="str">
        <f t="array" ref="H211">IF(ISERROR(INDEX(גיליון3!$U$14:$X$28,MATCH('דיווח פרטני'!G211,גיליון3!$T$14:$T$28,0),MATCH('דיווח פרטני'!C211,גיליון3!$U$13:$X$13,0)))," ", INDEX(גיליון3!$U$14:$X$28,MATCH('דיווח פרטני'!G211,גיליון3!$T$14:$T$28,0),MATCH('דיווח פרטני'!C211,גיליון3!$U$13:$X$13,0)))</f>
        <v xml:space="preserve"> </v>
      </c>
      <c r="I211" s="885"/>
      <c r="J211" s="885" t="e">
        <f>VLOOKUP(Table_1[[#This Row],[מספר רישוי ]],'[3]2024'!$A:$AH,34,0)</f>
        <v>#N/A</v>
      </c>
    </row>
    <row r="212" spans="1:10" ht="18" customHeight="1" thickBot="1" x14ac:dyDescent="0.3">
      <c r="A212" s="885"/>
      <c r="B212" s="885"/>
      <c r="C212" s="885"/>
      <c r="D212" s="885"/>
      <c r="E212" s="886"/>
      <c r="F212" s="885"/>
      <c r="G212" s="885"/>
      <c r="H212" s="890" t="str">
        <f t="array" ref="H212">IF(ISERROR(INDEX(גיליון3!$U$14:$X$28,MATCH('דיווח פרטני'!G212,גיליון3!$T$14:$T$28,0),MATCH('דיווח פרטני'!C212,גיליון3!$U$13:$X$13,0)))," ", INDEX(גיליון3!$U$14:$X$28,MATCH('דיווח פרטני'!G212,גיליון3!$T$14:$T$28,0),MATCH('דיווח פרטני'!C212,גיליון3!$U$13:$X$13,0)))</f>
        <v xml:space="preserve"> </v>
      </c>
      <c r="I212" s="885"/>
      <c r="J212" s="885" t="e">
        <f>VLOOKUP(Table_1[[#This Row],[מספר רישוי ]],'[3]2024'!$A:$AH,34,0)</f>
        <v>#N/A</v>
      </c>
    </row>
    <row r="213" spans="1:10" ht="18" customHeight="1" thickBot="1" x14ac:dyDescent="0.3">
      <c r="A213" s="885"/>
      <c r="B213" s="885"/>
      <c r="C213" s="885"/>
      <c r="D213" s="885"/>
      <c r="E213" s="886"/>
      <c r="F213" s="885"/>
      <c r="G213" s="885"/>
      <c r="H213" s="890" t="str">
        <f t="array" ref="H213">IF(ISERROR(INDEX(גיליון3!$U$14:$X$28,MATCH('דיווח פרטני'!G213,גיליון3!$T$14:$T$28,0),MATCH('דיווח פרטני'!C213,גיליון3!$U$13:$X$13,0)))," ", INDEX(גיליון3!$U$14:$X$28,MATCH('דיווח פרטני'!G213,גיליון3!$T$14:$T$28,0),MATCH('דיווח פרטני'!C213,גיליון3!$U$13:$X$13,0)))</f>
        <v xml:space="preserve"> </v>
      </c>
      <c r="I213" s="885"/>
      <c r="J213" s="885" t="e">
        <f>VLOOKUP(Table_1[[#This Row],[מספר רישוי ]],'[3]2024'!$A:$AH,34,0)</f>
        <v>#N/A</v>
      </c>
    </row>
    <row r="214" spans="1:10" ht="18" customHeight="1" thickBot="1" x14ac:dyDescent="0.3">
      <c r="A214" s="885"/>
      <c r="B214" s="885"/>
      <c r="C214" s="885"/>
      <c r="D214" s="885"/>
      <c r="E214" s="886"/>
      <c r="F214" s="885"/>
      <c r="G214" s="885"/>
      <c r="H214" s="890" t="str">
        <f t="array" ref="H214">IF(ISERROR(INDEX(גיליון3!$U$14:$X$28,MATCH('דיווח פרטני'!G214,גיליון3!$T$14:$T$28,0),MATCH('דיווח פרטני'!C214,גיליון3!$U$13:$X$13,0)))," ", INDEX(גיליון3!$U$14:$X$28,MATCH('דיווח פרטני'!G214,גיליון3!$T$14:$T$28,0),MATCH('דיווח פרטני'!C214,גיליון3!$U$13:$X$13,0)))</f>
        <v xml:space="preserve"> </v>
      </c>
      <c r="I214" s="885"/>
      <c r="J214" s="885" t="e">
        <f>VLOOKUP(Table_1[[#This Row],[מספר רישוי ]],'[3]2024'!$A:$AH,34,0)</f>
        <v>#N/A</v>
      </c>
    </row>
    <row r="215" spans="1:10" ht="18" customHeight="1" thickBot="1" x14ac:dyDescent="0.3">
      <c r="A215" s="885"/>
      <c r="B215" s="885"/>
      <c r="C215" s="885"/>
      <c r="D215" s="885"/>
      <c r="E215" s="886"/>
      <c r="F215" s="885"/>
      <c r="G215" s="885"/>
      <c r="H215" s="890" t="str">
        <f t="array" ref="H215">IF(ISERROR(INDEX(גיליון3!$U$14:$X$28,MATCH('דיווח פרטני'!G215,גיליון3!$T$14:$T$28,0),MATCH('דיווח פרטני'!C215,גיליון3!$U$13:$X$13,0)))," ", INDEX(גיליון3!$U$14:$X$28,MATCH('דיווח פרטני'!G215,גיליון3!$T$14:$T$28,0),MATCH('דיווח פרטני'!C215,גיליון3!$U$13:$X$13,0)))</f>
        <v xml:space="preserve"> </v>
      </c>
      <c r="I215" s="885"/>
      <c r="J215" s="885" t="e">
        <f>VLOOKUP(Table_1[[#This Row],[מספר רישוי ]],'[3]2024'!$A:$AH,34,0)</f>
        <v>#N/A</v>
      </c>
    </row>
    <row r="216" spans="1:10" ht="18" customHeight="1" thickBot="1" x14ac:dyDescent="0.3">
      <c r="A216" s="885"/>
      <c r="B216" s="885"/>
      <c r="C216" s="885"/>
      <c r="D216" s="885"/>
      <c r="E216" s="886"/>
      <c r="F216" s="885"/>
      <c r="G216" s="885"/>
      <c r="H216" s="890" t="str">
        <f t="array" ref="H216">IF(ISERROR(INDEX(גיליון3!$U$14:$X$28,MATCH('דיווח פרטני'!G216,גיליון3!$T$14:$T$28,0),MATCH('דיווח פרטני'!C216,גיליון3!$U$13:$X$13,0)))," ", INDEX(גיליון3!$U$14:$X$28,MATCH('דיווח פרטני'!G216,גיליון3!$T$14:$T$28,0),MATCH('דיווח פרטני'!C216,גיליון3!$U$13:$X$13,0)))</f>
        <v xml:space="preserve"> </v>
      </c>
      <c r="I216" s="885"/>
      <c r="J216" s="885" t="e">
        <f>VLOOKUP(Table_1[[#This Row],[מספר רישוי ]],'[3]2024'!$A:$AH,34,0)</f>
        <v>#N/A</v>
      </c>
    </row>
    <row r="217" spans="1:10" ht="18" customHeight="1" thickBot="1" x14ac:dyDescent="0.3">
      <c r="A217" s="885"/>
      <c r="B217" s="885"/>
      <c r="C217" s="885"/>
      <c r="D217" s="885"/>
      <c r="E217" s="886"/>
      <c r="F217" s="885"/>
      <c r="G217" s="885"/>
      <c r="H217" s="890" t="str">
        <f t="array" ref="H217">IF(ISERROR(INDEX(גיליון3!$U$14:$X$28,MATCH('דיווח פרטני'!G217,גיליון3!$T$14:$T$28,0),MATCH('דיווח פרטני'!C217,גיליון3!$U$13:$X$13,0)))," ", INDEX(גיליון3!$U$14:$X$28,MATCH('דיווח פרטני'!G217,גיליון3!$T$14:$T$28,0),MATCH('דיווח פרטני'!C217,גיליון3!$U$13:$X$13,0)))</f>
        <v xml:space="preserve"> </v>
      </c>
      <c r="I217" s="885"/>
      <c r="J217" s="885" t="e">
        <f>VLOOKUP(Table_1[[#This Row],[מספר רישוי ]],'[3]2024'!$A:$AH,34,0)</f>
        <v>#N/A</v>
      </c>
    </row>
    <row r="218" spans="1:10" ht="18" customHeight="1" thickBot="1" x14ac:dyDescent="0.3">
      <c r="A218" s="885"/>
      <c r="B218" s="885"/>
      <c r="C218" s="885"/>
      <c r="D218" s="885"/>
      <c r="E218" s="886"/>
      <c r="F218" s="885"/>
      <c r="G218" s="885"/>
      <c r="H218" s="890" t="str">
        <f t="array" ref="H218">IF(ISERROR(INDEX(גיליון3!$U$14:$X$28,MATCH('דיווח פרטני'!G218,גיליון3!$T$14:$T$28,0),MATCH('דיווח פרטני'!C218,גיליון3!$U$13:$X$13,0)))," ", INDEX(גיליון3!$U$14:$X$28,MATCH('דיווח פרטני'!G218,גיליון3!$T$14:$T$28,0),MATCH('דיווח פרטני'!C218,גיליון3!$U$13:$X$13,0)))</f>
        <v xml:space="preserve"> </v>
      </c>
      <c r="I218" s="885"/>
      <c r="J218" s="885" t="e">
        <f>VLOOKUP(Table_1[[#This Row],[מספר רישוי ]],'[3]2024'!$A:$AH,34,0)</f>
        <v>#N/A</v>
      </c>
    </row>
    <row r="219" spans="1:10" ht="18" customHeight="1" thickBot="1" x14ac:dyDescent="0.3">
      <c r="A219" s="885"/>
      <c r="B219" s="885"/>
      <c r="C219" s="885"/>
      <c r="D219" s="885"/>
      <c r="E219" s="886"/>
      <c r="F219" s="885"/>
      <c r="G219" s="885"/>
      <c r="H219" s="890" t="str">
        <f t="array" ref="H219">IF(ISERROR(INDEX(גיליון3!$U$14:$X$28,MATCH('דיווח פרטני'!G219,גיליון3!$T$14:$T$28,0),MATCH('דיווח פרטני'!C219,גיליון3!$U$13:$X$13,0)))," ", INDEX(גיליון3!$U$14:$X$28,MATCH('דיווח פרטני'!G219,גיליון3!$T$14:$T$28,0),MATCH('דיווח פרטני'!C219,גיליון3!$U$13:$X$13,0)))</f>
        <v xml:space="preserve"> </v>
      </c>
      <c r="I219" s="885"/>
      <c r="J219" s="885" t="e">
        <f>VLOOKUP(Table_1[[#This Row],[מספר רישוי ]],'[3]2024'!$A:$AH,34,0)</f>
        <v>#N/A</v>
      </c>
    </row>
    <row r="220" spans="1:10" ht="18" customHeight="1" thickBot="1" x14ac:dyDescent="0.3">
      <c r="A220" s="885"/>
      <c r="B220" s="885"/>
      <c r="C220" s="885"/>
      <c r="D220" s="885"/>
      <c r="E220" s="886"/>
      <c r="F220" s="885"/>
      <c r="G220" s="885"/>
      <c r="H220" s="890" t="str">
        <f t="array" ref="H220">IF(ISERROR(INDEX(גיליון3!$U$14:$X$28,MATCH('דיווח פרטני'!G220,גיליון3!$T$14:$T$28,0),MATCH('דיווח פרטני'!C220,גיליון3!$U$13:$X$13,0)))," ", INDEX(גיליון3!$U$14:$X$28,MATCH('דיווח פרטני'!G220,גיליון3!$T$14:$T$28,0),MATCH('דיווח פרטני'!C220,גיליון3!$U$13:$X$13,0)))</f>
        <v xml:space="preserve"> </v>
      </c>
      <c r="I220" s="885"/>
      <c r="J220" s="885" t="e">
        <f>VLOOKUP(Table_1[[#This Row],[מספר רישוי ]],'[3]2024'!$A:$AH,34,0)</f>
        <v>#N/A</v>
      </c>
    </row>
    <row r="221" spans="1:10" ht="18" customHeight="1" thickBot="1" x14ac:dyDescent="0.3">
      <c r="A221" s="885"/>
      <c r="B221" s="885"/>
      <c r="C221" s="885"/>
      <c r="D221" s="885"/>
      <c r="E221" s="886"/>
      <c r="F221" s="885"/>
      <c r="G221" s="885"/>
      <c r="H221" s="890" t="str">
        <f t="array" ref="H221">IF(ISERROR(INDEX(גיליון3!$U$14:$X$28,MATCH('דיווח פרטני'!G221,גיליון3!$T$14:$T$28,0),MATCH('דיווח פרטני'!C221,גיליון3!$U$13:$X$13,0)))," ", INDEX(גיליון3!$U$14:$X$28,MATCH('דיווח פרטני'!G221,גיליון3!$T$14:$T$28,0),MATCH('דיווח פרטני'!C221,גיליון3!$U$13:$X$13,0)))</f>
        <v xml:space="preserve"> </v>
      </c>
      <c r="I221" s="885"/>
      <c r="J221" s="885" t="e">
        <f>VLOOKUP(Table_1[[#This Row],[מספר רישוי ]],'[3]2024'!$A:$AH,34,0)</f>
        <v>#N/A</v>
      </c>
    </row>
    <row r="222" spans="1:10" ht="18" customHeight="1" thickBot="1" x14ac:dyDescent="0.3">
      <c r="A222" s="885"/>
      <c r="B222" s="885"/>
      <c r="C222" s="885"/>
      <c r="D222" s="885"/>
      <c r="E222" s="886"/>
      <c r="F222" s="885"/>
      <c r="G222" s="885"/>
      <c r="H222" s="890" t="str">
        <f t="array" ref="H222">IF(ISERROR(INDEX(גיליון3!$U$14:$X$28,MATCH('דיווח פרטני'!G222,גיליון3!$T$14:$T$28,0),MATCH('דיווח פרטני'!C222,גיליון3!$U$13:$X$13,0)))," ", INDEX(גיליון3!$U$14:$X$28,MATCH('דיווח פרטני'!G222,גיליון3!$T$14:$T$28,0),MATCH('דיווח פרטני'!C222,גיליון3!$U$13:$X$13,0)))</f>
        <v xml:space="preserve"> </v>
      </c>
      <c r="I222" s="885"/>
      <c r="J222" s="885" t="e">
        <f>VLOOKUP(Table_1[[#This Row],[מספר רישוי ]],'[3]2024'!$A:$AH,34,0)</f>
        <v>#N/A</v>
      </c>
    </row>
    <row r="223" spans="1:10" ht="18" customHeight="1" thickBot="1" x14ac:dyDescent="0.3">
      <c r="A223" s="885"/>
      <c r="B223" s="885"/>
      <c r="C223" s="885"/>
      <c r="D223" s="885"/>
      <c r="E223" s="886"/>
      <c r="F223" s="885"/>
      <c r="G223" s="885"/>
      <c r="H223" s="890" t="str">
        <f t="array" ref="H223">IF(ISERROR(INDEX(גיליון3!$U$14:$X$28,MATCH('דיווח פרטני'!G223,גיליון3!$T$14:$T$28,0),MATCH('דיווח פרטני'!C223,גיליון3!$U$13:$X$13,0)))," ", INDEX(גיליון3!$U$14:$X$28,MATCH('דיווח פרטני'!G223,גיליון3!$T$14:$T$28,0),MATCH('דיווח פרטני'!C223,גיליון3!$U$13:$X$13,0)))</f>
        <v xml:space="preserve"> </v>
      </c>
      <c r="I223" s="885"/>
      <c r="J223" s="885" t="e">
        <f>VLOOKUP(Table_1[[#This Row],[מספר רישוי ]],'[3]2024'!$A:$AH,34,0)</f>
        <v>#N/A</v>
      </c>
    </row>
    <row r="224" spans="1:10" ht="18" customHeight="1" thickBot="1" x14ac:dyDescent="0.3">
      <c r="A224" s="885"/>
      <c r="B224" s="885"/>
      <c r="C224" s="885"/>
      <c r="D224" s="885"/>
      <c r="E224" s="886"/>
      <c r="F224" s="885"/>
      <c r="G224" s="885"/>
      <c r="H224" s="890" t="str">
        <f t="array" ref="H224">IF(ISERROR(INDEX(גיליון3!$U$14:$X$28,MATCH('דיווח פרטני'!G224,גיליון3!$T$14:$T$28,0),MATCH('דיווח פרטני'!C224,גיליון3!$U$13:$X$13,0)))," ", INDEX(גיליון3!$U$14:$X$28,MATCH('דיווח פרטני'!G224,גיליון3!$T$14:$T$28,0),MATCH('דיווח פרטני'!C224,גיליון3!$U$13:$X$13,0)))</f>
        <v xml:space="preserve"> </v>
      </c>
      <c r="I224" s="885"/>
      <c r="J224" s="885" t="e">
        <f>VLOOKUP(Table_1[[#This Row],[מספר רישוי ]],'[3]2024'!$A:$AH,34,0)</f>
        <v>#N/A</v>
      </c>
    </row>
    <row r="225" spans="1:10" ht="18" customHeight="1" thickBot="1" x14ac:dyDescent="0.3">
      <c r="A225" s="885"/>
      <c r="B225" s="885"/>
      <c r="C225" s="885"/>
      <c r="D225" s="885"/>
      <c r="E225" s="886"/>
      <c r="F225" s="885"/>
      <c r="G225" s="885"/>
      <c r="H225" s="890" t="str">
        <f t="array" ref="H225">IF(ISERROR(INDEX(גיליון3!$U$14:$X$28,MATCH('דיווח פרטני'!G225,גיליון3!$T$14:$T$28,0),MATCH('דיווח פרטני'!C225,גיליון3!$U$13:$X$13,0)))," ", INDEX(גיליון3!$U$14:$X$28,MATCH('דיווח פרטני'!G225,גיליון3!$T$14:$T$28,0),MATCH('דיווח פרטני'!C225,גיליון3!$U$13:$X$13,0)))</f>
        <v xml:space="preserve"> </v>
      </c>
      <c r="I225" s="885"/>
      <c r="J225" s="885" t="e">
        <f>VLOOKUP(Table_1[[#This Row],[מספר רישוי ]],'[3]2024'!$A:$AH,34,0)</f>
        <v>#N/A</v>
      </c>
    </row>
    <row r="226" spans="1:10" ht="18" customHeight="1" thickBot="1" x14ac:dyDescent="0.3">
      <c r="A226" s="885"/>
      <c r="B226" s="885"/>
      <c r="C226" s="885"/>
      <c r="D226" s="885"/>
      <c r="E226" s="886"/>
      <c r="F226" s="885"/>
      <c r="G226" s="885"/>
      <c r="H226" s="890" t="str">
        <f t="array" ref="H226">IF(ISERROR(INDEX(גיליון3!$U$14:$X$28,MATCH('דיווח פרטני'!G226,גיליון3!$T$14:$T$28,0),MATCH('דיווח פרטני'!C226,גיליון3!$U$13:$X$13,0)))," ", INDEX(גיליון3!$U$14:$X$28,MATCH('דיווח פרטני'!G226,גיליון3!$T$14:$T$28,0),MATCH('דיווח פרטני'!C226,גיליון3!$U$13:$X$13,0)))</f>
        <v xml:space="preserve"> </v>
      </c>
      <c r="I226" s="885"/>
      <c r="J226" s="885" t="e">
        <f>VLOOKUP(Table_1[[#This Row],[מספר רישוי ]],'[3]2024'!$A:$AH,34,0)</f>
        <v>#N/A</v>
      </c>
    </row>
    <row r="227" spans="1:10" ht="18" customHeight="1" thickBot="1" x14ac:dyDescent="0.3">
      <c r="A227" s="885"/>
      <c r="B227" s="885"/>
      <c r="C227" s="885"/>
      <c r="D227" s="885"/>
      <c r="E227" s="886"/>
      <c r="F227" s="885"/>
      <c r="G227" s="885"/>
      <c r="H227" s="890" t="str">
        <f t="array" ref="H227">IF(ISERROR(INDEX(גיליון3!$U$14:$X$28,MATCH('דיווח פרטני'!G227,גיליון3!$T$14:$T$28,0),MATCH('דיווח פרטני'!C227,גיליון3!$U$13:$X$13,0)))," ", INDEX(גיליון3!$U$14:$X$28,MATCH('דיווח פרטני'!G227,גיליון3!$T$14:$T$28,0),MATCH('דיווח פרטני'!C227,גיליון3!$U$13:$X$13,0)))</f>
        <v xml:space="preserve"> </v>
      </c>
      <c r="I227" s="885"/>
      <c r="J227" s="885" t="e">
        <f>VLOOKUP(Table_1[[#This Row],[מספר רישוי ]],'[3]2024'!$A:$AH,34,0)</f>
        <v>#N/A</v>
      </c>
    </row>
    <row r="228" spans="1:10" ht="18" customHeight="1" thickBot="1" x14ac:dyDescent="0.3">
      <c r="A228" s="885"/>
      <c r="B228" s="885"/>
      <c r="C228" s="885"/>
      <c r="D228" s="885"/>
      <c r="E228" s="886"/>
      <c r="F228" s="885"/>
      <c r="G228" s="885"/>
      <c r="H228" s="890" t="str">
        <f t="array" ref="H228">IF(ISERROR(INDEX(גיליון3!$U$14:$X$28,MATCH('דיווח פרטני'!G228,גיליון3!$T$14:$T$28,0),MATCH('דיווח פרטני'!C228,גיליון3!$U$13:$X$13,0)))," ", INDEX(גיליון3!$U$14:$X$28,MATCH('דיווח פרטני'!G228,גיליון3!$T$14:$T$28,0),MATCH('דיווח פרטני'!C228,גיליון3!$U$13:$X$13,0)))</f>
        <v xml:space="preserve"> </v>
      </c>
      <c r="I228" s="885"/>
      <c r="J228" s="885" t="e">
        <f>VLOOKUP(Table_1[[#This Row],[מספר רישוי ]],'[3]2024'!$A:$AH,34,0)</f>
        <v>#N/A</v>
      </c>
    </row>
    <row r="229" spans="1:10" ht="18" customHeight="1" thickBot="1" x14ac:dyDescent="0.3">
      <c r="A229" s="885"/>
      <c r="B229" s="885"/>
      <c r="C229" s="885"/>
      <c r="D229" s="885"/>
      <c r="E229" s="886"/>
      <c r="F229" s="885"/>
      <c r="G229" s="885"/>
      <c r="H229" s="890" t="str">
        <f t="array" ref="H229">IF(ISERROR(INDEX(גיליון3!$U$14:$X$28,MATCH('דיווח פרטני'!G229,גיליון3!$T$14:$T$28,0),MATCH('דיווח פרטני'!C229,גיליון3!$U$13:$X$13,0)))," ", INDEX(גיליון3!$U$14:$X$28,MATCH('דיווח פרטני'!G229,גיליון3!$T$14:$T$28,0),MATCH('דיווח פרטני'!C229,גיליון3!$U$13:$X$13,0)))</f>
        <v xml:space="preserve"> </v>
      </c>
      <c r="I229" s="885"/>
      <c r="J229" s="885" t="e">
        <f>VLOOKUP(Table_1[[#This Row],[מספר רישוי ]],'[3]2024'!$A:$AH,34,0)</f>
        <v>#N/A</v>
      </c>
    </row>
    <row r="230" spans="1:10" ht="18" customHeight="1" thickBot="1" x14ac:dyDescent="0.3">
      <c r="A230" s="885"/>
      <c r="B230" s="885"/>
      <c r="C230" s="885"/>
      <c r="D230" s="885"/>
      <c r="E230" s="886"/>
      <c r="F230" s="885"/>
      <c r="G230" s="885"/>
      <c r="H230" s="890" t="str">
        <f t="array" ref="H230">IF(ISERROR(INDEX(גיליון3!$U$14:$X$28,MATCH('דיווח פרטני'!G230,גיליון3!$T$14:$T$28,0),MATCH('דיווח פרטני'!C230,גיליון3!$U$13:$X$13,0)))," ", INDEX(גיליון3!$U$14:$X$28,MATCH('דיווח פרטני'!G230,גיליון3!$T$14:$T$28,0),MATCH('דיווח פרטני'!C230,גיליון3!$U$13:$X$13,0)))</f>
        <v xml:space="preserve"> </v>
      </c>
      <c r="I230" s="885"/>
      <c r="J230" s="885" t="e">
        <f>VLOOKUP(Table_1[[#This Row],[מספר רישוי ]],'[3]2024'!$A:$AH,34,0)</f>
        <v>#N/A</v>
      </c>
    </row>
    <row r="231" spans="1:10" ht="18" customHeight="1" thickBot="1" x14ac:dyDescent="0.3">
      <c r="A231" s="885"/>
      <c r="B231" s="885"/>
      <c r="C231" s="885"/>
      <c r="D231" s="885"/>
      <c r="E231" s="886"/>
      <c r="F231" s="885"/>
      <c r="G231" s="885"/>
      <c r="H231" s="890" t="str">
        <f t="array" ref="H231">IF(ISERROR(INDEX(גיליון3!$U$14:$X$28,MATCH('דיווח פרטני'!G231,גיליון3!$T$14:$T$28,0),MATCH('דיווח פרטני'!C231,גיליון3!$U$13:$X$13,0)))," ", INDEX(גיליון3!$U$14:$X$28,MATCH('דיווח פרטני'!G231,גיליון3!$T$14:$T$28,0),MATCH('דיווח פרטני'!C231,גיליון3!$U$13:$X$13,0)))</f>
        <v xml:space="preserve"> </v>
      </c>
      <c r="I231" s="885"/>
      <c r="J231" s="885" t="e">
        <f>VLOOKUP(Table_1[[#This Row],[מספר רישוי ]],'[3]2024'!$A:$AH,34,0)</f>
        <v>#N/A</v>
      </c>
    </row>
    <row r="232" spans="1:10" ht="18" customHeight="1" thickBot="1" x14ac:dyDescent="0.3">
      <c r="A232" s="885"/>
      <c r="B232" s="885"/>
      <c r="C232" s="885"/>
      <c r="D232" s="885"/>
      <c r="E232" s="886"/>
      <c r="F232" s="885"/>
      <c r="G232" s="885"/>
      <c r="H232" s="890" t="str">
        <f t="array" ref="H232">IF(ISERROR(INDEX(גיליון3!$U$14:$X$28,MATCH('דיווח פרטני'!G232,גיליון3!$T$14:$T$28,0),MATCH('דיווח פרטני'!C232,גיליון3!$U$13:$X$13,0)))," ", INDEX(גיליון3!$U$14:$X$28,MATCH('דיווח פרטני'!G232,גיליון3!$T$14:$T$28,0),MATCH('דיווח פרטני'!C232,גיליון3!$U$13:$X$13,0)))</f>
        <v xml:space="preserve"> </v>
      </c>
      <c r="I232" s="885"/>
      <c r="J232" s="885" t="e">
        <f>VLOOKUP(Table_1[[#This Row],[מספר רישוי ]],'[3]2024'!$A:$AH,34,0)</f>
        <v>#N/A</v>
      </c>
    </row>
    <row r="233" spans="1:10" ht="18" customHeight="1" thickBot="1" x14ac:dyDescent="0.3">
      <c r="A233" s="885"/>
      <c r="B233" s="885"/>
      <c r="C233" s="885"/>
      <c r="D233" s="885"/>
      <c r="E233" s="886"/>
      <c r="F233" s="885"/>
      <c r="G233" s="885"/>
      <c r="H233" s="890" t="str">
        <f t="array" ref="H233">IF(ISERROR(INDEX(גיליון3!$U$14:$X$28,MATCH('דיווח פרטני'!G233,גיליון3!$T$14:$T$28,0),MATCH('דיווח פרטני'!C233,גיליון3!$U$13:$X$13,0)))," ", INDEX(גיליון3!$U$14:$X$28,MATCH('דיווח פרטני'!G233,גיליון3!$T$14:$T$28,0),MATCH('דיווח פרטני'!C233,גיליון3!$U$13:$X$13,0)))</f>
        <v xml:space="preserve"> </v>
      </c>
      <c r="I233" s="885"/>
      <c r="J233" s="885" t="e">
        <f>VLOOKUP(Table_1[[#This Row],[מספר רישוי ]],'[3]2024'!$A:$AH,34,0)</f>
        <v>#N/A</v>
      </c>
    </row>
    <row r="234" spans="1:10" ht="18" customHeight="1" thickBot="1" x14ac:dyDescent="0.3">
      <c r="A234" s="885"/>
      <c r="B234" s="885"/>
      <c r="C234" s="885"/>
      <c r="D234" s="885"/>
      <c r="E234" s="886"/>
      <c r="F234" s="885"/>
      <c r="G234" s="885"/>
      <c r="H234" s="890" t="str">
        <f t="array" ref="H234">IF(ISERROR(INDEX(גיליון3!$U$14:$X$28,MATCH('דיווח פרטני'!G234,גיליון3!$T$14:$T$28,0),MATCH('דיווח פרטני'!C234,גיליון3!$U$13:$X$13,0)))," ", INDEX(גיליון3!$U$14:$X$28,MATCH('דיווח פרטני'!G234,גיליון3!$T$14:$T$28,0),MATCH('דיווח פרטני'!C234,גיליון3!$U$13:$X$13,0)))</f>
        <v xml:space="preserve"> </v>
      </c>
      <c r="I234" s="885"/>
      <c r="J234" s="885" t="e">
        <f>VLOOKUP(Table_1[[#This Row],[מספר רישוי ]],'[3]2024'!$A:$AH,34,0)</f>
        <v>#N/A</v>
      </c>
    </row>
    <row r="235" spans="1:10" ht="18" customHeight="1" thickBot="1" x14ac:dyDescent="0.3">
      <c r="A235" s="885"/>
      <c r="B235" s="885"/>
      <c r="C235" s="885"/>
      <c r="D235" s="885"/>
      <c r="E235" s="886"/>
      <c r="F235" s="885"/>
      <c r="G235" s="885"/>
      <c r="H235" s="890" t="str">
        <f t="array" ref="H235">IF(ISERROR(INDEX(גיליון3!$U$14:$X$28,MATCH('דיווח פרטני'!G235,גיליון3!$T$14:$T$28,0),MATCH('דיווח פרטני'!C235,גיליון3!$U$13:$X$13,0)))," ", INDEX(גיליון3!$U$14:$X$28,MATCH('דיווח פרטני'!G235,גיליון3!$T$14:$T$28,0),MATCH('דיווח פרטני'!C235,גיליון3!$U$13:$X$13,0)))</f>
        <v xml:space="preserve"> </v>
      </c>
      <c r="I235" s="885"/>
      <c r="J235" s="885" t="e">
        <f>VLOOKUP(Table_1[[#This Row],[מספר רישוי ]],'[3]2024'!$A:$AH,34,0)</f>
        <v>#N/A</v>
      </c>
    </row>
    <row r="236" spans="1:10" ht="18" customHeight="1" thickBot="1" x14ac:dyDescent="0.3">
      <c r="A236" s="885"/>
      <c r="B236" s="885"/>
      <c r="C236" s="885"/>
      <c r="D236" s="885"/>
      <c r="E236" s="886"/>
      <c r="F236" s="885"/>
      <c r="G236" s="885"/>
      <c r="H236" s="890" t="str">
        <f t="array" ref="H236">IF(ISERROR(INDEX(גיליון3!$U$14:$X$28,MATCH('דיווח פרטני'!G236,גיליון3!$T$14:$T$28,0),MATCH('דיווח פרטני'!C236,גיליון3!$U$13:$X$13,0)))," ", INDEX(גיליון3!$U$14:$X$28,MATCH('דיווח פרטני'!G236,גיליון3!$T$14:$T$28,0),MATCH('דיווח פרטני'!C236,גיליון3!$U$13:$X$13,0)))</f>
        <v xml:space="preserve"> </v>
      </c>
      <c r="I236" s="885"/>
      <c r="J236" s="885" t="e">
        <f>VLOOKUP(Table_1[[#This Row],[מספר רישוי ]],'[3]2024'!$A:$AH,34,0)</f>
        <v>#N/A</v>
      </c>
    </row>
    <row r="237" spans="1:10" ht="18" customHeight="1" thickBot="1" x14ac:dyDescent="0.3">
      <c r="A237" s="885"/>
      <c r="B237" s="885"/>
      <c r="C237" s="885"/>
      <c r="D237" s="885"/>
      <c r="E237" s="886"/>
      <c r="F237" s="885"/>
      <c r="G237" s="885"/>
      <c r="H237" s="890" t="str">
        <f t="array" ref="H237">IF(ISERROR(INDEX(גיליון3!$U$14:$X$28,MATCH('דיווח פרטני'!G237,גיליון3!$T$14:$T$28,0),MATCH('דיווח פרטני'!C237,גיליון3!$U$13:$X$13,0)))," ", INDEX(גיליון3!$U$14:$X$28,MATCH('דיווח פרטני'!G237,גיליון3!$T$14:$T$28,0),MATCH('דיווח פרטני'!C237,גיליון3!$U$13:$X$13,0)))</f>
        <v xml:space="preserve"> </v>
      </c>
      <c r="I237" s="885"/>
      <c r="J237" s="885" t="e">
        <f>VLOOKUP(Table_1[[#This Row],[מספר רישוי ]],'[3]2024'!$A:$AH,34,0)</f>
        <v>#N/A</v>
      </c>
    </row>
    <row r="238" spans="1:10" ht="18" customHeight="1" thickBot="1" x14ac:dyDescent="0.3">
      <c r="A238" s="885"/>
      <c r="B238" s="885"/>
      <c r="C238" s="885"/>
      <c r="D238" s="885"/>
      <c r="E238" s="886"/>
      <c r="F238" s="885"/>
      <c r="G238" s="885"/>
      <c r="H238" s="890" t="str">
        <f t="array" ref="H238">IF(ISERROR(INDEX(גיליון3!$U$14:$X$28,MATCH('דיווח פרטני'!G238,גיליון3!$T$14:$T$28,0),MATCH('דיווח פרטני'!C238,גיליון3!$U$13:$X$13,0)))," ", INDEX(גיליון3!$U$14:$X$28,MATCH('דיווח פרטני'!G238,גיליון3!$T$14:$T$28,0),MATCH('דיווח פרטני'!C238,גיליון3!$U$13:$X$13,0)))</f>
        <v xml:space="preserve"> </v>
      </c>
      <c r="I238" s="885"/>
      <c r="J238" s="885" t="e">
        <f>VLOOKUP(Table_1[[#This Row],[מספר רישוי ]],'[3]2024'!$A:$AH,34,0)</f>
        <v>#N/A</v>
      </c>
    </row>
    <row r="239" spans="1:10" ht="18" customHeight="1" thickBot="1" x14ac:dyDescent="0.3">
      <c r="A239" s="885"/>
      <c r="B239" s="885"/>
      <c r="C239" s="885"/>
      <c r="D239" s="885"/>
      <c r="E239" s="886"/>
      <c r="F239" s="885"/>
      <c r="G239" s="885"/>
      <c r="H239" s="890" t="str">
        <f t="array" ref="H239">IF(ISERROR(INDEX(גיליון3!$U$14:$X$28,MATCH('דיווח פרטני'!G239,גיליון3!$T$14:$T$28,0),MATCH('דיווח פרטני'!C239,גיליון3!$U$13:$X$13,0)))," ", INDEX(גיליון3!$U$14:$X$28,MATCH('דיווח פרטני'!G239,גיליון3!$T$14:$T$28,0),MATCH('דיווח פרטני'!C239,גיליון3!$U$13:$X$13,0)))</f>
        <v xml:space="preserve"> </v>
      </c>
      <c r="I239" s="885"/>
      <c r="J239" s="885" t="e">
        <f>VLOOKUP(Table_1[[#This Row],[מספר רישוי ]],'[3]2024'!$A:$AH,34,0)</f>
        <v>#N/A</v>
      </c>
    </row>
    <row r="240" spans="1:10" ht="18" customHeight="1" thickBot="1" x14ac:dyDescent="0.3">
      <c r="A240" s="885"/>
      <c r="B240" s="885"/>
      <c r="C240" s="885"/>
      <c r="D240" s="885"/>
      <c r="E240" s="886"/>
      <c r="F240" s="885"/>
      <c r="G240" s="885"/>
      <c r="H240" s="890" t="str">
        <f t="array" ref="H240">IF(ISERROR(INDEX(גיליון3!$U$14:$X$28,MATCH('דיווח פרטני'!G240,גיליון3!$T$14:$T$28,0),MATCH('דיווח פרטני'!C240,גיליון3!$U$13:$X$13,0)))," ", INDEX(גיליון3!$U$14:$X$28,MATCH('דיווח פרטני'!G240,גיליון3!$T$14:$T$28,0),MATCH('דיווח פרטני'!C240,גיליון3!$U$13:$X$13,0)))</f>
        <v xml:space="preserve"> </v>
      </c>
      <c r="I240" s="885"/>
      <c r="J240" s="885" t="e">
        <f>VLOOKUP(Table_1[[#This Row],[מספר רישוי ]],'[3]2024'!$A:$AH,34,0)</f>
        <v>#N/A</v>
      </c>
    </row>
    <row r="241" spans="1:10" ht="18" customHeight="1" thickBot="1" x14ac:dyDescent="0.3">
      <c r="A241" s="885"/>
      <c r="B241" s="885"/>
      <c r="C241" s="885"/>
      <c r="D241" s="885"/>
      <c r="E241" s="886"/>
      <c r="F241" s="885"/>
      <c r="G241" s="885"/>
      <c r="H241" s="890" t="str">
        <f t="array" ref="H241">IF(ISERROR(INDEX(גיליון3!$U$14:$X$28,MATCH('דיווח פרטני'!G241,גיליון3!$T$14:$T$28,0),MATCH('דיווח פרטני'!C241,גיליון3!$U$13:$X$13,0)))," ", INDEX(גיליון3!$U$14:$X$28,MATCH('דיווח פרטני'!G241,גיליון3!$T$14:$T$28,0),MATCH('דיווח פרטני'!C241,גיליון3!$U$13:$X$13,0)))</f>
        <v xml:space="preserve"> </v>
      </c>
      <c r="I241" s="885"/>
      <c r="J241" s="885" t="e">
        <f>VLOOKUP(Table_1[[#This Row],[מספר רישוי ]],'[3]2024'!$A:$AH,34,0)</f>
        <v>#N/A</v>
      </c>
    </row>
    <row r="242" spans="1:10" ht="18" customHeight="1" thickBot="1" x14ac:dyDescent="0.3">
      <c r="A242" s="885"/>
      <c r="B242" s="885"/>
      <c r="C242" s="885"/>
      <c r="D242" s="885"/>
      <c r="E242" s="886"/>
      <c r="F242" s="885"/>
      <c r="G242" s="885"/>
      <c r="H242" s="890" t="str">
        <f t="array" ref="H242">IF(ISERROR(INDEX(גיליון3!$U$14:$X$28,MATCH('דיווח פרטני'!G242,גיליון3!$T$14:$T$28,0),MATCH('דיווח פרטני'!C242,גיליון3!$U$13:$X$13,0)))," ", INDEX(גיליון3!$U$14:$X$28,MATCH('דיווח פרטני'!G242,גיליון3!$T$14:$T$28,0),MATCH('דיווח פרטני'!C242,גיליון3!$U$13:$X$13,0)))</f>
        <v xml:space="preserve"> </v>
      </c>
      <c r="I242" s="885"/>
      <c r="J242" s="885" t="e">
        <f>VLOOKUP(Table_1[[#This Row],[מספר רישוי ]],'[3]2024'!$A:$AH,34,0)</f>
        <v>#N/A</v>
      </c>
    </row>
    <row r="243" spans="1:10" ht="18" customHeight="1" thickBot="1" x14ac:dyDescent="0.3">
      <c r="A243" s="885"/>
      <c r="B243" s="885"/>
      <c r="C243" s="885"/>
      <c r="D243" s="885"/>
      <c r="E243" s="886"/>
      <c r="F243" s="885"/>
      <c r="G243" s="885"/>
      <c r="H243" s="890" t="str">
        <f t="array" ref="H243">IF(ISERROR(INDEX(גיליון3!$U$14:$X$28,MATCH('דיווח פרטני'!G243,גיליון3!$T$14:$T$28,0),MATCH('דיווח פרטני'!C243,גיליון3!$U$13:$X$13,0)))," ", INDEX(גיליון3!$U$14:$X$28,MATCH('דיווח פרטני'!G243,גיליון3!$T$14:$T$28,0),MATCH('דיווח פרטני'!C243,גיליון3!$U$13:$X$13,0)))</f>
        <v xml:space="preserve"> </v>
      </c>
      <c r="I243" s="885"/>
      <c r="J243" s="885" t="e">
        <f>VLOOKUP(Table_1[[#This Row],[מספר רישוי ]],'[3]2024'!$A:$AH,34,0)</f>
        <v>#N/A</v>
      </c>
    </row>
    <row r="244" spans="1:10" ht="18" customHeight="1" thickBot="1" x14ac:dyDescent="0.3">
      <c r="A244" s="885"/>
      <c r="B244" s="885"/>
      <c r="C244" s="885"/>
      <c r="D244" s="885"/>
      <c r="E244" s="886"/>
      <c r="F244" s="885"/>
      <c r="G244" s="885"/>
      <c r="H244" s="890" t="str">
        <f t="array" ref="H244">IF(ISERROR(INDEX(גיליון3!$U$14:$X$28,MATCH('דיווח פרטני'!G244,גיליון3!$T$14:$T$28,0),MATCH('דיווח פרטני'!C244,גיליון3!$U$13:$X$13,0)))," ", INDEX(גיליון3!$U$14:$X$28,MATCH('דיווח פרטני'!G244,גיליון3!$T$14:$T$28,0),MATCH('דיווח פרטני'!C244,גיליון3!$U$13:$X$13,0)))</f>
        <v xml:space="preserve"> </v>
      </c>
      <c r="I244" s="885"/>
      <c r="J244" s="885" t="e">
        <f>VLOOKUP(Table_1[[#This Row],[מספר רישוי ]],'[3]2024'!$A:$AH,34,0)</f>
        <v>#N/A</v>
      </c>
    </row>
    <row r="245" spans="1:10" ht="18" customHeight="1" thickBot="1" x14ac:dyDescent="0.3">
      <c r="A245" s="885"/>
      <c r="B245" s="885"/>
      <c r="C245" s="885"/>
      <c r="D245" s="885"/>
      <c r="E245" s="886"/>
      <c r="F245" s="885"/>
      <c r="G245" s="885"/>
      <c r="H245" s="890" t="str">
        <f t="array" ref="H245">IF(ISERROR(INDEX(גיליון3!$U$14:$X$28,MATCH('דיווח פרטני'!G245,גיליון3!$T$14:$T$28,0),MATCH('דיווח פרטני'!C245,גיליון3!$U$13:$X$13,0)))," ", INDEX(גיליון3!$U$14:$X$28,MATCH('דיווח פרטני'!G245,גיליון3!$T$14:$T$28,0),MATCH('דיווח פרטני'!C245,גיליון3!$U$13:$X$13,0)))</f>
        <v xml:space="preserve"> </v>
      </c>
      <c r="I245" s="885"/>
      <c r="J245" s="885" t="e">
        <f>VLOOKUP(Table_1[[#This Row],[מספר רישוי ]],'[3]2024'!$A:$AH,34,0)</f>
        <v>#N/A</v>
      </c>
    </row>
    <row r="246" spans="1:10" ht="18" customHeight="1" thickBot="1" x14ac:dyDescent="0.3">
      <c r="A246" s="885"/>
      <c r="B246" s="885"/>
      <c r="C246" s="885"/>
      <c r="D246" s="885"/>
      <c r="E246" s="886"/>
      <c r="F246" s="885"/>
      <c r="G246" s="885"/>
      <c r="H246" s="890" t="str">
        <f t="array" ref="H246">IF(ISERROR(INDEX(גיליון3!$U$14:$X$28,MATCH('דיווח פרטני'!G246,גיליון3!$T$14:$T$28,0),MATCH('דיווח פרטני'!C246,גיליון3!$U$13:$X$13,0)))," ", INDEX(גיליון3!$U$14:$X$28,MATCH('דיווח פרטני'!G246,גיליון3!$T$14:$T$28,0),MATCH('דיווח פרטני'!C246,גיליון3!$U$13:$X$13,0)))</f>
        <v xml:space="preserve"> </v>
      </c>
      <c r="I246" s="885"/>
      <c r="J246" s="885" t="e">
        <f>VLOOKUP(Table_1[[#This Row],[מספר רישוי ]],'[3]2024'!$A:$AH,34,0)</f>
        <v>#N/A</v>
      </c>
    </row>
    <row r="247" spans="1:10" ht="18" customHeight="1" thickBot="1" x14ac:dyDescent="0.3">
      <c r="A247" s="885"/>
      <c r="B247" s="885"/>
      <c r="C247" s="885"/>
      <c r="D247" s="885"/>
      <c r="E247" s="886"/>
      <c r="F247" s="885"/>
      <c r="G247" s="885"/>
      <c r="H247" s="890" t="str">
        <f t="array" ref="H247">IF(ISERROR(INDEX(גיליון3!$U$14:$X$28,MATCH('דיווח פרטני'!G247,גיליון3!$T$14:$T$28,0),MATCH('דיווח פרטני'!C247,גיליון3!$U$13:$X$13,0)))," ", INDEX(גיליון3!$U$14:$X$28,MATCH('דיווח פרטני'!G247,גיליון3!$T$14:$T$28,0),MATCH('דיווח פרטני'!C247,גיליון3!$U$13:$X$13,0)))</f>
        <v xml:space="preserve"> </v>
      </c>
      <c r="I247" s="885"/>
      <c r="J247" s="885" t="e">
        <f>VLOOKUP(Table_1[[#This Row],[מספר רישוי ]],'[3]2024'!$A:$AH,34,0)</f>
        <v>#N/A</v>
      </c>
    </row>
    <row r="248" spans="1:10" ht="18" customHeight="1" thickBot="1" x14ac:dyDescent="0.3">
      <c r="A248" s="885"/>
      <c r="B248" s="885"/>
      <c r="C248" s="885"/>
      <c r="D248" s="885"/>
      <c r="E248" s="886"/>
      <c r="F248" s="885"/>
      <c r="G248" s="885"/>
      <c r="H248" s="890" t="str">
        <f t="array" ref="H248">IF(ISERROR(INDEX(גיליון3!$U$14:$X$28,MATCH('דיווח פרטני'!G248,גיליון3!$T$14:$T$28,0),MATCH('דיווח פרטני'!C248,גיליון3!$U$13:$X$13,0)))," ", INDEX(גיליון3!$U$14:$X$28,MATCH('דיווח פרטני'!G248,גיליון3!$T$14:$T$28,0),MATCH('דיווח פרטני'!C248,גיליון3!$U$13:$X$13,0)))</f>
        <v xml:space="preserve"> </v>
      </c>
      <c r="I248" s="885"/>
      <c r="J248" s="885" t="e">
        <f>VLOOKUP(Table_1[[#This Row],[מספר רישוי ]],'[3]2024'!$A:$AH,34,0)</f>
        <v>#N/A</v>
      </c>
    </row>
    <row r="249" spans="1:10" ht="18" customHeight="1" thickBot="1" x14ac:dyDescent="0.3">
      <c r="A249" s="885"/>
      <c r="B249" s="885"/>
      <c r="C249" s="885"/>
      <c r="D249" s="885"/>
      <c r="E249" s="886"/>
      <c r="F249" s="885"/>
      <c r="G249" s="885"/>
      <c r="H249" s="890" t="str">
        <f t="array" ref="H249">IF(ISERROR(INDEX(גיליון3!$U$14:$X$28,MATCH('דיווח פרטני'!G249,גיליון3!$T$14:$T$28,0),MATCH('דיווח פרטני'!C249,גיליון3!$U$13:$X$13,0)))," ", INDEX(גיליון3!$U$14:$X$28,MATCH('דיווח פרטני'!G249,גיליון3!$T$14:$T$28,0),MATCH('דיווח פרטני'!C249,גיליון3!$U$13:$X$13,0)))</f>
        <v xml:space="preserve"> </v>
      </c>
      <c r="I249" s="885"/>
      <c r="J249" s="885" t="e">
        <f>VLOOKUP(Table_1[[#This Row],[מספר רישוי ]],'[3]2024'!$A:$AH,34,0)</f>
        <v>#N/A</v>
      </c>
    </row>
    <row r="250" spans="1:10" ht="18" customHeight="1" thickBot="1" x14ac:dyDescent="0.3">
      <c r="A250" s="885"/>
      <c r="B250" s="885"/>
      <c r="C250" s="885"/>
      <c r="D250" s="885"/>
      <c r="E250" s="886"/>
      <c r="F250" s="885"/>
      <c r="G250" s="885"/>
      <c r="H250" s="890" t="str">
        <f t="array" ref="H250">IF(ISERROR(INDEX(גיליון3!$U$14:$X$28,MATCH('דיווח פרטני'!G250,גיליון3!$T$14:$T$28,0),MATCH('דיווח פרטני'!C250,גיליון3!$U$13:$X$13,0)))," ", INDEX(גיליון3!$U$14:$X$28,MATCH('דיווח פרטני'!G250,גיליון3!$T$14:$T$28,0),MATCH('דיווח פרטני'!C250,גיליון3!$U$13:$X$13,0)))</f>
        <v xml:space="preserve"> </v>
      </c>
      <c r="I250" s="885"/>
      <c r="J250" s="885" t="e">
        <f>VLOOKUP(Table_1[[#This Row],[מספר רישוי ]],'[3]2024'!$A:$AH,34,0)</f>
        <v>#N/A</v>
      </c>
    </row>
    <row r="251" spans="1:10" ht="18" customHeight="1" thickBot="1" x14ac:dyDescent="0.3">
      <c r="A251" s="885"/>
      <c r="B251" s="885"/>
      <c r="C251" s="885"/>
      <c r="D251" s="885"/>
      <c r="E251" s="886"/>
      <c r="F251" s="885"/>
      <c r="G251" s="885"/>
      <c r="H251" s="890" t="str">
        <f t="array" ref="H251">IF(ISERROR(INDEX(גיליון3!$U$14:$X$28,MATCH('דיווח פרטני'!G251,גיליון3!$T$14:$T$28,0),MATCH('דיווח פרטני'!C251,גיליון3!$U$13:$X$13,0)))," ", INDEX(גיליון3!$U$14:$X$28,MATCH('דיווח פרטני'!G251,גיליון3!$T$14:$T$28,0),MATCH('דיווח פרטני'!C251,גיליון3!$U$13:$X$13,0)))</f>
        <v xml:space="preserve"> </v>
      </c>
      <c r="I251" s="885"/>
      <c r="J251" s="885" t="e">
        <f>VLOOKUP(Table_1[[#This Row],[מספר רישוי ]],'[3]2024'!$A:$AH,34,0)</f>
        <v>#N/A</v>
      </c>
    </row>
    <row r="252" spans="1:10" ht="18" customHeight="1" thickBot="1" x14ac:dyDescent="0.3">
      <c r="A252" s="885"/>
      <c r="B252" s="885"/>
      <c r="C252" s="885"/>
      <c r="D252" s="885"/>
      <c r="E252" s="886"/>
      <c r="F252" s="885"/>
      <c r="G252" s="885"/>
      <c r="H252" s="890" t="str">
        <f t="array" ref="H252">IF(ISERROR(INDEX(גיליון3!$U$14:$X$28,MATCH('דיווח פרטני'!G252,גיליון3!$T$14:$T$28,0),MATCH('דיווח פרטני'!C252,גיליון3!$U$13:$X$13,0)))," ", INDEX(גיליון3!$U$14:$X$28,MATCH('דיווח פרטני'!G252,גיליון3!$T$14:$T$28,0),MATCH('דיווח פרטני'!C252,גיליון3!$U$13:$X$13,0)))</f>
        <v xml:space="preserve"> </v>
      </c>
      <c r="I252" s="885"/>
      <c r="J252" s="885" t="e">
        <f>VLOOKUP(Table_1[[#This Row],[מספר רישוי ]],'[3]2024'!$A:$AH,34,0)</f>
        <v>#N/A</v>
      </c>
    </row>
    <row r="253" spans="1:10" ht="18" customHeight="1" thickBot="1" x14ac:dyDescent="0.3">
      <c r="A253" s="885"/>
      <c r="B253" s="885"/>
      <c r="C253" s="885"/>
      <c r="D253" s="885"/>
      <c r="E253" s="886"/>
      <c r="F253" s="885"/>
      <c r="G253" s="885"/>
      <c r="H253" s="890" t="str">
        <f t="array" ref="H253">IF(ISERROR(INDEX(גיליון3!$U$14:$X$28,MATCH('דיווח פרטני'!G253,גיליון3!$T$14:$T$28,0),MATCH('דיווח פרטני'!C253,גיליון3!$U$13:$X$13,0)))," ", INDEX(גיליון3!$U$14:$X$28,MATCH('דיווח פרטני'!G253,גיליון3!$T$14:$T$28,0),MATCH('דיווח פרטני'!C253,גיליון3!$U$13:$X$13,0)))</f>
        <v xml:space="preserve"> </v>
      </c>
      <c r="I253" s="885"/>
      <c r="J253" s="885" t="e">
        <f>VLOOKUP(Table_1[[#This Row],[מספר רישוי ]],'[3]2024'!$A:$AH,34,0)</f>
        <v>#N/A</v>
      </c>
    </row>
    <row r="254" spans="1:10" ht="18" customHeight="1" thickBot="1" x14ac:dyDescent="0.3">
      <c r="A254" s="885"/>
      <c r="B254" s="885"/>
      <c r="C254" s="885"/>
      <c r="D254" s="885"/>
      <c r="E254" s="886"/>
      <c r="F254" s="885"/>
      <c r="G254" s="885"/>
      <c r="H254" s="890" t="str">
        <f t="array" ref="H254">IF(ISERROR(INDEX(גיליון3!$U$14:$X$28,MATCH('דיווח פרטני'!G254,גיליון3!$T$14:$T$28,0),MATCH('דיווח פרטני'!C254,גיליון3!$U$13:$X$13,0)))," ", INDEX(גיליון3!$U$14:$X$28,MATCH('דיווח פרטני'!G254,גיליון3!$T$14:$T$28,0),MATCH('דיווח פרטני'!C254,גיליון3!$U$13:$X$13,0)))</f>
        <v xml:space="preserve"> </v>
      </c>
      <c r="I254" s="885"/>
      <c r="J254" s="885" t="e">
        <f>VLOOKUP(Table_1[[#This Row],[מספר רישוי ]],'[3]2024'!$A:$AH,34,0)</f>
        <v>#N/A</v>
      </c>
    </row>
    <row r="255" spans="1:10" ht="18" customHeight="1" thickBot="1" x14ac:dyDescent="0.3">
      <c r="A255" s="885"/>
      <c r="B255" s="885"/>
      <c r="C255" s="885"/>
      <c r="D255" s="885"/>
      <c r="E255" s="886"/>
      <c r="F255" s="885"/>
      <c r="G255" s="885"/>
      <c r="H255" s="890" t="str">
        <f t="array" ref="H255">IF(ISERROR(INDEX(גיליון3!$U$14:$X$28,MATCH('דיווח פרטני'!G255,גיליון3!$T$14:$T$28,0),MATCH('דיווח פרטני'!C255,גיליון3!$U$13:$X$13,0)))," ", INDEX(גיליון3!$U$14:$X$28,MATCH('דיווח פרטני'!G255,גיליון3!$T$14:$T$28,0),MATCH('דיווח פרטני'!C255,גיליון3!$U$13:$X$13,0)))</f>
        <v xml:space="preserve"> </v>
      </c>
      <c r="I255" s="885"/>
      <c r="J255" s="885" t="e">
        <f>VLOOKUP(Table_1[[#This Row],[מספר רישוי ]],'[3]2024'!$A:$AH,34,0)</f>
        <v>#N/A</v>
      </c>
    </row>
    <row r="256" spans="1:10" ht="18" customHeight="1" thickBot="1" x14ac:dyDescent="0.3">
      <c r="A256" s="885"/>
      <c r="B256" s="885"/>
      <c r="C256" s="885"/>
      <c r="D256" s="885"/>
      <c r="E256" s="886"/>
      <c r="F256" s="885"/>
      <c r="G256" s="885"/>
      <c r="H256" s="890" t="str">
        <f t="array" ref="H256">IF(ISERROR(INDEX(גיליון3!$U$14:$X$28,MATCH('דיווח פרטני'!G256,גיליון3!$T$14:$T$28,0),MATCH('דיווח פרטני'!C256,גיליון3!$U$13:$X$13,0)))," ", INDEX(גיליון3!$U$14:$X$28,MATCH('דיווח פרטני'!G256,גיליון3!$T$14:$T$28,0),MATCH('דיווח פרטני'!C256,גיליון3!$U$13:$X$13,0)))</f>
        <v xml:space="preserve"> </v>
      </c>
      <c r="I256" s="885"/>
      <c r="J256" s="885" t="e">
        <f>VLOOKUP(Table_1[[#This Row],[מספר רישוי ]],'[3]2024'!$A:$AH,34,0)</f>
        <v>#N/A</v>
      </c>
    </row>
    <row r="257" spans="1:10" ht="18" customHeight="1" thickBot="1" x14ac:dyDescent="0.3">
      <c r="A257" s="885"/>
      <c r="B257" s="885"/>
      <c r="C257" s="885"/>
      <c r="D257" s="885"/>
      <c r="E257" s="886"/>
      <c r="F257" s="885"/>
      <c r="G257" s="885"/>
      <c r="H257" s="890" t="str">
        <f t="array" ref="H257">IF(ISERROR(INDEX(גיליון3!$U$14:$X$28,MATCH('דיווח פרטני'!G257,גיליון3!$T$14:$T$28,0),MATCH('דיווח פרטני'!C257,גיליון3!$U$13:$X$13,0)))," ", INDEX(גיליון3!$U$14:$X$28,MATCH('דיווח פרטני'!G257,גיליון3!$T$14:$T$28,0),MATCH('דיווח פרטני'!C257,גיליון3!$U$13:$X$13,0)))</f>
        <v xml:space="preserve"> </v>
      </c>
      <c r="I257" s="885"/>
      <c r="J257" s="885" t="e">
        <f>VLOOKUP(Table_1[[#This Row],[מספר רישוי ]],'[3]2024'!$A:$AH,34,0)</f>
        <v>#N/A</v>
      </c>
    </row>
    <row r="258" spans="1:10" ht="18" customHeight="1" thickBot="1" x14ac:dyDescent="0.3">
      <c r="A258" s="885"/>
      <c r="B258" s="885"/>
      <c r="C258" s="885"/>
      <c r="D258" s="885"/>
      <c r="E258" s="886"/>
      <c r="F258" s="885"/>
      <c r="G258" s="885"/>
      <c r="H258" s="890" t="str">
        <f t="array" ref="H258">IF(ISERROR(INDEX(גיליון3!$U$14:$X$28,MATCH('דיווח פרטני'!G258,גיליון3!$T$14:$T$28,0),MATCH('דיווח פרטני'!C258,גיליון3!$U$13:$X$13,0)))," ", INDEX(גיליון3!$U$14:$X$28,MATCH('דיווח פרטני'!G258,גיליון3!$T$14:$T$28,0),MATCH('דיווח פרטני'!C258,גיליון3!$U$13:$X$13,0)))</f>
        <v xml:space="preserve"> </v>
      </c>
      <c r="I258" s="885"/>
      <c r="J258" s="885" t="e">
        <f>VLOOKUP(Table_1[[#This Row],[מספר רישוי ]],'[3]2024'!$A:$AH,34,0)</f>
        <v>#N/A</v>
      </c>
    </row>
    <row r="259" spans="1:10" ht="18" customHeight="1" thickBot="1" x14ac:dyDescent="0.3">
      <c r="A259" s="885"/>
      <c r="B259" s="885"/>
      <c r="C259" s="885"/>
      <c r="D259" s="885"/>
      <c r="E259" s="886"/>
      <c r="F259" s="885"/>
      <c r="G259" s="885"/>
      <c r="H259" s="890" t="str">
        <f t="array" ref="H259">IF(ISERROR(INDEX(גיליון3!$U$14:$X$28,MATCH('דיווח פרטני'!G259,גיליון3!$T$14:$T$28,0),MATCH('דיווח פרטני'!C259,גיליון3!$U$13:$X$13,0)))," ", INDEX(גיליון3!$U$14:$X$28,MATCH('דיווח פרטני'!G259,גיליון3!$T$14:$T$28,0),MATCH('דיווח פרטני'!C259,גיליון3!$U$13:$X$13,0)))</f>
        <v xml:space="preserve"> </v>
      </c>
      <c r="I259" s="885"/>
      <c r="J259" s="885" t="e">
        <f>VLOOKUP(Table_1[[#This Row],[מספר רישוי ]],'[3]2024'!$A:$AH,34,0)</f>
        <v>#N/A</v>
      </c>
    </row>
    <row r="260" spans="1:10" ht="18" customHeight="1" thickBot="1" x14ac:dyDescent="0.3">
      <c r="A260" s="885"/>
      <c r="B260" s="885"/>
      <c r="C260" s="885"/>
      <c r="D260" s="885"/>
      <c r="E260" s="886"/>
      <c r="F260" s="885"/>
      <c r="G260" s="885"/>
      <c r="H260" s="890" t="str">
        <f t="array" ref="H260">IF(ISERROR(INDEX(גיליון3!$U$14:$X$28,MATCH('דיווח פרטני'!G260,גיליון3!$T$14:$T$28,0),MATCH('דיווח פרטני'!C260,גיליון3!$U$13:$X$13,0)))," ", INDEX(גיליון3!$U$14:$X$28,MATCH('דיווח פרטני'!G260,גיליון3!$T$14:$T$28,0),MATCH('דיווח פרטני'!C260,גיליון3!$U$13:$X$13,0)))</f>
        <v xml:space="preserve"> </v>
      </c>
      <c r="I260" s="885"/>
      <c r="J260" s="885" t="e">
        <f>VLOOKUP(Table_1[[#This Row],[מספר רישוי ]],'[3]2024'!$A:$AH,34,0)</f>
        <v>#N/A</v>
      </c>
    </row>
    <row r="261" spans="1:10" ht="18" customHeight="1" thickBot="1" x14ac:dyDescent="0.3">
      <c r="A261" s="885"/>
      <c r="B261" s="885"/>
      <c r="C261" s="885"/>
      <c r="D261" s="885"/>
      <c r="E261" s="886"/>
      <c r="F261" s="885"/>
      <c r="G261" s="885"/>
      <c r="H261" s="890" t="str">
        <f t="array" ref="H261">IF(ISERROR(INDEX(גיליון3!$U$14:$X$28,MATCH('דיווח פרטני'!G261,גיליון3!$T$14:$T$28,0),MATCH('דיווח פרטני'!C261,גיליון3!$U$13:$X$13,0)))," ", INDEX(גיליון3!$U$14:$X$28,MATCH('דיווח פרטני'!G261,גיליון3!$T$14:$T$28,0),MATCH('דיווח פרטני'!C261,גיליון3!$U$13:$X$13,0)))</f>
        <v xml:space="preserve"> </v>
      </c>
      <c r="I261" s="885"/>
      <c r="J261" s="885" t="e">
        <f>VLOOKUP(Table_1[[#This Row],[מספר רישוי ]],'[3]2024'!$A:$AH,34,0)</f>
        <v>#N/A</v>
      </c>
    </row>
    <row r="262" spans="1:10" ht="18" customHeight="1" thickBot="1" x14ac:dyDescent="0.3">
      <c r="A262" s="885"/>
      <c r="B262" s="885"/>
      <c r="C262" s="885"/>
      <c r="D262" s="885"/>
      <c r="E262" s="886"/>
      <c r="F262" s="885"/>
      <c r="G262" s="885"/>
      <c r="H262" s="890" t="str">
        <f t="array" ref="H262">IF(ISERROR(INDEX(גיליון3!$U$14:$X$28,MATCH('דיווח פרטני'!G262,גיליון3!$T$14:$T$28,0),MATCH('דיווח פרטני'!C262,גיליון3!$U$13:$X$13,0)))," ", INDEX(גיליון3!$U$14:$X$28,MATCH('דיווח פרטני'!G262,גיליון3!$T$14:$T$28,0),MATCH('דיווח פרטני'!C262,גיליון3!$U$13:$X$13,0)))</f>
        <v xml:space="preserve"> </v>
      </c>
      <c r="I262" s="885"/>
      <c r="J262" s="885" t="e">
        <f>VLOOKUP(Table_1[[#This Row],[מספר רישוי ]],'[3]2024'!$A:$AH,34,0)</f>
        <v>#N/A</v>
      </c>
    </row>
    <row r="263" spans="1:10" ht="18" customHeight="1" thickBot="1" x14ac:dyDescent="0.3">
      <c r="A263" s="885"/>
      <c r="B263" s="885"/>
      <c r="C263" s="885"/>
      <c r="D263" s="885"/>
      <c r="E263" s="886"/>
      <c r="F263" s="885"/>
      <c r="G263" s="885"/>
      <c r="H263" s="890" t="str">
        <f t="array" ref="H263">IF(ISERROR(INDEX(גיליון3!$U$14:$X$28,MATCH('דיווח פרטני'!G263,גיליון3!$T$14:$T$28,0),MATCH('דיווח פרטני'!C263,גיליון3!$U$13:$X$13,0)))," ", INDEX(גיליון3!$U$14:$X$28,MATCH('דיווח פרטני'!G263,גיליון3!$T$14:$T$28,0),MATCH('דיווח פרטני'!C263,גיליון3!$U$13:$X$13,0)))</f>
        <v xml:space="preserve"> </v>
      </c>
      <c r="I263" s="885"/>
      <c r="J263" s="885" t="e">
        <f>VLOOKUP(Table_1[[#This Row],[מספר רישוי ]],'[3]2024'!$A:$AH,34,0)</f>
        <v>#N/A</v>
      </c>
    </row>
    <row r="264" spans="1:10" ht="18" customHeight="1" thickBot="1" x14ac:dyDescent="0.3">
      <c r="A264" s="885"/>
      <c r="B264" s="885"/>
      <c r="C264" s="885"/>
      <c r="D264" s="885"/>
      <c r="E264" s="886"/>
      <c r="F264" s="885"/>
      <c r="G264" s="885"/>
      <c r="H264" s="890" t="str">
        <f t="array" ref="H264">IF(ISERROR(INDEX(גיליון3!$U$14:$X$28,MATCH('דיווח פרטני'!G264,גיליון3!$T$14:$T$28,0),MATCH('דיווח פרטני'!C264,גיליון3!$U$13:$X$13,0)))," ", INDEX(גיליון3!$U$14:$X$28,MATCH('דיווח פרטני'!G264,גיליון3!$T$14:$T$28,0),MATCH('דיווח פרטני'!C264,גיליון3!$U$13:$X$13,0)))</f>
        <v xml:space="preserve"> </v>
      </c>
      <c r="I264" s="885"/>
      <c r="J264" s="885" t="e">
        <f>VLOOKUP(Table_1[[#This Row],[מספר רישוי ]],'[3]2024'!$A:$AH,34,0)</f>
        <v>#N/A</v>
      </c>
    </row>
    <row r="265" spans="1:10" ht="18" customHeight="1" thickBot="1" x14ac:dyDescent="0.3">
      <c r="A265" s="885"/>
      <c r="B265" s="885"/>
      <c r="C265" s="885"/>
      <c r="D265" s="885"/>
      <c r="E265" s="886"/>
      <c r="F265" s="885"/>
      <c r="G265" s="885"/>
      <c r="H265" s="890" t="str">
        <f t="array" ref="H265">IF(ISERROR(INDEX(גיליון3!$U$14:$X$28,MATCH('דיווח פרטני'!G265,גיליון3!$T$14:$T$28,0),MATCH('דיווח פרטני'!C265,גיליון3!$U$13:$X$13,0)))," ", INDEX(גיליון3!$U$14:$X$28,MATCH('דיווח פרטני'!G265,גיליון3!$T$14:$T$28,0),MATCH('דיווח פרטני'!C265,גיליון3!$U$13:$X$13,0)))</f>
        <v xml:space="preserve"> </v>
      </c>
      <c r="I265" s="885"/>
      <c r="J265" s="885" t="e">
        <f>VLOOKUP(Table_1[[#This Row],[מספר רישוי ]],'[3]2024'!$A:$AH,34,0)</f>
        <v>#N/A</v>
      </c>
    </row>
    <row r="266" spans="1:10" ht="18" customHeight="1" thickBot="1" x14ac:dyDescent="0.3">
      <c r="A266" s="885"/>
      <c r="B266" s="885"/>
      <c r="C266" s="885"/>
      <c r="D266" s="885"/>
      <c r="E266" s="886"/>
      <c r="F266" s="885"/>
      <c r="G266" s="885"/>
      <c r="H266" s="890" t="str">
        <f t="array" ref="H266">IF(ISERROR(INDEX(גיליון3!$U$14:$X$28,MATCH('דיווח פרטני'!G266,גיליון3!$T$14:$T$28,0),MATCH('דיווח פרטני'!C266,גיליון3!$U$13:$X$13,0)))," ", INDEX(גיליון3!$U$14:$X$28,MATCH('דיווח פרטני'!G266,גיליון3!$T$14:$T$28,0),MATCH('דיווח פרטני'!C266,גיליון3!$U$13:$X$13,0)))</f>
        <v xml:space="preserve"> </v>
      </c>
      <c r="I266" s="885"/>
      <c r="J266" s="885" t="e">
        <f>VLOOKUP(Table_1[[#This Row],[מספר רישוי ]],'[3]2024'!$A:$AH,34,0)</f>
        <v>#N/A</v>
      </c>
    </row>
    <row r="267" spans="1:10" ht="18" customHeight="1" thickBot="1" x14ac:dyDescent="0.3">
      <c r="A267" s="885"/>
      <c r="B267" s="885"/>
      <c r="C267" s="885"/>
      <c r="D267" s="885"/>
      <c r="E267" s="886"/>
      <c r="F267" s="885"/>
      <c r="G267" s="885"/>
      <c r="H267" s="890" t="str">
        <f t="array" ref="H267">IF(ISERROR(INDEX(גיליון3!$U$14:$X$28,MATCH('דיווח פרטני'!G267,גיליון3!$T$14:$T$28,0),MATCH('דיווח פרטני'!C267,גיליון3!$U$13:$X$13,0)))," ", INDEX(גיליון3!$U$14:$X$28,MATCH('דיווח פרטני'!G267,גיליון3!$T$14:$T$28,0),MATCH('דיווח פרטני'!C267,גיליון3!$U$13:$X$13,0)))</f>
        <v xml:space="preserve"> </v>
      </c>
      <c r="I267" s="885"/>
      <c r="J267" s="885" t="e">
        <f>VLOOKUP(Table_1[[#This Row],[מספר רישוי ]],'[3]2024'!$A:$AH,34,0)</f>
        <v>#N/A</v>
      </c>
    </row>
    <row r="268" spans="1:10" ht="18" customHeight="1" thickBot="1" x14ac:dyDescent="0.3">
      <c r="A268" s="885"/>
      <c r="B268" s="885"/>
      <c r="C268" s="885"/>
      <c r="D268" s="885"/>
      <c r="E268" s="886"/>
      <c r="F268" s="885"/>
      <c r="G268" s="885"/>
      <c r="H268" s="890" t="str">
        <f t="array" ref="H268">IF(ISERROR(INDEX(גיליון3!$U$14:$X$28,MATCH('דיווח פרטני'!G268,גיליון3!$T$14:$T$28,0),MATCH('דיווח פרטני'!C268,גיליון3!$U$13:$X$13,0)))," ", INDEX(גיליון3!$U$14:$X$28,MATCH('דיווח פרטני'!G268,גיליון3!$T$14:$T$28,0),MATCH('דיווח פרטני'!C268,גיליון3!$U$13:$X$13,0)))</f>
        <v xml:space="preserve"> </v>
      </c>
      <c r="I268" s="885"/>
      <c r="J268" s="885" t="e">
        <f>VLOOKUP(Table_1[[#This Row],[מספר רישוי ]],'[3]2024'!$A:$AH,34,0)</f>
        <v>#N/A</v>
      </c>
    </row>
    <row r="269" spans="1:10" ht="18" customHeight="1" thickBot="1" x14ac:dyDescent="0.3">
      <c r="A269" s="885"/>
      <c r="B269" s="885"/>
      <c r="C269" s="885"/>
      <c r="D269" s="885"/>
      <c r="E269" s="886"/>
      <c r="F269" s="885"/>
      <c r="G269" s="885"/>
      <c r="H269" s="890" t="str">
        <f t="array" ref="H269">IF(ISERROR(INDEX(גיליון3!$U$14:$X$28,MATCH('דיווח פרטני'!G269,גיליון3!$T$14:$T$28,0),MATCH('דיווח פרטני'!C269,גיליון3!$U$13:$X$13,0)))," ", INDEX(גיליון3!$U$14:$X$28,MATCH('דיווח פרטני'!G269,גיליון3!$T$14:$T$28,0),MATCH('דיווח פרטני'!C269,גיליון3!$U$13:$X$13,0)))</f>
        <v xml:space="preserve"> </v>
      </c>
      <c r="I269" s="885"/>
      <c r="J269" s="885" t="e">
        <f>VLOOKUP(Table_1[[#This Row],[מספר רישוי ]],'[3]2024'!$A:$AH,34,0)</f>
        <v>#N/A</v>
      </c>
    </row>
    <row r="270" spans="1:10" ht="18" customHeight="1" thickBot="1" x14ac:dyDescent="0.3">
      <c r="A270" s="885"/>
      <c r="B270" s="885"/>
      <c r="C270" s="885"/>
      <c r="D270" s="885"/>
      <c r="E270" s="886"/>
      <c r="F270" s="885"/>
      <c r="G270" s="885"/>
      <c r="H270" s="890" t="str">
        <f t="array" ref="H270">IF(ISERROR(INDEX(גיליון3!$U$14:$X$28,MATCH('דיווח פרטני'!G270,גיליון3!$T$14:$T$28,0),MATCH('דיווח פרטני'!C270,גיליון3!$U$13:$X$13,0)))," ", INDEX(גיליון3!$U$14:$X$28,MATCH('דיווח פרטני'!G270,גיליון3!$T$14:$T$28,0),MATCH('דיווח פרטני'!C270,גיליון3!$U$13:$X$13,0)))</f>
        <v xml:space="preserve"> </v>
      </c>
      <c r="I270" s="885"/>
      <c r="J270" s="885" t="e">
        <f>VLOOKUP(Table_1[[#This Row],[מספר רישוי ]],'[3]2024'!$A:$AH,34,0)</f>
        <v>#N/A</v>
      </c>
    </row>
    <row r="271" spans="1:10" ht="18" customHeight="1" thickBot="1" x14ac:dyDescent="0.3">
      <c r="A271" s="885"/>
      <c r="B271" s="885"/>
      <c r="C271" s="885"/>
      <c r="D271" s="885"/>
      <c r="E271" s="886"/>
      <c r="F271" s="885"/>
      <c r="G271" s="885"/>
      <c r="H271" s="890" t="str">
        <f t="array" ref="H271">IF(ISERROR(INDEX(גיליון3!$U$14:$X$28,MATCH('דיווח פרטני'!G271,גיליון3!$T$14:$T$28,0),MATCH('דיווח פרטני'!C271,גיליון3!$U$13:$X$13,0)))," ", INDEX(גיליון3!$U$14:$X$28,MATCH('דיווח פרטני'!G271,גיליון3!$T$14:$T$28,0),MATCH('דיווח פרטני'!C271,גיליון3!$U$13:$X$13,0)))</f>
        <v xml:space="preserve"> </v>
      </c>
      <c r="I271" s="885"/>
      <c r="J271" s="885" t="e">
        <f>VLOOKUP(Table_1[[#This Row],[מספר רישוי ]],'[3]2024'!$A:$AH,34,0)</f>
        <v>#N/A</v>
      </c>
    </row>
    <row r="272" spans="1:10" ht="18" customHeight="1" thickBot="1" x14ac:dyDescent="0.3">
      <c r="A272" s="885"/>
      <c r="B272" s="885"/>
      <c r="C272" s="885"/>
      <c r="D272" s="885"/>
      <c r="E272" s="886"/>
      <c r="F272" s="885"/>
      <c r="G272" s="885"/>
      <c r="H272" s="890" t="str">
        <f t="array" ref="H272">IF(ISERROR(INDEX(גיליון3!$U$14:$X$28,MATCH('דיווח פרטני'!G272,גיליון3!$T$14:$T$28,0),MATCH('דיווח פרטני'!C272,גיליון3!$U$13:$X$13,0)))," ", INDEX(גיליון3!$U$14:$X$28,MATCH('דיווח פרטני'!G272,גיליון3!$T$14:$T$28,0),MATCH('דיווח פרטני'!C272,גיליון3!$U$13:$X$13,0)))</f>
        <v xml:space="preserve"> </v>
      </c>
      <c r="I272" s="885"/>
      <c r="J272" s="885" t="e">
        <f>VLOOKUP(Table_1[[#This Row],[מספר רישוי ]],'[3]2024'!$A:$AH,34,0)</f>
        <v>#N/A</v>
      </c>
    </row>
    <row r="273" spans="1:10" ht="18" customHeight="1" thickBot="1" x14ac:dyDescent="0.3">
      <c r="A273" s="885"/>
      <c r="B273" s="885"/>
      <c r="C273" s="885"/>
      <c r="D273" s="885"/>
      <c r="E273" s="886"/>
      <c r="F273" s="885"/>
      <c r="G273" s="885"/>
      <c r="H273" s="890" t="str">
        <f t="array" ref="H273">IF(ISERROR(INDEX(גיליון3!$U$14:$X$28,MATCH('דיווח פרטני'!G273,גיליון3!$T$14:$T$28,0),MATCH('דיווח פרטני'!C273,גיליון3!$U$13:$X$13,0)))," ", INDEX(גיליון3!$U$14:$X$28,MATCH('דיווח פרטני'!G273,גיליון3!$T$14:$T$28,0),MATCH('דיווח פרטני'!C273,גיליון3!$U$13:$X$13,0)))</f>
        <v xml:space="preserve"> </v>
      </c>
      <c r="I273" s="885"/>
      <c r="J273" s="885" t="e">
        <f>VLOOKUP(Table_1[[#This Row],[מספר רישוי ]],'[3]2024'!$A:$AH,34,0)</f>
        <v>#N/A</v>
      </c>
    </row>
    <row r="274" spans="1:10" ht="18" customHeight="1" thickBot="1" x14ac:dyDescent="0.3">
      <c r="A274" s="885"/>
      <c r="B274" s="885"/>
      <c r="C274" s="885"/>
      <c r="D274" s="885"/>
      <c r="E274" s="886"/>
      <c r="F274" s="885"/>
      <c r="G274" s="885"/>
      <c r="H274" s="890" t="str">
        <f t="array" ref="H274">IF(ISERROR(INDEX(גיליון3!$U$14:$X$28,MATCH('דיווח פרטני'!G274,גיליון3!$T$14:$T$28,0),MATCH('דיווח פרטני'!C274,גיליון3!$U$13:$X$13,0)))," ", INDEX(גיליון3!$U$14:$X$28,MATCH('דיווח פרטני'!G274,גיליון3!$T$14:$T$28,0),MATCH('דיווח פרטני'!C274,גיליון3!$U$13:$X$13,0)))</f>
        <v xml:space="preserve"> </v>
      </c>
      <c r="I274" s="885"/>
      <c r="J274" s="885" t="e">
        <f>VLOOKUP(Table_1[[#This Row],[מספר רישוי ]],'[3]2024'!$A:$AH,34,0)</f>
        <v>#N/A</v>
      </c>
    </row>
    <row r="275" spans="1:10" ht="18" customHeight="1" thickBot="1" x14ac:dyDescent="0.3">
      <c r="A275" s="885"/>
      <c r="B275" s="885"/>
      <c r="C275" s="885"/>
      <c r="D275" s="885"/>
      <c r="E275" s="886"/>
      <c r="F275" s="885"/>
      <c r="G275" s="885"/>
      <c r="H275" s="890" t="str">
        <f t="array" ref="H275">IF(ISERROR(INDEX(גיליון3!$U$14:$X$28,MATCH('דיווח פרטני'!G275,גיליון3!$T$14:$T$28,0),MATCH('דיווח פרטני'!C275,גיליון3!$U$13:$X$13,0)))," ", INDEX(גיליון3!$U$14:$X$28,MATCH('דיווח פרטני'!G275,גיליון3!$T$14:$T$28,0),MATCH('דיווח פרטני'!C275,גיליון3!$U$13:$X$13,0)))</f>
        <v xml:space="preserve"> </v>
      </c>
      <c r="I275" s="885"/>
      <c r="J275" s="885" t="e">
        <f>VLOOKUP(Table_1[[#This Row],[מספר רישוי ]],'[3]2024'!$A:$AH,34,0)</f>
        <v>#N/A</v>
      </c>
    </row>
    <row r="276" spans="1:10" ht="18" customHeight="1" thickBot="1" x14ac:dyDescent="0.3">
      <c r="A276" s="885"/>
      <c r="B276" s="885"/>
      <c r="C276" s="885"/>
      <c r="D276" s="885"/>
      <c r="E276" s="886"/>
      <c r="F276" s="885"/>
      <c r="G276" s="885"/>
      <c r="H276" s="890" t="str">
        <f t="array" ref="H276">IF(ISERROR(INDEX(גיליון3!$U$14:$X$28,MATCH('דיווח פרטני'!G276,גיליון3!$T$14:$T$28,0),MATCH('דיווח פרטני'!C276,גיליון3!$U$13:$X$13,0)))," ", INDEX(גיליון3!$U$14:$X$28,MATCH('דיווח פרטני'!G276,גיליון3!$T$14:$T$28,0),MATCH('דיווח פרטני'!C276,גיליון3!$U$13:$X$13,0)))</f>
        <v xml:space="preserve"> </v>
      </c>
      <c r="I276" s="885"/>
      <c r="J276" s="885" t="e">
        <f>VLOOKUP(Table_1[[#This Row],[מספר רישוי ]],'[3]2024'!$A:$AH,34,0)</f>
        <v>#N/A</v>
      </c>
    </row>
    <row r="277" spans="1:10" ht="18" customHeight="1" thickBot="1" x14ac:dyDescent="0.3">
      <c r="A277" s="885"/>
      <c r="B277" s="885"/>
      <c r="C277" s="885"/>
      <c r="D277" s="885"/>
      <c r="E277" s="886"/>
      <c r="F277" s="885"/>
      <c r="G277" s="885"/>
      <c r="H277" s="890" t="str">
        <f t="array" ref="H277">IF(ISERROR(INDEX(גיליון3!$U$14:$X$28,MATCH('דיווח פרטני'!G277,גיליון3!$T$14:$T$28,0),MATCH('דיווח פרטני'!C277,גיליון3!$U$13:$X$13,0)))," ", INDEX(גיליון3!$U$14:$X$28,MATCH('דיווח פרטני'!G277,גיליון3!$T$14:$T$28,0),MATCH('דיווח פרטני'!C277,גיליון3!$U$13:$X$13,0)))</f>
        <v xml:space="preserve"> </v>
      </c>
      <c r="I277" s="885"/>
      <c r="J277" s="885" t="e">
        <f>VLOOKUP(Table_1[[#This Row],[מספר רישוי ]],'[3]2024'!$A:$AH,34,0)</f>
        <v>#N/A</v>
      </c>
    </row>
    <row r="278" spans="1:10" ht="18" customHeight="1" thickBot="1" x14ac:dyDescent="0.3">
      <c r="A278" s="885"/>
      <c r="B278" s="885"/>
      <c r="C278" s="885"/>
      <c r="D278" s="885"/>
      <c r="E278" s="886"/>
      <c r="F278" s="885"/>
      <c r="G278" s="885"/>
      <c r="H278" s="890" t="str">
        <f t="array" ref="H278">IF(ISERROR(INDEX(גיליון3!$U$14:$X$28,MATCH('דיווח פרטני'!G278,גיליון3!$T$14:$T$28,0),MATCH('דיווח פרטני'!C278,גיליון3!$U$13:$X$13,0)))," ", INDEX(גיליון3!$U$14:$X$28,MATCH('דיווח פרטני'!G278,גיליון3!$T$14:$T$28,0),MATCH('דיווח פרטני'!C278,גיליון3!$U$13:$X$13,0)))</f>
        <v xml:space="preserve"> </v>
      </c>
      <c r="I278" s="885"/>
      <c r="J278" s="885" t="e">
        <f>VLOOKUP(Table_1[[#This Row],[מספר רישוי ]],'[3]2024'!$A:$AH,34,0)</f>
        <v>#N/A</v>
      </c>
    </row>
    <row r="279" spans="1:10" ht="18" customHeight="1" thickBot="1" x14ac:dyDescent="0.3">
      <c r="A279" s="885"/>
      <c r="B279" s="885"/>
      <c r="C279" s="885"/>
      <c r="D279" s="885"/>
      <c r="E279" s="886"/>
      <c r="F279" s="885"/>
      <c r="G279" s="885"/>
      <c r="H279" s="890" t="str">
        <f t="array" ref="H279">IF(ISERROR(INDEX(גיליון3!$U$14:$X$28,MATCH('דיווח פרטני'!G279,גיליון3!$T$14:$T$28,0),MATCH('דיווח פרטני'!C279,גיליון3!$U$13:$X$13,0)))," ", INDEX(גיליון3!$U$14:$X$28,MATCH('דיווח פרטני'!G279,גיליון3!$T$14:$T$28,0),MATCH('דיווח פרטני'!C279,גיליון3!$U$13:$X$13,0)))</f>
        <v xml:space="preserve"> </v>
      </c>
      <c r="I279" s="885"/>
      <c r="J279" s="885" t="e">
        <f>VLOOKUP(Table_1[[#This Row],[מספר רישוי ]],'[3]2024'!$A:$AH,34,0)</f>
        <v>#N/A</v>
      </c>
    </row>
    <row r="280" spans="1:10" ht="18" customHeight="1" thickBot="1" x14ac:dyDescent="0.3">
      <c r="A280" s="885"/>
      <c r="B280" s="885"/>
      <c r="C280" s="885"/>
      <c r="D280" s="885"/>
      <c r="E280" s="886"/>
      <c r="F280" s="885"/>
      <c r="G280" s="885"/>
      <c r="H280" s="890" t="str">
        <f t="array" ref="H280">IF(ISERROR(INDEX(גיליון3!$U$14:$X$28,MATCH('דיווח פרטני'!G280,גיליון3!$T$14:$T$28,0),MATCH('דיווח פרטני'!C280,גיליון3!$U$13:$X$13,0)))," ", INDEX(גיליון3!$U$14:$X$28,MATCH('דיווח פרטני'!G280,גיליון3!$T$14:$T$28,0),MATCH('דיווח פרטני'!C280,גיליון3!$U$13:$X$13,0)))</f>
        <v xml:space="preserve"> </v>
      </c>
      <c r="I280" s="885"/>
      <c r="J280" s="885" t="e">
        <f>VLOOKUP(Table_1[[#This Row],[מספר רישוי ]],'[3]2024'!$A:$AH,34,0)</f>
        <v>#N/A</v>
      </c>
    </row>
    <row r="281" spans="1:10" ht="18" customHeight="1" thickBot="1" x14ac:dyDescent="0.3">
      <c r="A281" s="885"/>
      <c r="B281" s="885"/>
      <c r="C281" s="885"/>
      <c r="D281" s="885"/>
      <c r="E281" s="886"/>
      <c r="F281" s="885"/>
      <c r="G281" s="885"/>
      <c r="H281" s="890" t="str">
        <f t="array" ref="H281">IF(ISERROR(INDEX(גיליון3!$U$14:$X$28,MATCH('דיווח פרטני'!G281,גיליון3!$T$14:$T$28,0),MATCH('דיווח פרטני'!C281,גיליון3!$U$13:$X$13,0)))," ", INDEX(גיליון3!$U$14:$X$28,MATCH('דיווח פרטני'!G281,גיליון3!$T$14:$T$28,0),MATCH('דיווח פרטני'!C281,גיליון3!$U$13:$X$13,0)))</f>
        <v xml:space="preserve"> </v>
      </c>
      <c r="I281" s="885"/>
      <c r="J281" s="885" t="e">
        <f>VLOOKUP(Table_1[[#This Row],[מספר רישוי ]],'[3]2024'!$A:$AH,34,0)</f>
        <v>#N/A</v>
      </c>
    </row>
    <row r="282" spans="1:10" ht="18" customHeight="1" thickBot="1" x14ac:dyDescent="0.3">
      <c r="A282" s="885"/>
      <c r="B282" s="885"/>
      <c r="C282" s="885"/>
      <c r="D282" s="885"/>
      <c r="E282" s="886"/>
      <c r="F282" s="885"/>
      <c r="G282" s="885"/>
      <c r="H282" s="890" t="str">
        <f t="array" ref="H282">IF(ISERROR(INDEX(גיליון3!$U$14:$X$28,MATCH('דיווח פרטני'!G282,גיליון3!$T$14:$T$28,0),MATCH('דיווח פרטני'!C282,גיליון3!$U$13:$X$13,0)))," ", INDEX(גיליון3!$U$14:$X$28,MATCH('דיווח פרטני'!G282,גיליון3!$T$14:$T$28,0),MATCH('דיווח פרטני'!C282,גיליון3!$U$13:$X$13,0)))</f>
        <v xml:space="preserve"> </v>
      </c>
      <c r="I282" s="885"/>
      <c r="J282" s="885" t="e">
        <f>VLOOKUP(Table_1[[#This Row],[מספר רישוי ]],'[3]2024'!$A:$AH,34,0)</f>
        <v>#N/A</v>
      </c>
    </row>
    <row r="283" spans="1:10" ht="18" customHeight="1" thickBot="1" x14ac:dyDescent="0.3">
      <c r="A283" s="885"/>
      <c r="B283" s="885"/>
      <c r="C283" s="885"/>
      <c r="D283" s="885"/>
      <c r="E283" s="886"/>
      <c r="F283" s="885"/>
      <c r="G283" s="885"/>
      <c r="H283" s="890" t="str">
        <f t="array" ref="H283">IF(ISERROR(INDEX(גיליון3!$U$14:$X$28,MATCH('דיווח פרטני'!G283,גיליון3!$T$14:$T$28,0),MATCH('דיווח פרטני'!C283,גיליון3!$U$13:$X$13,0)))," ", INDEX(גיליון3!$U$14:$X$28,MATCH('דיווח פרטני'!G283,גיליון3!$T$14:$T$28,0),MATCH('דיווח פרטני'!C283,גיליון3!$U$13:$X$13,0)))</f>
        <v xml:space="preserve"> </v>
      </c>
      <c r="I283" s="885"/>
      <c r="J283" s="885" t="e">
        <f>VLOOKUP(Table_1[[#This Row],[מספר רישוי ]],'[3]2024'!$A:$AH,34,0)</f>
        <v>#N/A</v>
      </c>
    </row>
    <row r="284" spans="1:10" ht="18" customHeight="1" thickBot="1" x14ac:dyDescent="0.3">
      <c r="A284" s="885"/>
      <c r="B284" s="885"/>
      <c r="C284" s="885"/>
      <c r="D284" s="885"/>
      <c r="E284" s="886"/>
      <c r="F284" s="885"/>
      <c r="G284" s="885"/>
      <c r="H284" s="890" t="str">
        <f t="array" ref="H284">IF(ISERROR(INDEX(גיליון3!$U$14:$X$28,MATCH('דיווח פרטני'!G284,גיליון3!$T$14:$T$28,0),MATCH('דיווח פרטני'!C284,גיליון3!$U$13:$X$13,0)))," ", INDEX(גיליון3!$U$14:$X$28,MATCH('דיווח פרטני'!G284,גיליון3!$T$14:$T$28,0),MATCH('דיווח פרטני'!C284,גיליון3!$U$13:$X$13,0)))</f>
        <v xml:space="preserve"> </v>
      </c>
      <c r="I284" s="885"/>
      <c r="J284" s="885" t="e">
        <f>VLOOKUP(Table_1[[#This Row],[מספר רישוי ]],'[3]2024'!$A:$AH,34,0)</f>
        <v>#N/A</v>
      </c>
    </row>
    <row r="285" spans="1:10" ht="18" customHeight="1" thickBot="1" x14ac:dyDescent="0.3">
      <c r="A285" s="885"/>
      <c r="B285" s="885"/>
      <c r="C285" s="885"/>
      <c r="D285" s="885"/>
      <c r="E285" s="886"/>
      <c r="F285" s="885"/>
      <c r="G285" s="885"/>
      <c r="H285" s="890" t="str">
        <f t="array" ref="H285">IF(ISERROR(INDEX(גיליון3!$U$14:$X$28,MATCH('דיווח פרטני'!G285,גיליון3!$T$14:$T$28,0),MATCH('דיווח פרטני'!C285,גיליון3!$U$13:$X$13,0)))," ", INDEX(גיליון3!$U$14:$X$28,MATCH('דיווח פרטני'!G285,גיליון3!$T$14:$T$28,0),MATCH('דיווח פרטני'!C285,גיליון3!$U$13:$X$13,0)))</f>
        <v xml:space="preserve"> </v>
      </c>
      <c r="I285" s="885"/>
      <c r="J285" s="885" t="e">
        <f>VLOOKUP(Table_1[[#This Row],[מספר רישוי ]],'[3]2024'!$A:$AH,34,0)</f>
        <v>#N/A</v>
      </c>
    </row>
    <row r="286" spans="1:10" ht="18" customHeight="1" thickBot="1" x14ac:dyDescent="0.3">
      <c r="A286" s="885"/>
      <c r="B286" s="885"/>
      <c r="C286" s="885"/>
      <c r="D286" s="885"/>
      <c r="E286" s="886"/>
      <c r="F286" s="885"/>
      <c r="G286" s="885"/>
      <c r="H286" s="890" t="str">
        <f t="array" ref="H286">IF(ISERROR(INDEX(גיליון3!$U$14:$X$28,MATCH('דיווח פרטני'!G286,גיליון3!$T$14:$T$28,0),MATCH('דיווח פרטני'!C286,גיליון3!$U$13:$X$13,0)))," ", INDEX(גיליון3!$U$14:$X$28,MATCH('דיווח פרטני'!G286,גיליון3!$T$14:$T$28,0),MATCH('דיווח פרטני'!C286,גיליון3!$U$13:$X$13,0)))</f>
        <v xml:space="preserve"> </v>
      </c>
      <c r="I286" s="885"/>
      <c r="J286" s="885" t="e">
        <f>VLOOKUP(Table_1[[#This Row],[מספר רישוי ]],'[3]2024'!$A:$AH,34,0)</f>
        <v>#N/A</v>
      </c>
    </row>
    <row r="287" spans="1:10" ht="18" customHeight="1" thickBot="1" x14ac:dyDescent="0.3">
      <c r="A287" s="885"/>
      <c r="B287" s="885"/>
      <c r="C287" s="885"/>
      <c r="D287" s="885"/>
      <c r="E287" s="886"/>
      <c r="F287" s="885"/>
      <c r="G287" s="885"/>
      <c r="H287" s="890" t="str">
        <f t="array" ref="H287">IF(ISERROR(INDEX(גיליון3!$U$14:$X$28,MATCH('דיווח פרטני'!G287,גיליון3!$T$14:$T$28,0),MATCH('דיווח פרטני'!C287,גיליון3!$U$13:$X$13,0)))," ", INDEX(גיליון3!$U$14:$X$28,MATCH('דיווח פרטני'!G287,גיליון3!$T$14:$T$28,0),MATCH('דיווח פרטני'!C287,גיליון3!$U$13:$X$13,0)))</f>
        <v xml:space="preserve"> </v>
      </c>
      <c r="I287" s="885"/>
      <c r="J287" s="885" t="e">
        <f>VLOOKUP(Table_1[[#This Row],[מספר רישוי ]],'[3]2024'!$A:$AH,34,0)</f>
        <v>#N/A</v>
      </c>
    </row>
    <row r="288" spans="1:10" ht="18" customHeight="1" thickBot="1" x14ac:dyDescent="0.3">
      <c r="A288" s="885"/>
      <c r="B288" s="885"/>
      <c r="C288" s="885"/>
      <c r="D288" s="885"/>
      <c r="E288" s="886"/>
      <c r="F288" s="885"/>
      <c r="G288" s="885"/>
      <c r="H288" s="890" t="str">
        <f t="array" ref="H288">IF(ISERROR(INDEX(גיליון3!$U$14:$X$28,MATCH('דיווח פרטני'!G288,גיליון3!$T$14:$T$28,0),MATCH('דיווח פרטני'!C288,גיליון3!$U$13:$X$13,0)))," ", INDEX(גיליון3!$U$14:$X$28,MATCH('דיווח פרטני'!G288,גיליון3!$T$14:$T$28,0),MATCH('דיווח פרטני'!C288,גיליון3!$U$13:$X$13,0)))</f>
        <v xml:space="preserve"> </v>
      </c>
      <c r="I288" s="885"/>
      <c r="J288" s="885" t="e">
        <f>VLOOKUP(Table_1[[#This Row],[מספר רישוי ]],'[3]2024'!$A:$AH,34,0)</f>
        <v>#N/A</v>
      </c>
    </row>
    <row r="289" spans="1:10" ht="18" customHeight="1" thickBot="1" x14ac:dyDescent="0.3">
      <c r="A289" s="885"/>
      <c r="B289" s="885"/>
      <c r="C289" s="885"/>
      <c r="D289" s="885"/>
      <c r="E289" s="886"/>
      <c r="F289" s="885"/>
      <c r="G289" s="885"/>
      <c r="H289" s="890" t="str">
        <f t="array" ref="H289">IF(ISERROR(INDEX(גיליון3!$U$14:$X$28,MATCH('דיווח פרטני'!G289,גיליון3!$T$14:$T$28,0),MATCH('דיווח פרטני'!C289,גיליון3!$U$13:$X$13,0)))," ", INDEX(גיליון3!$U$14:$X$28,MATCH('דיווח פרטני'!G289,גיליון3!$T$14:$T$28,0),MATCH('דיווח פרטני'!C289,גיליון3!$U$13:$X$13,0)))</f>
        <v xml:space="preserve"> </v>
      </c>
      <c r="I289" s="885"/>
      <c r="J289" s="885" t="e">
        <f>VLOOKUP(Table_1[[#This Row],[מספר רישוי ]],'[3]2024'!$A:$AH,34,0)</f>
        <v>#N/A</v>
      </c>
    </row>
    <row r="290" spans="1:10" ht="18" customHeight="1" thickBot="1" x14ac:dyDescent="0.3">
      <c r="A290" s="885"/>
      <c r="B290" s="885"/>
      <c r="C290" s="885"/>
      <c r="D290" s="885"/>
      <c r="E290" s="886"/>
      <c r="F290" s="885"/>
      <c r="G290" s="885"/>
      <c r="H290" s="890" t="str">
        <f t="array" ref="H290">IF(ISERROR(INDEX(גיליון3!$U$14:$X$28,MATCH('דיווח פרטני'!G290,גיליון3!$T$14:$T$28,0),MATCH('דיווח פרטני'!C290,גיליון3!$U$13:$X$13,0)))," ", INDEX(גיליון3!$U$14:$X$28,MATCH('דיווח פרטני'!G290,גיליון3!$T$14:$T$28,0),MATCH('דיווח פרטני'!C290,גיליון3!$U$13:$X$13,0)))</f>
        <v xml:space="preserve"> </v>
      </c>
      <c r="I290" s="885"/>
      <c r="J290" s="885" t="e">
        <f>VLOOKUP(Table_1[[#This Row],[מספר רישוי ]],'[3]2024'!$A:$AH,34,0)</f>
        <v>#N/A</v>
      </c>
    </row>
    <row r="291" spans="1:10" ht="18" customHeight="1" thickBot="1" x14ac:dyDescent="0.3">
      <c r="A291" s="885"/>
      <c r="B291" s="885"/>
      <c r="C291" s="885"/>
      <c r="D291" s="885"/>
      <c r="E291" s="886"/>
      <c r="F291" s="885"/>
      <c r="G291" s="885"/>
      <c r="H291" s="890" t="str">
        <f t="array" ref="H291">IF(ISERROR(INDEX(גיליון3!$U$14:$X$28,MATCH('דיווח פרטני'!G291,גיליון3!$T$14:$T$28,0),MATCH('דיווח פרטני'!C291,גיליון3!$U$13:$X$13,0)))," ", INDEX(גיליון3!$U$14:$X$28,MATCH('דיווח פרטני'!G291,גיליון3!$T$14:$T$28,0),MATCH('דיווח פרטני'!C291,גיליון3!$U$13:$X$13,0)))</f>
        <v xml:space="preserve"> </v>
      </c>
      <c r="I291" s="885"/>
      <c r="J291" s="885" t="e">
        <f>VLOOKUP(Table_1[[#This Row],[מספר רישוי ]],'[3]2024'!$A:$AH,34,0)</f>
        <v>#N/A</v>
      </c>
    </row>
    <row r="292" spans="1:10" ht="18" customHeight="1" thickBot="1" x14ac:dyDescent="0.3">
      <c r="A292" s="885"/>
      <c r="B292" s="885"/>
      <c r="C292" s="885"/>
      <c r="D292" s="885"/>
      <c r="E292" s="886"/>
      <c r="F292" s="885"/>
      <c r="G292" s="885"/>
      <c r="H292" s="890" t="str">
        <f t="array" ref="H292">IF(ISERROR(INDEX(גיליון3!$U$14:$X$28,MATCH('דיווח פרטני'!G292,גיליון3!$T$14:$T$28,0),MATCH('דיווח פרטני'!C292,גיליון3!$U$13:$X$13,0)))," ", INDEX(גיליון3!$U$14:$X$28,MATCH('דיווח פרטני'!G292,גיליון3!$T$14:$T$28,0),MATCH('דיווח פרטני'!C292,גיליון3!$U$13:$X$13,0)))</f>
        <v xml:space="preserve"> </v>
      </c>
      <c r="I292" s="885"/>
      <c r="J292" s="885" t="e">
        <f>VLOOKUP(Table_1[[#This Row],[מספר רישוי ]],'[3]2024'!$A:$AH,34,0)</f>
        <v>#N/A</v>
      </c>
    </row>
    <row r="293" spans="1:10" ht="18" customHeight="1" thickBot="1" x14ac:dyDescent="0.3">
      <c r="A293" s="885"/>
      <c r="B293" s="885"/>
      <c r="C293" s="885"/>
      <c r="D293" s="885"/>
      <c r="E293" s="886"/>
      <c r="F293" s="885"/>
      <c r="G293" s="885"/>
      <c r="H293" s="890" t="str">
        <f t="array" ref="H293">IF(ISERROR(INDEX(גיליון3!$U$14:$X$28,MATCH('דיווח פרטני'!G293,גיליון3!$T$14:$T$28,0),MATCH('דיווח פרטני'!C293,גיליון3!$U$13:$X$13,0)))," ", INDEX(גיליון3!$U$14:$X$28,MATCH('דיווח פרטני'!G293,גיליון3!$T$14:$T$28,0),MATCH('דיווח פרטני'!C293,גיליון3!$U$13:$X$13,0)))</f>
        <v xml:space="preserve"> </v>
      </c>
      <c r="I293" s="885"/>
      <c r="J293" s="885" t="e">
        <f>VLOOKUP(Table_1[[#This Row],[מספר רישוי ]],'[3]2024'!$A:$AH,34,0)</f>
        <v>#N/A</v>
      </c>
    </row>
    <row r="294" spans="1:10" ht="18" customHeight="1" thickBot="1" x14ac:dyDescent="0.3">
      <c r="A294" s="885"/>
      <c r="B294" s="885"/>
      <c r="C294" s="885"/>
      <c r="D294" s="885"/>
      <c r="E294" s="886"/>
      <c r="F294" s="885"/>
      <c r="G294" s="885"/>
      <c r="H294" s="890" t="str">
        <f t="array" ref="H294">IF(ISERROR(INDEX(גיליון3!$U$14:$X$28,MATCH('דיווח פרטני'!G294,גיליון3!$T$14:$T$28,0),MATCH('דיווח פרטני'!C294,גיליון3!$U$13:$X$13,0)))," ", INDEX(גיליון3!$U$14:$X$28,MATCH('דיווח פרטני'!G294,גיליון3!$T$14:$T$28,0),MATCH('דיווח פרטני'!C294,גיליון3!$U$13:$X$13,0)))</f>
        <v xml:space="preserve"> </v>
      </c>
      <c r="I294" s="885"/>
      <c r="J294" s="885" t="e">
        <f>VLOOKUP(Table_1[[#This Row],[מספר רישוי ]],'[3]2024'!$A:$AH,34,0)</f>
        <v>#N/A</v>
      </c>
    </row>
    <row r="295" spans="1:10" ht="18" customHeight="1" thickBot="1" x14ac:dyDescent="0.3">
      <c r="A295" s="885"/>
      <c r="B295" s="885"/>
      <c r="C295" s="885"/>
      <c r="D295" s="885"/>
      <c r="E295" s="886"/>
      <c r="F295" s="885"/>
      <c r="G295" s="885"/>
      <c r="H295" s="890" t="str">
        <f t="array" ref="H295">IF(ISERROR(INDEX(גיליון3!$U$14:$X$28,MATCH('דיווח פרטני'!G295,גיליון3!$T$14:$T$28,0),MATCH('דיווח פרטני'!C295,גיליון3!$U$13:$X$13,0)))," ", INDEX(גיליון3!$U$14:$X$28,MATCH('דיווח פרטני'!G295,גיליון3!$T$14:$T$28,0),MATCH('דיווח פרטני'!C295,גיליון3!$U$13:$X$13,0)))</f>
        <v xml:space="preserve"> </v>
      </c>
      <c r="I295" s="885"/>
      <c r="J295" s="885" t="e">
        <f>VLOOKUP(Table_1[[#This Row],[מספר רישוי ]],'[3]2024'!$A:$AH,34,0)</f>
        <v>#N/A</v>
      </c>
    </row>
    <row r="296" spans="1:10" ht="18" customHeight="1" thickBot="1" x14ac:dyDescent="0.3">
      <c r="A296" s="885"/>
      <c r="B296" s="885"/>
      <c r="C296" s="885"/>
      <c r="D296" s="885"/>
      <c r="E296" s="886"/>
      <c r="F296" s="885"/>
      <c r="G296" s="885"/>
      <c r="H296" s="890" t="str">
        <f t="array" ref="H296">IF(ISERROR(INDEX(גיליון3!$U$14:$X$28,MATCH('דיווח פרטני'!G296,גיליון3!$T$14:$T$28,0),MATCH('דיווח פרטני'!C296,גיליון3!$U$13:$X$13,0)))," ", INDEX(גיליון3!$U$14:$X$28,MATCH('דיווח פרטני'!G296,גיליון3!$T$14:$T$28,0),MATCH('דיווח פרטני'!C296,גיליון3!$U$13:$X$13,0)))</f>
        <v xml:space="preserve"> </v>
      </c>
      <c r="I296" s="885"/>
      <c r="J296" s="885" t="e">
        <f>VLOOKUP(Table_1[[#This Row],[מספר רישוי ]],'[3]2024'!$A:$AH,34,0)</f>
        <v>#N/A</v>
      </c>
    </row>
    <row r="297" spans="1:10" ht="18" customHeight="1" thickBot="1" x14ac:dyDescent="0.3">
      <c r="A297" s="885"/>
      <c r="B297" s="885"/>
      <c r="C297" s="885"/>
      <c r="D297" s="885"/>
      <c r="E297" s="886"/>
      <c r="F297" s="885"/>
      <c r="G297" s="885"/>
      <c r="H297" s="890" t="str">
        <f t="array" ref="H297">IF(ISERROR(INDEX(גיליון3!$U$14:$X$28,MATCH('דיווח פרטני'!G297,גיליון3!$T$14:$T$28,0),MATCH('דיווח פרטני'!C297,גיליון3!$U$13:$X$13,0)))," ", INDEX(גיליון3!$U$14:$X$28,MATCH('דיווח פרטני'!G297,גיליון3!$T$14:$T$28,0),MATCH('דיווח פרטני'!C297,גיליון3!$U$13:$X$13,0)))</f>
        <v xml:space="preserve"> </v>
      </c>
      <c r="I297" s="885"/>
      <c r="J297" s="885" t="e">
        <f>VLOOKUP(Table_1[[#This Row],[מספר רישוי ]],'[3]2024'!$A:$AH,34,0)</f>
        <v>#N/A</v>
      </c>
    </row>
    <row r="298" spans="1:10" ht="18" customHeight="1" thickBot="1" x14ac:dyDescent="0.3">
      <c r="A298" s="885"/>
      <c r="B298" s="885"/>
      <c r="C298" s="885"/>
      <c r="D298" s="885"/>
      <c r="E298" s="886"/>
      <c r="F298" s="885"/>
      <c r="G298" s="885"/>
      <c r="H298" s="890" t="str">
        <f t="array" ref="H298">IF(ISERROR(INDEX(גיליון3!$U$14:$X$28,MATCH('דיווח פרטני'!G298,גיליון3!$T$14:$T$28,0),MATCH('דיווח פרטני'!C298,גיליון3!$U$13:$X$13,0)))," ", INDEX(גיליון3!$U$14:$X$28,MATCH('דיווח פרטני'!G298,גיליון3!$T$14:$T$28,0),MATCH('דיווח פרטני'!C298,גיליון3!$U$13:$X$13,0)))</f>
        <v xml:space="preserve"> </v>
      </c>
      <c r="I298" s="885"/>
      <c r="J298" s="885" t="e">
        <f>VLOOKUP(Table_1[[#This Row],[מספר רישוי ]],'[3]2024'!$A:$AH,34,0)</f>
        <v>#N/A</v>
      </c>
    </row>
    <row r="299" spans="1:10" ht="18" customHeight="1" thickBot="1" x14ac:dyDescent="0.3">
      <c r="A299" s="885"/>
      <c r="B299" s="885"/>
      <c r="C299" s="885"/>
      <c r="D299" s="885"/>
      <c r="E299" s="886"/>
      <c r="F299" s="885"/>
      <c r="G299" s="885"/>
      <c r="H299" s="890" t="str">
        <f t="array" ref="H299">IF(ISERROR(INDEX(גיליון3!$U$14:$X$28,MATCH('דיווח פרטני'!G299,גיליון3!$T$14:$T$28,0),MATCH('דיווח פרטני'!C299,גיליון3!$U$13:$X$13,0)))," ", INDEX(גיליון3!$U$14:$X$28,MATCH('דיווח פרטני'!G299,גיליון3!$T$14:$T$28,0),MATCH('דיווח פרטני'!C299,גיליון3!$U$13:$X$13,0)))</f>
        <v xml:space="preserve"> </v>
      </c>
      <c r="I299" s="885"/>
      <c r="J299" s="885" t="e">
        <f>VLOOKUP(Table_1[[#This Row],[מספר רישוי ]],'[3]2024'!$A:$AH,34,0)</f>
        <v>#N/A</v>
      </c>
    </row>
    <row r="300" spans="1:10" ht="18" customHeight="1" thickBot="1" x14ac:dyDescent="0.3">
      <c r="A300" s="885"/>
      <c r="B300" s="885"/>
      <c r="C300" s="885"/>
      <c r="D300" s="885"/>
      <c r="E300" s="886"/>
      <c r="F300" s="885"/>
      <c r="G300" s="885"/>
      <c r="H300" s="890" t="str">
        <f t="array" ref="H300">IF(ISERROR(INDEX(גיליון3!$U$14:$X$28,MATCH('דיווח פרטני'!G300,גיליון3!$T$14:$T$28,0),MATCH('דיווח פרטני'!C300,גיליון3!$U$13:$X$13,0)))," ", INDEX(גיליון3!$U$14:$X$28,MATCH('דיווח פרטני'!G300,גיליון3!$T$14:$T$28,0),MATCH('דיווח פרטני'!C300,גיליון3!$U$13:$X$13,0)))</f>
        <v xml:space="preserve"> </v>
      </c>
      <c r="I300" s="885"/>
      <c r="J300" s="885" t="e">
        <f>VLOOKUP(Table_1[[#This Row],[מספר רישוי ]],'[3]2024'!$A:$AH,34,0)</f>
        <v>#N/A</v>
      </c>
    </row>
    <row r="301" spans="1:10" ht="18" customHeight="1" thickBot="1" x14ac:dyDescent="0.3">
      <c r="A301" s="885"/>
      <c r="B301" s="885"/>
      <c r="C301" s="885"/>
      <c r="D301" s="885"/>
      <c r="E301" s="886"/>
      <c r="F301" s="885"/>
      <c r="G301" s="885"/>
      <c r="H301" s="890" t="str">
        <f t="array" ref="H301">IF(ISERROR(INDEX(גיליון3!$U$14:$X$28,MATCH('דיווח פרטני'!G301,גיליון3!$T$14:$T$28,0),MATCH('דיווח פרטני'!C301,גיליון3!$U$13:$X$13,0)))," ", INDEX(גיליון3!$U$14:$X$28,MATCH('דיווח פרטני'!G301,גיליון3!$T$14:$T$28,0),MATCH('דיווח פרטני'!C301,גיליון3!$U$13:$X$13,0)))</f>
        <v xml:space="preserve"> </v>
      </c>
      <c r="I301" s="885"/>
      <c r="J301" s="885" t="e">
        <f>VLOOKUP(Table_1[[#This Row],[מספר רישוי ]],'[3]2024'!$A:$AH,34,0)</f>
        <v>#N/A</v>
      </c>
    </row>
    <row r="302" spans="1:10" ht="18" customHeight="1" thickBot="1" x14ac:dyDescent="0.3">
      <c r="A302" s="885"/>
      <c r="B302" s="885"/>
      <c r="C302" s="885"/>
      <c r="D302" s="885"/>
      <c r="E302" s="886"/>
      <c r="F302" s="885"/>
      <c r="G302" s="885"/>
      <c r="H302" s="890" t="str">
        <f t="array" ref="H302">IF(ISERROR(INDEX(גיליון3!$U$14:$X$28,MATCH('דיווח פרטני'!G302,גיליון3!$T$14:$T$28,0),MATCH('דיווח פרטני'!C302,גיליון3!$U$13:$X$13,0)))," ", INDEX(גיליון3!$U$14:$X$28,MATCH('דיווח פרטני'!G302,גיליון3!$T$14:$T$28,0),MATCH('דיווח פרטני'!C302,גיליון3!$U$13:$X$13,0)))</f>
        <v xml:space="preserve"> </v>
      </c>
      <c r="I302" s="885"/>
      <c r="J302" s="885" t="e">
        <f>VLOOKUP(Table_1[[#This Row],[מספר רישוי ]],'[3]2024'!$A:$AH,34,0)</f>
        <v>#N/A</v>
      </c>
    </row>
    <row r="303" spans="1:10" ht="18" customHeight="1" thickBot="1" x14ac:dyDescent="0.3">
      <c r="A303" s="885"/>
      <c r="B303" s="885"/>
      <c r="C303" s="885"/>
      <c r="D303" s="885"/>
      <c r="E303" s="886"/>
      <c r="F303" s="885"/>
      <c r="G303" s="885"/>
      <c r="H303" s="890" t="str">
        <f t="array" ref="H303">IF(ISERROR(INDEX(גיליון3!$U$14:$X$28,MATCH('דיווח פרטני'!G303,גיליון3!$T$14:$T$28,0),MATCH('דיווח פרטני'!C303,גיליון3!$U$13:$X$13,0)))," ", INDEX(גיליון3!$U$14:$X$28,MATCH('דיווח פרטני'!G303,גיליון3!$T$14:$T$28,0),MATCH('דיווח פרטני'!C303,גיליון3!$U$13:$X$13,0)))</f>
        <v xml:space="preserve"> </v>
      </c>
      <c r="I303" s="885"/>
      <c r="J303" s="885" t="e">
        <f>VLOOKUP(Table_1[[#This Row],[מספר רישוי ]],'[3]2024'!$A:$AH,34,0)</f>
        <v>#N/A</v>
      </c>
    </row>
    <row r="304" spans="1:10" ht="18" customHeight="1" thickBot="1" x14ac:dyDescent="0.3">
      <c r="A304" s="885"/>
      <c r="B304" s="885"/>
      <c r="C304" s="885"/>
      <c r="D304" s="885"/>
      <c r="E304" s="886"/>
      <c r="F304" s="885"/>
      <c r="G304" s="885"/>
      <c r="H304" s="890" t="str">
        <f t="array" ref="H304">IF(ISERROR(INDEX(גיליון3!$U$14:$X$28,MATCH('דיווח פרטני'!G304,גיליון3!$T$14:$T$28,0),MATCH('דיווח פרטני'!C304,גיליון3!$U$13:$X$13,0)))," ", INDEX(גיליון3!$U$14:$X$28,MATCH('דיווח פרטני'!G304,גיליון3!$T$14:$T$28,0),MATCH('דיווח פרטני'!C304,גיליון3!$U$13:$X$13,0)))</f>
        <v xml:space="preserve"> </v>
      </c>
      <c r="I304" s="885"/>
      <c r="J304" s="885" t="e">
        <f>VLOOKUP(Table_1[[#This Row],[מספר רישוי ]],'[3]2024'!$A:$AH,34,0)</f>
        <v>#N/A</v>
      </c>
    </row>
    <row r="305" spans="1:10" ht="18" customHeight="1" thickBot="1" x14ac:dyDescent="0.3">
      <c r="A305" s="885"/>
      <c r="B305" s="885"/>
      <c r="C305" s="885"/>
      <c r="D305" s="885"/>
      <c r="E305" s="886"/>
      <c r="F305" s="885"/>
      <c r="G305" s="885"/>
      <c r="H305" s="890" t="str">
        <f t="array" ref="H305">IF(ISERROR(INDEX(גיליון3!$U$14:$X$28,MATCH('דיווח פרטני'!G305,גיליון3!$T$14:$T$28,0),MATCH('דיווח פרטני'!C305,גיליון3!$U$13:$X$13,0)))," ", INDEX(גיליון3!$U$14:$X$28,MATCH('דיווח פרטני'!G305,גיליון3!$T$14:$T$28,0),MATCH('דיווח פרטני'!C305,גיליון3!$U$13:$X$13,0)))</f>
        <v xml:space="preserve"> </v>
      </c>
      <c r="I305" s="885"/>
      <c r="J305" s="885" t="e">
        <f>VLOOKUP(Table_1[[#This Row],[מספר רישוי ]],'[3]2024'!$A:$AH,34,0)</f>
        <v>#N/A</v>
      </c>
    </row>
    <row r="306" spans="1:10" ht="18" customHeight="1" thickBot="1" x14ac:dyDescent="0.3">
      <c r="A306" s="885"/>
      <c r="B306" s="885"/>
      <c r="C306" s="885"/>
      <c r="D306" s="885"/>
      <c r="E306" s="886"/>
      <c r="F306" s="885"/>
      <c r="G306" s="885"/>
      <c r="H306" s="890" t="str">
        <f t="array" ref="H306">IF(ISERROR(INDEX(גיליון3!$U$14:$X$28,MATCH('דיווח פרטני'!G306,גיליון3!$T$14:$T$28,0),MATCH('דיווח פרטני'!C306,גיליון3!$U$13:$X$13,0)))," ", INDEX(גיליון3!$U$14:$X$28,MATCH('דיווח פרטני'!G306,גיליון3!$T$14:$T$28,0),MATCH('דיווח פרטני'!C306,גיליון3!$U$13:$X$13,0)))</f>
        <v xml:space="preserve"> </v>
      </c>
      <c r="I306" s="885"/>
      <c r="J306" s="885" t="e">
        <f>VLOOKUP(Table_1[[#This Row],[מספר רישוי ]],'[3]2024'!$A:$AH,34,0)</f>
        <v>#N/A</v>
      </c>
    </row>
    <row r="307" spans="1:10" ht="18" customHeight="1" thickBot="1" x14ac:dyDescent="0.3">
      <c r="A307" s="885"/>
      <c r="B307" s="885"/>
      <c r="C307" s="885"/>
      <c r="D307" s="885"/>
      <c r="E307" s="886"/>
      <c r="F307" s="885"/>
      <c r="G307" s="885"/>
      <c r="H307" s="890" t="str">
        <f t="array" ref="H307">IF(ISERROR(INDEX(גיליון3!$U$14:$X$28,MATCH('דיווח פרטני'!G307,גיליון3!$T$14:$T$28,0),MATCH('דיווח פרטני'!C307,גיליון3!$U$13:$X$13,0)))," ", INDEX(גיליון3!$U$14:$X$28,MATCH('דיווח פרטני'!G307,גיליון3!$T$14:$T$28,0),MATCH('דיווח פרטני'!C307,גיליון3!$U$13:$X$13,0)))</f>
        <v xml:space="preserve"> </v>
      </c>
      <c r="I307" s="885"/>
      <c r="J307" s="885" t="e">
        <f>VLOOKUP(Table_1[[#This Row],[מספר רישוי ]],'[3]2024'!$A:$AH,34,0)</f>
        <v>#N/A</v>
      </c>
    </row>
    <row r="308" spans="1:10" ht="18" customHeight="1" thickBot="1" x14ac:dyDescent="0.3">
      <c r="A308" s="885"/>
      <c r="B308" s="885"/>
      <c r="C308" s="885"/>
      <c r="D308" s="885"/>
      <c r="E308" s="886"/>
      <c r="F308" s="885"/>
      <c r="G308" s="885"/>
      <c r="H308" s="890" t="str">
        <f t="array" ref="H308">IF(ISERROR(INDEX(גיליון3!$U$14:$X$28,MATCH('דיווח פרטני'!G308,גיליון3!$T$14:$T$28,0),MATCH('דיווח פרטני'!C308,גיליון3!$U$13:$X$13,0)))," ", INDEX(גיליון3!$U$14:$X$28,MATCH('דיווח פרטני'!G308,גיליון3!$T$14:$T$28,0),MATCH('דיווח פרטני'!C308,גיליון3!$U$13:$X$13,0)))</f>
        <v xml:space="preserve"> </v>
      </c>
      <c r="I308" s="885"/>
      <c r="J308" s="885" t="e">
        <f>VLOOKUP(Table_1[[#This Row],[מספר רישוי ]],'[3]2024'!$A:$AH,34,0)</f>
        <v>#N/A</v>
      </c>
    </row>
    <row r="309" spans="1:10" ht="18" customHeight="1" thickBot="1" x14ac:dyDescent="0.3">
      <c r="A309" s="885"/>
      <c r="B309" s="885"/>
      <c r="C309" s="885"/>
      <c r="D309" s="885"/>
      <c r="E309" s="886"/>
      <c r="F309" s="885"/>
      <c r="G309" s="885"/>
      <c r="H309" s="890" t="str">
        <f t="array" ref="H309">IF(ISERROR(INDEX(גיליון3!$U$14:$X$28,MATCH('דיווח פרטני'!G309,גיליון3!$T$14:$T$28,0),MATCH('דיווח פרטני'!C309,גיליון3!$U$13:$X$13,0)))," ", INDEX(גיליון3!$U$14:$X$28,MATCH('דיווח פרטני'!G309,גיליון3!$T$14:$T$28,0),MATCH('דיווח פרטני'!C309,גיליון3!$U$13:$X$13,0)))</f>
        <v xml:space="preserve"> </v>
      </c>
      <c r="I309" s="885"/>
      <c r="J309" s="885" t="e">
        <f>VLOOKUP(Table_1[[#This Row],[מספר רישוי ]],'[3]2024'!$A:$AH,34,0)</f>
        <v>#N/A</v>
      </c>
    </row>
    <row r="310" spans="1:10" ht="18" customHeight="1" thickBot="1" x14ac:dyDescent="0.3">
      <c r="A310" s="885"/>
      <c r="B310" s="885"/>
      <c r="C310" s="885"/>
      <c r="D310" s="885"/>
      <c r="E310" s="886"/>
      <c r="F310" s="885"/>
      <c r="G310" s="885"/>
      <c r="H310" s="890" t="str">
        <f t="array" ref="H310">IF(ISERROR(INDEX(גיליון3!$U$14:$X$28,MATCH('דיווח פרטני'!G310,גיליון3!$T$14:$T$28,0),MATCH('דיווח פרטני'!C310,גיליון3!$U$13:$X$13,0)))," ", INDEX(גיליון3!$U$14:$X$28,MATCH('דיווח פרטני'!G310,גיליון3!$T$14:$T$28,0),MATCH('דיווח פרטני'!C310,גיליון3!$U$13:$X$13,0)))</f>
        <v xml:space="preserve"> </v>
      </c>
      <c r="I310" s="885"/>
      <c r="J310" s="885" t="e">
        <f>VLOOKUP(Table_1[[#This Row],[מספר רישוי ]],'[3]2024'!$A:$AH,34,0)</f>
        <v>#N/A</v>
      </c>
    </row>
    <row r="311" spans="1:10" ht="18" customHeight="1" thickBot="1" x14ac:dyDescent="0.3">
      <c r="A311" s="885"/>
      <c r="B311" s="885"/>
      <c r="C311" s="885"/>
      <c r="D311" s="885"/>
      <c r="E311" s="886"/>
      <c r="F311" s="885"/>
      <c r="G311" s="885"/>
      <c r="H311" s="890" t="str">
        <f t="array" ref="H311">IF(ISERROR(INDEX(גיליון3!$U$14:$X$28,MATCH('דיווח פרטני'!G311,גיליון3!$T$14:$T$28,0),MATCH('דיווח פרטני'!C311,גיליון3!$U$13:$X$13,0)))," ", INDEX(גיליון3!$U$14:$X$28,MATCH('דיווח פרטני'!G311,גיליון3!$T$14:$T$28,0),MATCH('דיווח פרטני'!C311,גיליון3!$U$13:$X$13,0)))</f>
        <v xml:space="preserve"> </v>
      </c>
      <c r="I311" s="885"/>
      <c r="J311" s="885" t="e">
        <f>VLOOKUP(Table_1[[#This Row],[מספר רישוי ]],'[3]2024'!$A:$AH,34,0)</f>
        <v>#N/A</v>
      </c>
    </row>
    <row r="312" spans="1:10" ht="18" customHeight="1" thickBot="1" x14ac:dyDescent="0.3">
      <c r="A312" s="885"/>
      <c r="B312" s="885"/>
      <c r="C312" s="885"/>
      <c r="D312" s="885"/>
      <c r="E312" s="886"/>
      <c r="F312" s="885"/>
      <c r="G312" s="885"/>
      <c r="H312" s="890" t="str">
        <f t="array" ref="H312">IF(ISERROR(INDEX(גיליון3!$U$14:$X$28,MATCH('דיווח פרטני'!G312,גיליון3!$T$14:$T$28,0),MATCH('דיווח פרטני'!C312,גיליון3!$U$13:$X$13,0)))," ", INDEX(גיליון3!$U$14:$X$28,MATCH('דיווח פרטני'!G312,גיליון3!$T$14:$T$28,0),MATCH('דיווח פרטני'!C312,גיליון3!$U$13:$X$13,0)))</f>
        <v xml:space="preserve"> </v>
      </c>
      <c r="I312" s="885"/>
      <c r="J312" s="885" t="e">
        <f>VLOOKUP(Table_1[[#This Row],[מספר רישוי ]],'[3]2024'!$A:$AH,34,0)</f>
        <v>#N/A</v>
      </c>
    </row>
    <row r="313" spans="1:10" ht="18" customHeight="1" thickBot="1" x14ac:dyDescent="0.3">
      <c r="A313" s="885"/>
      <c r="B313" s="885"/>
      <c r="C313" s="885"/>
      <c r="D313" s="885"/>
      <c r="E313" s="886"/>
      <c r="F313" s="885"/>
      <c r="G313" s="885"/>
      <c r="H313" s="890" t="str">
        <f t="array" ref="H313">IF(ISERROR(INDEX(גיליון3!$U$14:$X$28,MATCH('דיווח פרטני'!G313,גיליון3!$T$14:$T$28,0),MATCH('דיווח פרטני'!C313,גיליון3!$U$13:$X$13,0)))," ", INDEX(גיליון3!$U$14:$X$28,MATCH('דיווח פרטני'!G313,גיליון3!$T$14:$T$28,0),MATCH('דיווח פרטני'!C313,גיליון3!$U$13:$X$13,0)))</f>
        <v xml:space="preserve"> </v>
      </c>
      <c r="I313" s="885"/>
      <c r="J313" s="885" t="e">
        <f>VLOOKUP(Table_1[[#This Row],[מספר רישוי ]],'[3]2024'!$A:$AH,34,0)</f>
        <v>#N/A</v>
      </c>
    </row>
    <row r="314" spans="1:10" ht="18" customHeight="1" thickBot="1" x14ac:dyDescent="0.3">
      <c r="A314" s="885"/>
      <c r="B314" s="885"/>
      <c r="C314" s="885"/>
      <c r="D314" s="885"/>
      <c r="E314" s="886"/>
      <c r="F314" s="885"/>
      <c r="G314" s="885"/>
      <c r="H314" s="890" t="str">
        <f t="array" ref="H314">IF(ISERROR(INDEX(גיליון3!$U$14:$X$28,MATCH('דיווח פרטני'!G314,גיליון3!$T$14:$T$28,0),MATCH('דיווח פרטני'!C314,גיליון3!$U$13:$X$13,0)))," ", INDEX(גיליון3!$U$14:$X$28,MATCH('דיווח פרטני'!G314,גיליון3!$T$14:$T$28,0),MATCH('דיווח פרטני'!C314,גיליון3!$U$13:$X$13,0)))</f>
        <v xml:space="preserve"> </v>
      </c>
      <c r="I314" s="885"/>
      <c r="J314" s="885" t="e">
        <f>VLOOKUP(Table_1[[#This Row],[מספר רישוי ]],'[3]2024'!$A:$AH,34,0)</f>
        <v>#N/A</v>
      </c>
    </row>
    <row r="315" spans="1:10" ht="18" customHeight="1" thickBot="1" x14ac:dyDescent="0.3">
      <c r="A315" s="885"/>
      <c r="B315" s="885"/>
      <c r="C315" s="885"/>
      <c r="D315" s="885"/>
      <c r="E315" s="886"/>
      <c r="F315" s="885"/>
      <c r="G315" s="885"/>
      <c r="H315" s="890" t="str">
        <f t="array" ref="H315">IF(ISERROR(INDEX(גיליון3!$U$14:$X$28,MATCH('דיווח פרטני'!G315,גיליון3!$T$14:$T$28,0),MATCH('דיווח פרטני'!C315,גיליון3!$U$13:$X$13,0)))," ", INDEX(גיליון3!$U$14:$X$28,MATCH('דיווח פרטני'!G315,גיליון3!$T$14:$T$28,0),MATCH('דיווח פרטני'!C315,גיליון3!$U$13:$X$13,0)))</f>
        <v xml:space="preserve"> </v>
      </c>
      <c r="I315" s="885"/>
      <c r="J315" s="885" t="e">
        <f>VLOOKUP(Table_1[[#This Row],[מספר רישוי ]],'[3]2024'!$A:$AH,34,0)</f>
        <v>#N/A</v>
      </c>
    </row>
    <row r="316" spans="1:10" ht="18" customHeight="1" thickBot="1" x14ac:dyDescent="0.3">
      <c r="A316" s="885"/>
      <c r="B316" s="885"/>
      <c r="C316" s="885"/>
      <c r="D316" s="885"/>
      <c r="E316" s="886"/>
      <c r="F316" s="885"/>
      <c r="G316" s="885"/>
      <c r="H316" s="890" t="str">
        <f t="array" ref="H316">IF(ISERROR(INDEX(גיליון3!$U$14:$X$28,MATCH('דיווח פרטני'!G316,גיליון3!$T$14:$T$28,0),MATCH('דיווח פרטני'!C316,גיליון3!$U$13:$X$13,0)))," ", INDEX(גיליון3!$U$14:$X$28,MATCH('דיווח פרטני'!G316,גיליון3!$T$14:$T$28,0),MATCH('דיווח פרטני'!C316,גיליון3!$U$13:$X$13,0)))</f>
        <v xml:space="preserve"> </v>
      </c>
      <c r="I316" s="885"/>
      <c r="J316" s="885" t="e">
        <f>VLOOKUP(Table_1[[#This Row],[מספר רישוי ]],'[3]2024'!$A:$AH,34,0)</f>
        <v>#N/A</v>
      </c>
    </row>
    <row r="317" spans="1:10" ht="18" customHeight="1" thickBot="1" x14ac:dyDescent="0.3">
      <c r="A317" s="885"/>
      <c r="B317" s="885"/>
      <c r="C317" s="885"/>
      <c r="D317" s="885"/>
      <c r="E317" s="886"/>
      <c r="F317" s="885"/>
      <c r="G317" s="885"/>
      <c r="H317" s="890" t="str">
        <f t="array" ref="H317">IF(ISERROR(INDEX(גיליון3!$U$14:$X$28,MATCH('דיווח פרטני'!G317,גיליון3!$T$14:$T$28,0),MATCH('דיווח פרטני'!C317,גיליון3!$U$13:$X$13,0)))," ", INDEX(גיליון3!$U$14:$X$28,MATCH('דיווח פרטני'!G317,גיליון3!$T$14:$T$28,0),MATCH('דיווח פרטני'!C317,גיליון3!$U$13:$X$13,0)))</f>
        <v xml:space="preserve"> </v>
      </c>
      <c r="I317" s="885"/>
      <c r="J317" s="885" t="e">
        <f>VLOOKUP(Table_1[[#This Row],[מספר רישוי ]],'[3]2024'!$A:$AH,34,0)</f>
        <v>#N/A</v>
      </c>
    </row>
    <row r="318" spans="1:10" ht="18" customHeight="1" thickBot="1" x14ac:dyDescent="0.3">
      <c r="A318" s="885"/>
      <c r="B318" s="885"/>
      <c r="C318" s="885"/>
      <c r="D318" s="885"/>
      <c r="E318" s="886"/>
      <c r="F318" s="885"/>
      <c r="G318" s="885"/>
      <c r="H318" s="890" t="str">
        <f t="array" ref="H318">IF(ISERROR(INDEX(גיליון3!$U$14:$X$28,MATCH('דיווח פרטני'!G318,גיליון3!$T$14:$T$28,0),MATCH('דיווח פרטני'!C318,גיליון3!$U$13:$X$13,0)))," ", INDEX(גיליון3!$U$14:$X$28,MATCH('דיווח פרטני'!G318,גיליון3!$T$14:$T$28,0),MATCH('דיווח פרטני'!C318,גיליון3!$U$13:$X$13,0)))</f>
        <v xml:space="preserve"> </v>
      </c>
      <c r="I318" s="885"/>
      <c r="J318" s="885" t="e">
        <f>VLOOKUP(Table_1[[#This Row],[מספר רישוי ]],'[3]2024'!$A:$AH,34,0)</f>
        <v>#N/A</v>
      </c>
    </row>
    <row r="319" spans="1:10" ht="18" customHeight="1" thickBot="1" x14ac:dyDescent="0.3">
      <c r="A319" s="885"/>
      <c r="B319" s="885"/>
      <c r="C319" s="885"/>
      <c r="D319" s="885"/>
      <c r="E319" s="886"/>
      <c r="F319" s="885"/>
      <c r="G319" s="885"/>
      <c r="H319" s="890" t="str">
        <f t="array" ref="H319">IF(ISERROR(INDEX(גיליון3!$U$14:$X$28,MATCH('דיווח פרטני'!G319,גיליון3!$T$14:$T$28,0),MATCH('דיווח פרטני'!C319,גיליון3!$U$13:$X$13,0)))," ", INDEX(גיליון3!$U$14:$X$28,MATCH('דיווח פרטני'!G319,גיליון3!$T$14:$T$28,0),MATCH('דיווח פרטני'!C319,גיליון3!$U$13:$X$13,0)))</f>
        <v xml:space="preserve"> </v>
      </c>
      <c r="I319" s="885"/>
      <c r="J319" s="885" t="e">
        <f>VLOOKUP(Table_1[[#This Row],[מספר רישוי ]],'[3]2024'!$A:$AH,34,0)</f>
        <v>#N/A</v>
      </c>
    </row>
    <row r="320" spans="1:10" ht="18" customHeight="1" thickBot="1" x14ac:dyDescent="0.3">
      <c r="A320" s="885"/>
      <c r="B320" s="885"/>
      <c r="C320" s="885"/>
      <c r="D320" s="885"/>
      <c r="E320" s="886"/>
      <c r="F320" s="885"/>
      <c r="G320" s="885"/>
      <c r="H320" s="890" t="str">
        <f t="array" ref="H320">IF(ISERROR(INDEX(גיליון3!$U$14:$X$28,MATCH('דיווח פרטני'!G320,גיליון3!$T$14:$T$28,0),MATCH('דיווח פרטני'!C320,גיליון3!$U$13:$X$13,0)))," ", INDEX(גיליון3!$U$14:$X$28,MATCH('דיווח פרטני'!G320,גיליון3!$T$14:$T$28,0),MATCH('דיווח פרטני'!C320,גיליון3!$U$13:$X$13,0)))</f>
        <v xml:space="preserve"> </v>
      </c>
      <c r="I320" s="885"/>
      <c r="J320" s="885" t="e">
        <f>VLOOKUP(Table_1[[#This Row],[מספר רישוי ]],'[3]2024'!$A:$AH,34,0)</f>
        <v>#N/A</v>
      </c>
    </row>
    <row r="321" spans="1:10" ht="18" customHeight="1" thickBot="1" x14ac:dyDescent="0.3">
      <c r="A321" s="885"/>
      <c r="B321" s="885"/>
      <c r="C321" s="885"/>
      <c r="D321" s="885"/>
      <c r="E321" s="886"/>
      <c r="F321" s="885"/>
      <c r="G321" s="885"/>
      <c r="H321" s="890" t="str">
        <f t="array" ref="H321">IF(ISERROR(INDEX(גיליון3!$U$14:$X$28,MATCH('דיווח פרטני'!G321,גיליון3!$T$14:$T$28,0),MATCH('דיווח פרטני'!C321,גיליון3!$U$13:$X$13,0)))," ", INDEX(גיליון3!$U$14:$X$28,MATCH('דיווח פרטני'!G321,גיליון3!$T$14:$T$28,0),MATCH('דיווח פרטני'!C321,גיליון3!$U$13:$X$13,0)))</f>
        <v xml:space="preserve"> </v>
      </c>
      <c r="I321" s="885"/>
      <c r="J321" s="885" t="e">
        <f>VLOOKUP(Table_1[[#This Row],[מספר רישוי ]],'[3]2024'!$A:$AH,34,0)</f>
        <v>#N/A</v>
      </c>
    </row>
    <row r="322" spans="1:10" ht="18" customHeight="1" thickBot="1" x14ac:dyDescent="0.3">
      <c r="A322" s="885"/>
      <c r="B322" s="885"/>
      <c r="C322" s="885"/>
      <c r="D322" s="885"/>
      <c r="E322" s="886"/>
      <c r="F322" s="885"/>
      <c r="G322" s="885"/>
      <c r="H322" s="890" t="str">
        <f t="array" ref="H322">IF(ISERROR(INDEX(גיליון3!$U$14:$X$28,MATCH('דיווח פרטני'!G322,גיליון3!$T$14:$T$28,0),MATCH('דיווח פרטני'!C322,גיליון3!$U$13:$X$13,0)))," ", INDEX(גיליון3!$U$14:$X$28,MATCH('דיווח פרטני'!G322,גיליון3!$T$14:$T$28,0),MATCH('דיווח פרטני'!C322,גיליון3!$U$13:$X$13,0)))</f>
        <v xml:space="preserve"> </v>
      </c>
      <c r="I322" s="885"/>
      <c r="J322" s="885" t="e">
        <f>VLOOKUP(Table_1[[#This Row],[מספר רישוי ]],'[3]2024'!$A:$AH,34,0)</f>
        <v>#N/A</v>
      </c>
    </row>
    <row r="323" spans="1:10" ht="18" customHeight="1" thickBot="1" x14ac:dyDescent="0.3">
      <c r="A323" s="885"/>
      <c r="B323" s="885"/>
      <c r="C323" s="885"/>
      <c r="D323" s="885"/>
      <c r="E323" s="886"/>
      <c r="F323" s="885"/>
      <c r="G323" s="885"/>
      <c r="H323" s="890" t="str">
        <f t="array" ref="H323">IF(ISERROR(INDEX(גיליון3!$U$14:$X$28,MATCH('דיווח פרטני'!G323,גיליון3!$T$14:$T$28,0),MATCH('דיווח פרטני'!C323,גיליון3!$U$13:$X$13,0)))," ", INDEX(גיליון3!$U$14:$X$28,MATCH('דיווח פרטני'!G323,גיליון3!$T$14:$T$28,0),MATCH('דיווח פרטני'!C323,גיליון3!$U$13:$X$13,0)))</f>
        <v xml:space="preserve"> </v>
      </c>
      <c r="I323" s="885"/>
      <c r="J323" s="885" t="e">
        <f>VLOOKUP(Table_1[[#This Row],[מספר רישוי ]],'[3]2024'!$A:$AH,34,0)</f>
        <v>#N/A</v>
      </c>
    </row>
    <row r="324" spans="1:10" ht="18" customHeight="1" thickBot="1" x14ac:dyDescent="0.3">
      <c r="A324" s="885"/>
      <c r="B324" s="885"/>
      <c r="C324" s="885"/>
      <c r="D324" s="885"/>
      <c r="E324" s="886"/>
      <c r="F324" s="885"/>
      <c r="G324" s="885"/>
      <c r="H324" s="890" t="str">
        <f t="array" ref="H324">IF(ISERROR(INDEX(גיליון3!$U$14:$X$28,MATCH('דיווח פרטני'!G324,גיליון3!$T$14:$T$28,0),MATCH('דיווח פרטני'!C324,גיליון3!$U$13:$X$13,0)))," ", INDEX(גיליון3!$U$14:$X$28,MATCH('דיווח פרטני'!G324,גיליון3!$T$14:$T$28,0),MATCH('דיווח פרטני'!C324,גיליון3!$U$13:$X$13,0)))</f>
        <v xml:space="preserve"> </v>
      </c>
      <c r="I324" s="885"/>
      <c r="J324" s="885" t="e">
        <f>VLOOKUP(Table_1[[#This Row],[מספר רישוי ]],'[3]2024'!$A:$AH,34,0)</f>
        <v>#N/A</v>
      </c>
    </row>
    <row r="325" spans="1:10" ht="18" customHeight="1" thickBot="1" x14ac:dyDescent="0.3">
      <c r="A325" s="885"/>
      <c r="B325" s="885"/>
      <c r="C325" s="885"/>
      <c r="D325" s="885"/>
      <c r="E325" s="886"/>
      <c r="F325" s="885"/>
      <c r="G325" s="885"/>
      <c r="H325" s="890" t="str">
        <f t="array" ref="H325">IF(ISERROR(INDEX(גיליון3!$U$14:$X$28,MATCH('דיווח פרטני'!G325,גיליון3!$T$14:$T$28,0),MATCH('דיווח פרטני'!C325,גיליון3!$U$13:$X$13,0)))," ", INDEX(גיליון3!$U$14:$X$28,MATCH('דיווח פרטני'!G325,גיליון3!$T$14:$T$28,0),MATCH('דיווח פרטני'!C325,גיליון3!$U$13:$X$13,0)))</f>
        <v xml:space="preserve"> </v>
      </c>
      <c r="I325" s="885"/>
      <c r="J325" s="885" t="e">
        <f>VLOOKUP(Table_1[[#This Row],[מספר רישוי ]],'[3]2024'!$A:$AH,34,0)</f>
        <v>#N/A</v>
      </c>
    </row>
    <row r="326" spans="1:10" ht="18" customHeight="1" thickBot="1" x14ac:dyDescent="0.3">
      <c r="A326" s="885"/>
      <c r="B326" s="885"/>
      <c r="C326" s="885"/>
      <c r="D326" s="885"/>
      <c r="E326" s="886"/>
      <c r="F326" s="885"/>
      <c r="G326" s="885"/>
      <c r="H326" s="890" t="str">
        <f t="array" ref="H326">IF(ISERROR(INDEX(גיליון3!$U$14:$X$28,MATCH('דיווח פרטני'!G326,גיליון3!$T$14:$T$28,0),MATCH('דיווח פרטני'!C326,גיליון3!$U$13:$X$13,0)))," ", INDEX(גיליון3!$U$14:$X$28,MATCH('דיווח פרטני'!G326,גיליון3!$T$14:$T$28,0),MATCH('דיווח פרטני'!C326,גיליון3!$U$13:$X$13,0)))</f>
        <v xml:space="preserve"> </v>
      </c>
      <c r="I326" s="885"/>
      <c r="J326" s="885" t="e">
        <f>VLOOKUP(Table_1[[#This Row],[מספר רישוי ]],'[3]2024'!$A:$AH,34,0)</f>
        <v>#N/A</v>
      </c>
    </row>
    <row r="327" spans="1:10" ht="18" customHeight="1" thickBot="1" x14ac:dyDescent="0.3">
      <c r="A327" s="885"/>
      <c r="B327" s="885"/>
      <c r="C327" s="885"/>
      <c r="D327" s="885"/>
      <c r="E327" s="886"/>
      <c r="F327" s="885"/>
      <c r="G327" s="885"/>
      <c r="H327" s="890" t="str">
        <f t="array" ref="H327">IF(ISERROR(INDEX(גיליון3!$U$14:$X$28,MATCH('דיווח פרטני'!G327,גיליון3!$T$14:$T$28,0),MATCH('דיווח פרטני'!C327,גיליון3!$U$13:$X$13,0)))," ", INDEX(גיליון3!$U$14:$X$28,MATCH('דיווח פרטני'!G327,גיליון3!$T$14:$T$28,0),MATCH('דיווח פרטני'!C327,גיליון3!$U$13:$X$13,0)))</f>
        <v xml:space="preserve"> </v>
      </c>
      <c r="I327" s="885"/>
      <c r="J327" s="885" t="e">
        <f>VLOOKUP(Table_1[[#This Row],[מספר רישוי ]],'[3]2024'!$A:$AH,34,0)</f>
        <v>#N/A</v>
      </c>
    </row>
    <row r="328" spans="1:10" ht="18" customHeight="1" thickBot="1" x14ac:dyDescent="0.3">
      <c r="A328" s="885"/>
      <c r="B328" s="885"/>
      <c r="C328" s="885"/>
      <c r="D328" s="885"/>
      <c r="E328" s="886"/>
      <c r="F328" s="885"/>
      <c r="G328" s="885"/>
      <c r="H328" s="890" t="str">
        <f t="array" ref="H328">IF(ISERROR(INDEX(גיליון3!$U$14:$X$28,MATCH('דיווח פרטני'!G328,גיליון3!$T$14:$T$28,0),MATCH('דיווח פרטני'!C328,גיליון3!$U$13:$X$13,0)))," ", INDEX(גיליון3!$U$14:$X$28,MATCH('דיווח פרטני'!G328,גיליון3!$T$14:$T$28,0),MATCH('דיווח פרטני'!C328,גיליון3!$U$13:$X$13,0)))</f>
        <v xml:space="preserve"> </v>
      </c>
      <c r="I328" s="885"/>
      <c r="J328" s="885" t="e">
        <f>VLOOKUP(Table_1[[#This Row],[מספר רישוי ]],'[3]2024'!$A:$AH,34,0)</f>
        <v>#N/A</v>
      </c>
    </row>
    <row r="329" spans="1:10" ht="18" customHeight="1" thickBot="1" x14ac:dyDescent="0.3">
      <c r="A329" s="885"/>
      <c r="B329" s="885"/>
      <c r="C329" s="885"/>
      <c r="D329" s="885"/>
      <c r="E329" s="886"/>
      <c r="F329" s="885"/>
      <c r="G329" s="885"/>
      <c r="H329" s="890" t="str">
        <f t="array" ref="H329">IF(ISERROR(INDEX(גיליון3!$U$14:$X$28,MATCH('דיווח פרטני'!G329,גיליון3!$T$14:$T$28,0),MATCH('דיווח פרטני'!C329,גיליון3!$U$13:$X$13,0)))," ", INDEX(גיליון3!$U$14:$X$28,MATCH('דיווח פרטני'!G329,גיליון3!$T$14:$T$28,0),MATCH('דיווח פרטני'!C329,גיליון3!$U$13:$X$13,0)))</f>
        <v xml:space="preserve"> </v>
      </c>
      <c r="I329" s="885"/>
      <c r="J329" s="885" t="e">
        <f>VLOOKUP(Table_1[[#This Row],[מספר רישוי ]],'[3]2024'!$A:$AH,34,0)</f>
        <v>#N/A</v>
      </c>
    </row>
    <row r="330" spans="1:10" ht="18" customHeight="1" thickBot="1" x14ac:dyDescent="0.3">
      <c r="A330" s="885"/>
      <c r="B330" s="885"/>
      <c r="C330" s="885"/>
      <c r="D330" s="885"/>
      <c r="E330" s="886"/>
      <c r="F330" s="885"/>
      <c r="G330" s="885"/>
      <c r="H330" s="890" t="str">
        <f t="array" ref="H330">IF(ISERROR(INDEX(גיליון3!$U$14:$X$28,MATCH('דיווח פרטני'!G330,גיליון3!$T$14:$T$28,0),MATCH('דיווח פרטני'!C330,גיליון3!$U$13:$X$13,0)))," ", INDEX(גיליון3!$U$14:$X$28,MATCH('דיווח פרטני'!G330,גיליון3!$T$14:$T$28,0),MATCH('דיווח פרטני'!C330,גיליון3!$U$13:$X$13,0)))</f>
        <v xml:space="preserve"> </v>
      </c>
      <c r="I330" s="885"/>
      <c r="J330" s="885" t="e">
        <f>VLOOKUP(Table_1[[#This Row],[מספר רישוי ]],'[3]2024'!$A:$AH,34,0)</f>
        <v>#N/A</v>
      </c>
    </row>
    <row r="331" spans="1:10" ht="18" customHeight="1" thickBot="1" x14ac:dyDescent="0.3">
      <c r="A331" s="885"/>
      <c r="B331" s="885"/>
      <c r="C331" s="885"/>
      <c r="D331" s="885"/>
      <c r="E331" s="886"/>
      <c r="F331" s="885"/>
      <c r="G331" s="885"/>
      <c r="H331" s="890" t="str">
        <f t="array" ref="H331">IF(ISERROR(INDEX(גיליון3!$U$14:$X$28,MATCH('דיווח פרטני'!G331,גיליון3!$T$14:$T$28,0),MATCH('דיווח פרטני'!C331,גיליון3!$U$13:$X$13,0)))," ", INDEX(גיליון3!$U$14:$X$28,MATCH('דיווח פרטני'!G331,גיליון3!$T$14:$T$28,0),MATCH('דיווח פרטני'!C331,גיליון3!$U$13:$X$13,0)))</f>
        <v xml:space="preserve"> </v>
      </c>
      <c r="I331" s="885"/>
      <c r="J331" s="885" t="e">
        <f>VLOOKUP(Table_1[[#This Row],[מספר רישוי ]],'[3]2024'!$A:$AH,34,0)</f>
        <v>#N/A</v>
      </c>
    </row>
    <row r="332" spans="1:10" ht="18" customHeight="1" thickBot="1" x14ac:dyDescent="0.3">
      <c r="A332" s="885"/>
      <c r="B332" s="885"/>
      <c r="C332" s="885"/>
      <c r="D332" s="885"/>
      <c r="E332" s="886"/>
      <c r="F332" s="885"/>
      <c r="G332" s="885"/>
      <c r="H332" s="890" t="str">
        <f t="array" ref="H332">IF(ISERROR(INDEX(גיליון3!$U$14:$X$28,MATCH('דיווח פרטני'!G332,גיליון3!$T$14:$T$28,0),MATCH('דיווח פרטני'!C332,גיליון3!$U$13:$X$13,0)))," ", INDEX(גיליון3!$U$14:$X$28,MATCH('דיווח פרטני'!G332,גיליון3!$T$14:$T$28,0),MATCH('דיווח פרטני'!C332,גיליון3!$U$13:$X$13,0)))</f>
        <v xml:space="preserve"> </v>
      </c>
      <c r="I332" s="885"/>
      <c r="J332" s="885" t="e">
        <f>VLOOKUP(Table_1[[#This Row],[מספר רישוי ]],'[3]2024'!$A:$AH,34,0)</f>
        <v>#N/A</v>
      </c>
    </row>
    <row r="333" spans="1:10" ht="18" customHeight="1" thickBot="1" x14ac:dyDescent="0.3">
      <c r="A333" s="885"/>
      <c r="B333" s="885"/>
      <c r="C333" s="885"/>
      <c r="D333" s="885"/>
      <c r="E333" s="886"/>
      <c r="F333" s="885"/>
      <c r="G333" s="885"/>
      <c r="H333" s="890" t="str">
        <f t="array" ref="H333">IF(ISERROR(INDEX(גיליון3!$U$14:$X$28,MATCH('דיווח פרטני'!G333,גיליון3!$T$14:$T$28,0),MATCH('דיווח פרטני'!C333,גיליון3!$U$13:$X$13,0)))," ", INDEX(גיליון3!$U$14:$X$28,MATCH('דיווח פרטני'!G333,גיליון3!$T$14:$T$28,0),MATCH('דיווח פרטני'!C333,גיליון3!$U$13:$X$13,0)))</f>
        <v xml:space="preserve"> </v>
      </c>
      <c r="I333" s="885"/>
      <c r="J333" s="885" t="e">
        <f>VLOOKUP(Table_1[[#This Row],[מספר רישוי ]],'[3]2024'!$A:$AH,34,0)</f>
        <v>#N/A</v>
      </c>
    </row>
    <row r="334" spans="1:10" ht="18" customHeight="1" thickBot="1" x14ac:dyDescent="0.3">
      <c r="A334" s="885"/>
      <c r="B334" s="885"/>
      <c r="C334" s="885"/>
      <c r="D334" s="885"/>
      <c r="E334" s="886"/>
      <c r="F334" s="885"/>
      <c r="G334" s="885"/>
      <c r="H334" s="890" t="str">
        <f t="array" ref="H334">IF(ISERROR(INDEX(גיליון3!$U$14:$X$28,MATCH('דיווח פרטני'!G334,גיליון3!$T$14:$T$28,0),MATCH('דיווח פרטני'!C334,גיליון3!$U$13:$X$13,0)))," ", INDEX(גיליון3!$U$14:$X$28,MATCH('דיווח פרטני'!G334,גיליון3!$T$14:$T$28,0),MATCH('דיווח פרטני'!C334,גיליון3!$U$13:$X$13,0)))</f>
        <v xml:space="preserve"> </v>
      </c>
      <c r="I334" s="885"/>
      <c r="J334" s="885" t="e">
        <f>VLOOKUP(Table_1[[#This Row],[מספר רישוי ]],'[3]2024'!$A:$AH,34,0)</f>
        <v>#N/A</v>
      </c>
    </row>
    <row r="335" spans="1:10" ht="18" customHeight="1" thickBot="1" x14ac:dyDescent="0.3">
      <c r="A335" s="885"/>
      <c r="B335" s="885"/>
      <c r="C335" s="885"/>
      <c r="D335" s="885"/>
      <c r="E335" s="886"/>
      <c r="F335" s="885"/>
      <c r="G335" s="885"/>
      <c r="H335" s="890" t="str">
        <f t="array" ref="H335">IF(ISERROR(INDEX(גיליון3!$U$14:$X$28,MATCH('דיווח פרטני'!G335,גיליון3!$T$14:$T$28,0),MATCH('דיווח פרטני'!C335,גיליון3!$U$13:$X$13,0)))," ", INDEX(גיליון3!$U$14:$X$28,MATCH('דיווח פרטני'!G335,גיליון3!$T$14:$T$28,0),MATCH('דיווח פרטני'!C335,גיליון3!$U$13:$X$13,0)))</f>
        <v xml:space="preserve"> </v>
      </c>
      <c r="I335" s="885"/>
      <c r="J335" s="885" t="e">
        <f>VLOOKUP(Table_1[[#This Row],[מספר רישוי ]],'[3]2024'!$A:$AH,34,0)</f>
        <v>#N/A</v>
      </c>
    </row>
    <row r="336" spans="1:10" ht="18" customHeight="1" thickBot="1" x14ac:dyDescent="0.3">
      <c r="A336" s="885"/>
      <c r="B336" s="885"/>
      <c r="C336" s="885"/>
      <c r="D336" s="885"/>
      <c r="E336" s="886"/>
      <c r="F336" s="885"/>
      <c r="G336" s="885"/>
      <c r="H336" s="890" t="str">
        <f t="array" ref="H336">IF(ISERROR(INDEX(גיליון3!$U$14:$X$28,MATCH('דיווח פרטני'!G336,גיליון3!$T$14:$T$28,0),MATCH('דיווח פרטני'!C336,גיליון3!$U$13:$X$13,0)))," ", INDEX(גיליון3!$U$14:$X$28,MATCH('דיווח פרטני'!G336,גיליון3!$T$14:$T$28,0),MATCH('דיווח פרטני'!C336,גיליון3!$U$13:$X$13,0)))</f>
        <v xml:space="preserve"> </v>
      </c>
      <c r="I336" s="885"/>
      <c r="J336" s="885" t="e">
        <f>VLOOKUP(Table_1[[#This Row],[מספר רישוי ]],'[3]2024'!$A:$AH,34,0)</f>
        <v>#N/A</v>
      </c>
    </row>
    <row r="337" spans="1:10" ht="18" customHeight="1" thickBot="1" x14ac:dyDescent="0.3">
      <c r="A337" s="885"/>
      <c r="B337" s="885"/>
      <c r="C337" s="885"/>
      <c r="D337" s="885"/>
      <c r="E337" s="886"/>
      <c r="F337" s="885"/>
      <c r="G337" s="885"/>
      <c r="H337" s="890" t="str">
        <f t="array" ref="H337">IF(ISERROR(INDEX(גיליון3!$U$14:$X$28,MATCH('דיווח פרטני'!G337,גיליון3!$T$14:$T$28,0),MATCH('דיווח פרטני'!C337,גיליון3!$U$13:$X$13,0)))," ", INDEX(גיליון3!$U$14:$X$28,MATCH('דיווח פרטני'!G337,גיליון3!$T$14:$T$28,0),MATCH('דיווח פרטני'!C337,גיליון3!$U$13:$X$13,0)))</f>
        <v xml:space="preserve"> </v>
      </c>
      <c r="I337" s="885"/>
      <c r="J337" s="885" t="e">
        <f>VLOOKUP(Table_1[[#This Row],[מספר רישוי ]],'[3]2024'!$A:$AH,34,0)</f>
        <v>#N/A</v>
      </c>
    </row>
    <row r="338" spans="1:10" ht="18" customHeight="1" thickBot="1" x14ac:dyDescent="0.3">
      <c r="A338" s="885"/>
      <c r="B338" s="885"/>
      <c r="C338" s="885"/>
      <c r="D338" s="885"/>
      <c r="E338" s="886"/>
      <c r="F338" s="885"/>
      <c r="G338" s="885"/>
      <c r="H338" s="890" t="str">
        <f t="array" ref="H338">IF(ISERROR(INDEX(גיליון3!$U$14:$X$28,MATCH('דיווח פרטני'!G338,גיליון3!$T$14:$T$28,0),MATCH('דיווח פרטני'!C338,גיליון3!$U$13:$X$13,0)))," ", INDEX(גיליון3!$U$14:$X$28,MATCH('דיווח פרטני'!G338,גיליון3!$T$14:$T$28,0),MATCH('דיווח פרטני'!C338,גיליון3!$U$13:$X$13,0)))</f>
        <v xml:space="preserve"> </v>
      </c>
      <c r="I338" s="885"/>
      <c r="J338" s="885" t="e">
        <f>VLOOKUP(Table_1[[#This Row],[מספר רישוי ]],'[3]2024'!$A:$AH,34,0)</f>
        <v>#N/A</v>
      </c>
    </row>
    <row r="339" spans="1:10" ht="18" customHeight="1" thickBot="1" x14ac:dyDescent="0.3">
      <c r="A339" s="885"/>
      <c r="B339" s="885"/>
      <c r="C339" s="885"/>
      <c r="D339" s="885"/>
      <c r="E339" s="886"/>
      <c r="F339" s="885"/>
      <c r="G339" s="885"/>
      <c r="H339" s="890" t="str">
        <f t="array" ref="H339">IF(ISERROR(INDEX(גיליון3!$U$14:$X$28,MATCH('דיווח פרטני'!G339,גיליון3!$T$14:$T$28,0),MATCH('דיווח פרטני'!C339,גיליון3!$U$13:$X$13,0)))," ", INDEX(גיליון3!$U$14:$X$28,MATCH('דיווח פרטני'!G339,גיליון3!$T$14:$T$28,0),MATCH('דיווח פרטני'!C339,גיליון3!$U$13:$X$13,0)))</f>
        <v xml:space="preserve"> </v>
      </c>
      <c r="I339" s="885"/>
      <c r="J339" s="885" t="e">
        <f>VLOOKUP(Table_1[[#This Row],[מספר רישוי ]],'[3]2024'!$A:$AH,34,0)</f>
        <v>#N/A</v>
      </c>
    </row>
    <row r="340" spans="1:10" ht="18" customHeight="1" thickBot="1" x14ac:dyDescent="0.3">
      <c r="A340" s="885"/>
      <c r="B340" s="885"/>
      <c r="C340" s="885"/>
      <c r="D340" s="885"/>
      <c r="E340" s="886"/>
      <c r="F340" s="885"/>
      <c r="G340" s="885"/>
      <c r="H340" s="890" t="str">
        <f t="array" ref="H340">IF(ISERROR(INDEX(גיליון3!$U$14:$X$28,MATCH('דיווח פרטני'!G340,גיליון3!$T$14:$T$28,0),MATCH('דיווח פרטני'!C340,גיליון3!$U$13:$X$13,0)))," ", INDEX(גיליון3!$U$14:$X$28,MATCH('דיווח פרטני'!G340,גיליון3!$T$14:$T$28,0),MATCH('דיווח פרטני'!C340,גיליון3!$U$13:$X$13,0)))</f>
        <v xml:space="preserve"> </v>
      </c>
      <c r="I340" s="885"/>
      <c r="J340" s="885" t="e">
        <f>VLOOKUP(Table_1[[#This Row],[מספר רישוי ]],'[3]2024'!$A:$AH,34,0)</f>
        <v>#N/A</v>
      </c>
    </row>
    <row r="341" spans="1:10" ht="18" customHeight="1" thickBot="1" x14ac:dyDescent="0.3">
      <c r="A341" s="885"/>
      <c r="B341" s="885"/>
      <c r="C341" s="885"/>
      <c r="D341" s="885"/>
      <c r="E341" s="886"/>
      <c r="F341" s="885"/>
      <c r="G341" s="885"/>
      <c r="H341" s="890" t="str">
        <f t="array" ref="H341">IF(ISERROR(INDEX(גיליון3!$U$14:$X$28,MATCH('דיווח פרטני'!G341,גיליון3!$T$14:$T$28,0),MATCH('דיווח פרטני'!C341,גיליון3!$U$13:$X$13,0)))," ", INDEX(גיליון3!$U$14:$X$28,MATCH('דיווח פרטני'!G341,גיליון3!$T$14:$T$28,0),MATCH('דיווח פרטני'!C341,גיליון3!$U$13:$X$13,0)))</f>
        <v xml:space="preserve"> </v>
      </c>
      <c r="I341" s="885"/>
      <c r="J341" s="885" t="e">
        <f>VLOOKUP(Table_1[[#This Row],[מספר רישוי ]],'[3]2024'!$A:$AH,34,0)</f>
        <v>#N/A</v>
      </c>
    </row>
    <row r="342" spans="1:10" ht="18" customHeight="1" thickBot="1" x14ac:dyDescent="0.3">
      <c r="A342" s="885"/>
      <c r="B342" s="885"/>
      <c r="C342" s="885"/>
      <c r="D342" s="885"/>
      <c r="E342" s="886"/>
      <c r="F342" s="885"/>
      <c r="G342" s="885"/>
      <c r="H342" s="890" t="str">
        <f t="array" ref="H342">IF(ISERROR(INDEX(גיליון3!$U$14:$X$28,MATCH('דיווח פרטני'!G342,גיליון3!$T$14:$T$28,0),MATCH('דיווח פרטני'!C342,גיליון3!$U$13:$X$13,0)))," ", INDEX(גיליון3!$U$14:$X$28,MATCH('דיווח פרטני'!G342,גיליון3!$T$14:$T$28,0),MATCH('דיווח פרטני'!C342,גיליון3!$U$13:$X$13,0)))</f>
        <v xml:space="preserve"> </v>
      </c>
      <c r="I342" s="885"/>
      <c r="J342" s="885" t="e">
        <f>VLOOKUP(Table_1[[#This Row],[מספר רישוי ]],'[3]2024'!$A:$AH,34,0)</f>
        <v>#N/A</v>
      </c>
    </row>
    <row r="343" spans="1:10" ht="18" customHeight="1" thickBot="1" x14ac:dyDescent="0.3">
      <c r="A343" s="885"/>
      <c r="B343" s="885"/>
      <c r="C343" s="885"/>
      <c r="D343" s="885"/>
      <c r="E343" s="886"/>
      <c r="F343" s="885"/>
      <c r="G343" s="885"/>
      <c r="H343" s="890" t="str">
        <f t="array" ref="H343">IF(ISERROR(INDEX(גיליון3!$U$14:$X$28,MATCH('דיווח פרטני'!G343,גיליון3!$T$14:$T$28,0),MATCH('דיווח פרטני'!C343,גיליון3!$U$13:$X$13,0)))," ", INDEX(גיליון3!$U$14:$X$28,MATCH('דיווח פרטני'!G343,גיליון3!$T$14:$T$28,0),MATCH('דיווח פרטני'!C343,גיליון3!$U$13:$X$13,0)))</f>
        <v xml:space="preserve"> </v>
      </c>
      <c r="I343" s="885"/>
      <c r="J343" s="885" t="e">
        <f>VLOOKUP(Table_1[[#This Row],[מספר רישוי ]],'[3]2024'!$A:$AH,34,0)</f>
        <v>#N/A</v>
      </c>
    </row>
    <row r="344" spans="1:10" ht="18" customHeight="1" thickBot="1" x14ac:dyDescent="0.3">
      <c r="A344" s="885"/>
      <c r="B344" s="885"/>
      <c r="C344" s="885"/>
      <c r="D344" s="885"/>
      <c r="E344" s="886"/>
      <c r="F344" s="885"/>
      <c r="G344" s="885"/>
      <c r="H344" s="890" t="str">
        <f t="array" ref="H344">IF(ISERROR(INDEX(גיליון3!$U$14:$X$28,MATCH('דיווח פרטני'!G344,גיליון3!$T$14:$T$28,0),MATCH('דיווח פרטני'!C344,גיליון3!$U$13:$X$13,0)))," ", INDEX(גיליון3!$U$14:$X$28,MATCH('דיווח פרטני'!G344,גיליון3!$T$14:$T$28,0),MATCH('דיווח פרטני'!C344,גיליון3!$U$13:$X$13,0)))</f>
        <v xml:space="preserve"> </v>
      </c>
      <c r="I344" s="885"/>
      <c r="J344" s="885" t="e">
        <f>VLOOKUP(Table_1[[#This Row],[מספר רישוי ]],'[3]2024'!$A:$AH,34,0)</f>
        <v>#N/A</v>
      </c>
    </row>
    <row r="345" spans="1:10" ht="18" customHeight="1" thickBot="1" x14ac:dyDescent="0.3">
      <c r="A345" s="885"/>
      <c r="B345" s="885"/>
      <c r="C345" s="885"/>
      <c r="D345" s="885"/>
      <c r="E345" s="886"/>
      <c r="F345" s="885"/>
      <c r="G345" s="885"/>
      <c r="H345" s="890" t="str">
        <f t="array" ref="H345">IF(ISERROR(INDEX(גיליון3!$U$14:$X$28,MATCH('דיווח פרטני'!G345,גיליון3!$T$14:$T$28,0),MATCH('דיווח פרטני'!C345,גיליון3!$U$13:$X$13,0)))," ", INDEX(גיליון3!$U$14:$X$28,MATCH('דיווח פרטני'!G345,גיליון3!$T$14:$T$28,0),MATCH('דיווח פרטני'!C345,גיליון3!$U$13:$X$13,0)))</f>
        <v xml:space="preserve"> </v>
      </c>
      <c r="I345" s="885"/>
      <c r="J345" s="885" t="e">
        <f>VLOOKUP(Table_1[[#This Row],[מספר רישוי ]],'[3]2024'!$A:$AH,34,0)</f>
        <v>#N/A</v>
      </c>
    </row>
    <row r="346" spans="1:10" ht="18" customHeight="1" thickBot="1" x14ac:dyDescent="0.3">
      <c r="A346" s="885"/>
      <c r="B346" s="885"/>
      <c r="C346" s="885"/>
      <c r="D346" s="885"/>
      <c r="E346" s="886"/>
      <c r="F346" s="885"/>
      <c r="G346" s="885"/>
      <c r="H346" s="890" t="str">
        <f t="array" ref="H346">IF(ISERROR(INDEX(גיליון3!$U$14:$X$28,MATCH('דיווח פרטני'!G346,גיליון3!$T$14:$T$28,0),MATCH('דיווח פרטני'!C346,גיליון3!$U$13:$X$13,0)))," ", INDEX(גיליון3!$U$14:$X$28,MATCH('דיווח פרטני'!G346,גיליון3!$T$14:$T$28,0),MATCH('דיווח פרטני'!C346,גיליון3!$U$13:$X$13,0)))</f>
        <v xml:space="preserve"> </v>
      </c>
      <c r="I346" s="885"/>
      <c r="J346" s="885" t="e">
        <f>VLOOKUP(Table_1[[#This Row],[מספר רישוי ]],'[3]2024'!$A:$AH,34,0)</f>
        <v>#N/A</v>
      </c>
    </row>
    <row r="347" spans="1:10" ht="18" customHeight="1" thickBot="1" x14ac:dyDescent="0.3">
      <c r="A347" s="885"/>
      <c r="B347" s="885"/>
      <c r="C347" s="885"/>
      <c r="D347" s="885"/>
      <c r="E347" s="886"/>
      <c r="F347" s="885"/>
      <c r="G347" s="885"/>
      <c r="H347" s="890" t="str">
        <f t="array" ref="H347">IF(ISERROR(INDEX(גיליון3!$U$14:$X$28,MATCH('דיווח פרטני'!G347,גיליון3!$T$14:$T$28,0),MATCH('דיווח פרטני'!C347,גיליון3!$U$13:$X$13,0)))," ", INDEX(גיליון3!$U$14:$X$28,MATCH('דיווח פרטני'!G347,גיליון3!$T$14:$T$28,0),MATCH('דיווח פרטני'!C347,גיליון3!$U$13:$X$13,0)))</f>
        <v xml:space="preserve"> </v>
      </c>
      <c r="I347" s="885"/>
      <c r="J347" s="885" t="e">
        <f>VLOOKUP(Table_1[[#This Row],[מספר רישוי ]],'[3]2024'!$A:$AH,34,0)</f>
        <v>#N/A</v>
      </c>
    </row>
    <row r="348" spans="1:10" ht="18" customHeight="1" thickBot="1" x14ac:dyDescent="0.3">
      <c r="A348" s="885"/>
      <c r="B348" s="885"/>
      <c r="C348" s="885"/>
      <c r="D348" s="885"/>
      <c r="E348" s="886"/>
      <c r="F348" s="885"/>
      <c r="G348" s="885"/>
      <c r="H348" s="890" t="str">
        <f t="array" ref="H348">IF(ISERROR(INDEX(גיליון3!$U$14:$X$28,MATCH('דיווח פרטני'!G348,גיליון3!$T$14:$T$28,0),MATCH('דיווח פרטני'!C348,גיליון3!$U$13:$X$13,0)))," ", INDEX(גיליון3!$U$14:$X$28,MATCH('דיווח פרטני'!G348,גיליון3!$T$14:$T$28,0),MATCH('דיווח פרטני'!C348,גיליון3!$U$13:$X$13,0)))</f>
        <v xml:space="preserve"> </v>
      </c>
      <c r="I348" s="885"/>
      <c r="J348" s="885" t="e">
        <f>VLOOKUP(Table_1[[#This Row],[מספר רישוי ]],'[3]2024'!$A:$AH,34,0)</f>
        <v>#N/A</v>
      </c>
    </row>
    <row r="349" spans="1:10" ht="18" customHeight="1" thickBot="1" x14ac:dyDescent="0.3">
      <c r="A349" s="885"/>
      <c r="B349" s="885"/>
      <c r="C349" s="885"/>
      <c r="D349" s="885"/>
      <c r="E349" s="886"/>
      <c r="F349" s="885"/>
      <c r="G349" s="885"/>
      <c r="H349" s="890" t="str">
        <f t="array" ref="H349">IF(ISERROR(INDEX(גיליון3!$U$14:$X$28,MATCH('דיווח פרטני'!G349,גיליון3!$T$14:$T$28,0),MATCH('דיווח פרטני'!C349,גיליון3!$U$13:$X$13,0)))," ", INDEX(גיליון3!$U$14:$X$28,MATCH('דיווח פרטני'!G349,גיליון3!$T$14:$T$28,0),MATCH('דיווח פרטני'!C349,גיליון3!$U$13:$X$13,0)))</f>
        <v xml:space="preserve"> </v>
      </c>
      <c r="I349" s="885"/>
      <c r="J349" s="885" t="e">
        <f>VLOOKUP(Table_1[[#This Row],[מספר רישוי ]],'[3]2024'!$A:$AH,34,0)</f>
        <v>#N/A</v>
      </c>
    </row>
    <row r="350" spans="1:10" ht="18" customHeight="1" thickBot="1" x14ac:dyDescent="0.3">
      <c r="A350" s="885"/>
      <c r="B350" s="885"/>
      <c r="C350" s="885"/>
      <c r="D350" s="885"/>
      <c r="E350" s="886"/>
      <c r="F350" s="885"/>
      <c r="G350" s="885"/>
      <c r="H350" s="890" t="str">
        <f t="array" ref="H350">IF(ISERROR(INDEX(גיליון3!$U$14:$X$28,MATCH('דיווח פרטני'!G350,גיליון3!$T$14:$T$28,0),MATCH('דיווח פרטני'!C350,גיליון3!$U$13:$X$13,0)))," ", INDEX(גיליון3!$U$14:$X$28,MATCH('דיווח פרטני'!G350,גיליון3!$T$14:$T$28,0),MATCH('דיווח פרטני'!C350,גיליון3!$U$13:$X$13,0)))</f>
        <v xml:space="preserve"> </v>
      </c>
      <c r="I350" s="885"/>
      <c r="J350" s="885" t="e">
        <f>VLOOKUP(Table_1[[#This Row],[מספר רישוי ]],'[3]2024'!$A:$AH,34,0)</f>
        <v>#N/A</v>
      </c>
    </row>
    <row r="351" spans="1:10" ht="18" customHeight="1" thickBot="1" x14ac:dyDescent="0.3">
      <c r="A351" s="885"/>
      <c r="B351" s="885"/>
      <c r="C351" s="885"/>
      <c r="D351" s="885"/>
      <c r="E351" s="886"/>
      <c r="F351" s="885"/>
      <c r="G351" s="885"/>
      <c r="H351" s="890" t="str">
        <f t="array" ref="H351">IF(ISERROR(INDEX(גיליון3!$U$14:$X$28,MATCH('דיווח פרטני'!G351,גיליון3!$T$14:$T$28,0),MATCH('דיווח פרטני'!C351,גיליון3!$U$13:$X$13,0)))," ", INDEX(גיליון3!$U$14:$X$28,MATCH('דיווח פרטני'!G351,גיליון3!$T$14:$T$28,0),MATCH('דיווח פרטני'!C351,גיליון3!$U$13:$X$13,0)))</f>
        <v xml:space="preserve"> </v>
      </c>
      <c r="I351" s="885"/>
      <c r="J351" s="885" t="e">
        <f>VLOOKUP(Table_1[[#This Row],[מספר רישוי ]],'[3]2024'!$A:$AH,34,0)</f>
        <v>#N/A</v>
      </c>
    </row>
    <row r="352" spans="1:10" ht="18" customHeight="1" thickBot="1" x14ac:dyDescent="0.3">
      <c r="A352" s="885"/>
      <c r="B352" s="885"/>
      <c r="C352" s="885"/>
      <c r="D352" s="885"/>
      <c r="E352" s="886"/>
      <c r="F352" s="885"/>
      <c r="G352" s="885"/>
      <c r="H352" s="890" t="str">
        <f t="array" ref="H352">IF(ISERROR(INDEX(גיליון3!$U$14:$X$28,MATCH('דיווח פרטני'!G352,גיליון3!$T$14:$T$28,0),MATCH('דיווח פרטני'!C352,גיליון3!$U$13:$X$13,0)))," ", INDEX(גיליון3!$U$14:$X$28,MATCH('דיווח פרטני'!G352,גיליון3!$T$14:$T$28,0),MATCH('דיווח פרטני'!C352,גיליון3!$U$13:$X$13,0)))</f>
        <v xml:space="preserve"> </v>
      </c>
      <c r="I352" s="885"/>
      <c r="J352" s="885" t="e">
        <f>VLOOKUP(Table_1[[#This Row],[מספר רישוי ]],'[3]2024'!$A:$AH,34,0)</f>
        <v>#N/A</v>
      </c>
    </row>
    <row r="353" spans="1:10" ht="18" customHeight="1" thickBot="1" x14ac:dyDescent="0.3">
      <c r="A353" s="885"/>
      <c r="B353" s="885"/>
      <c r="C353" s="885"/>
      <c r="D353" s="885"/>
      <c r="E353" s="886"/>
      <c r="F353" s="885"/>
      <c r="G353" s="885"/>
      <c r="H353" s="890" t="str">
        <f t="array" ref="H353">IF(ISERROR(INDEX(גיליון3!$U$14:$X$28,MATCH('דיווח פרטני'!G353,גיליון3!$T$14:$T$28,0),MATCH('דיווח פרטני'!C353,גיליון3!$U$13:$X$13,0)))," ", INDEX(גיליון3!$U$14:$X$28,MATCH('דיווח פרטני'!G353,גיליון3!$T$14:$T$28,0),MATCH('דיווח פרטני'!C353,גיליון3!$U$13:$X$13,0)))</f>
        <v xml:space="preserve"> </v>
      </c>
      <c r="I353" s="885"/>
      <c r="J353" s="885" t="e">
        <f>VLOOKUP(Table_1[[#This Row],[מספר רישוי ]],'[3]2024'!$A:$AH,34,0)</f>
        <v>#N/A</v>
      </c>
    </row>
    <row r="354" spans="1:10" ht="18" customHeight="1" thickBot="1" x14ac:dyDescent="0.3">
      <c r="A354" s="885"/>
      <c r="B354" s="885"/>
      <c r="C354" s="885"/>
      <c r="D354" s="885"/>
      <c r="E354" s="886"/>
      <c r="F354" s="885"/>
      <c r="G354" s="885"/>
      <c r="H354" s="890" t="str">
        <f t="array" ref="H354">IF(ISERROR(INDEX(גיליון3!$U$14:$X$28,MATCH('דיווח פרטני'!G354,גיליון3!$T$14:$T$28,0),MATCH('דיווח פרטני'!C354,גיליון3!$U$13:$X$13,0)))," ", INDEX(גיליון3!$U$14:$X$28,MATCH('דיווח פרטני'!G354,גיליון3!$T$14:$T$28,0),MATCH('דיווח פרטני'!C354,גיליון3!$U$13:$X$13,0)))</f>
        <v xml:space="preserve"> </v>
      </c>
      <c r="I354" s="885"/>
      <c r="J354" s="885" t="e">
        <f>VLOOKUP(Table_1[[#This Row],[מספר רישוי ]],'[3]2024'!$A:$AH,34,0)</f>
        <v>#N/A</v>
      </c>
    </row>
    <row r="355" spans="1:10" ht="18" customHeight="1" thickBot="1" x14ac:dyDescent="0.3">
      <c r="A355" s="885"/>
      <c r="B355" s="885"/>
      <c r="C355" s="885"/>
      <c r="D355" s="885"/>
      <c r="E355" s="886"/>
      <c r="F355" s="885"/>
      <c r="G355" s="885"/>
      <c r="H355" s="890" t="str">
        <f t="array" ref="H355">IF(ISERROR(INDEX(גיליון3!$U$14:$X$28,MATCH('דיווח פרטני'!G355,גיליון3!$T$14:$T$28,0),MATCH('דיווח פרטני'!C355,גיליון3!$U$13:$X$13,0)))," ", INDEX(גיליון3!$U$14:$X$28,MATCH('דיווח פרטני'!G355,גיליון3!$T$14:$T$28,0),MATCH('דיווח פרטני'!C355,גיליון3!$U$13:$X$13,0)))</f>
        <v xml:space="preserve"> </v>
      </c>
      <c r="I355" s="885"/>
      <c r="J355" s="885" t="e">
        <f>VLOOKUP(Table_1[[#This Row],[מספר רישוי ]],'[3]2024'!$A:$AH,34,0)</f>
        <v>#N/A</v>
      </c>
    </row>
    <row r="356" spans="1:10" ht="18" customHeight="1" thickBot="1" x14ac:dyDescent="0.3">
      <c r="A356" s="885"/>
      <c r="B356" s="885"/>
      <c r="C356" s="885"/>
      <c r="D356" s="885"/>
      <c r="E356" s="886"/>
      <c r="F356" s="885"/>
      <c r="G356" s="885"/>
      <c r="H356" s="890" t="str">
        <f t="array" ref="H356">IF(ISERROR(INDEX(גיליון3!$U$14:$X$28,MATCH('דיווח פרטני'!G356,גיליון3!$T$14:$T$28,0),MATCH('דיווח פרטני'!C356,גיליון3!$U$13:$X$13,0)))," ", INDEX(גיליון3!$U$14:$X$28,MATCH('דיווח פרטני'!G356,גיליון3!$T$14:$T$28,0),MATCH('דיווח פרטני'!C356,גיליון3!$U$13:$X$13,0)))</f>
        <v xml:space="preserve"> </v>
      </c>
      <c r="I356" s="885"/>
      <c r="J356" s="885" t="e">
        <f>VLOOKUP(Table_1[[#This Row],[מספר רישוי ]],'[3]2024'!$A:$AH,34,0)</f>
        <v>#N/A</v>
      </c>
    </row>
    <row r="357" spans="1:10" ht="18" customHeight="1" thickBot="1" x14ac:dyDescent="0.3">
      <c r="A357" s="885"/>
      <c r="B357" s="885"/>
      <c r="C357" s="885"/>
      <c r="D357" s="885"/>
      <c r="E357" s="886"/>
      <c r="F357" s="885"/>
      <c r="G357" s="885"/>
      <c r="H357" s="890" t="str">
        <f t="array" ref="H357">IF(ISERROR(INDEX(גיליון3!$U$14:$X$28,MATCH('דיווח פרטני'!G357,גיליון3!$T$14:$T$28,0),MATCH('דיווח פרטני'!C357,גיליון3!$U$13:$X$13,0)))," ", INDEX(גיליון3!$U$14:$X$28,MATCH('דיווח פרטני'!G357,גיליון3!$T$14:$T$28,0),MATCH('דיווח פרטני'!C357,גיליון3!$U$13:$X$13,0)))</f>
        <v xml:space="preserve"> </v>
      </c>
      <c r="I357" s="885"/>
      <c r="J357" s="885" t="e">
        <f>VLOOKUP(Table_1[[#This Row],[מספר רישוי ]],'[3]2024'!$A:$AH,34,0)</f>
        <v>#N/A</v>
      </c>
    </row>
    <row r="358" spans="1:10" ht="18" customHeight="1" thickBot="1" x14ac:dyDescent="0.3">
      <c r="A358" s="885"/>
      <c r="B358" s="885"/>
      <c r="C358" s="885"/>
      <c r="D358" s="885"/>
      <c r="E358" s="886"/>
      <c r="F358" s="885"/>
      <c r="G358" s="885"/>
      <c r="H358" s="890" t="str">
        <f t="array" ref="H358">IF(ISERROR(INDEX(גיליון3!$U$14:$X$28,MATCH('דיווח פרטני'!G358,גיליון3!$T$14:$T$28,0),MATCH('דיווח פרטני'!C358,גיליון3!$U$13:$X$13,0)))," ", INDEX(גיליון3!$U$14:$X$28,MATCH('דיווח פרטני'!G358,גיליון3!$T$14:$T$28,0),MATCH('דיווח פרטני'!C358,גיליון3!$U$13:$X$13,0)))</f>
        <v xml:space="preserve"> </v>
      </c>
      <c r="I358" s="885"/>
      <c r="J358" s="885" t="e">
        <f>VLOOKUP(Table_1[[#This Row],[מספר רישוי ]],'[3]2024'!$A:$AH,34,0)</f>
        <v>#N/A</v>
      </c>
    </row>
    <row r="359" spans="1:10" ht="18" customHeight="1" thickBot="1" x14ac:dyDescent="0.3">
      <c r="A359" s="885"/>
      <c r="B359" s="885"/>
      <c r="C359" s="885"/>
      <c r="D359" s="885"/>
      <c r="E359" s="886"/>
      <c r="F359" s="885"/>
      <c r="G359" s="885"/>
      <c r="H359" s="890" t="str">
        <f t="array" ref="H359">IF(ISERROR(INDEX(גיליון3!$U$14:$X$28,MATCH('דיווח פרטני'!G359,גיליון3!$T$14:$T$28,0),MATCH('דיווח פרטני'!C359,גיליון3!$U$13:$X$13,0)))," ", INDEX(גיליון3!$U$14:$X$28,MATCH('דיווח פרטני'!G359,גיליון3!$T$14:$T$28,0),MATCH('דיווח פרטני'!C359,גיליון3!$U$13:$X$13,0)))</f>
        <v xml:space="preserve"> </v>
      </c>
      <c r="I359" s="885"/>
      <c r="J359" s="885" t="e">
        <f>VLOOKUP(Table_1[[#This Row],[מספר רישוי ]],'[3]2024'!$A:$AH,34,0)</f>
        <v>#N/A</v>
      </c>
    </row>
    <row r="360" spans="1:10" ht="18" customHeight="1" thickBot="1" x14ac:dyDescent="0.3">
      <c r="A360" s="885"/>
      <c r="B360" s="885"/>
      <c r="C360" s="885"/>
      <c r="D360" s="885"/>
      <c r="E360" s="886"/>
      <c r="F360" s="885"/>
      <c r="G360" s="885"/>
      <c r="H360" s="890" t="str">
        <f t="array" ref="H360">IF(ISERROR(INDEX(גיליון3!$U$14:$X$28,MATCH('דיווח פרטני'!G360,גיליון3!$T$14:$T$28,0),MATCH('דיווח פרטני'!C360,גיליון3!$U$13:$X$13,0)))," ", INDEX(גיליון3!$U$14:$X$28,MATCH('דיווח פרטני'!G360,גיליון3!$T$14:$T$28,0),MATCH('דיווח פרטני'!C360,גיליון3!$U$13:$X$13,0)))</f>
        <v xml:space="preserve"> </v>
      </c>
      <c r="I360" s="885"/>
      <c r="J360" s="885" t="e">
        <f>VLOOKUP(Table_1[[#This Row],[מספר רישוי ]],'[3]2024'!$A:$AH,34,0)</f>
        <v>#N/A</v>
      </c>
    </row>
    <row r="361" spans="1:10" ht="18" customHeight="1" thickBot="1" x14ac:dyDescent="0.3">
      <c r="A361" s="885"/>
      <c r="B361" s="885"/>
      <c r="C361" s="885"/>
      <c r="D361" s="885"/>
      <c r="E361" s="886"/>
      <c r="F361" s="885"/>
      <c r="G361" s="885"/>
      <c r="H361" s="890" t="str">
        <f t="array" ref="H361">IF(ISERROR(INDEX(גיליון3!$U$14:$X$28,MATCH('דיווח פרטני'!G361,גיליון3!$T$14:$T$28,0),MATCH('דיווח פרטני'!C361,גיליון3!$U$13:$X$13,0)))," ", INDEX(גיליון3!$U$14:$X$28,MATCH('דיווח פרטני'!G361,גיליון3!$T$14:$T$28,0),MATCH('דיווח פרטני'!C361,גיליון3!$U$13:$X$13,0)))</f>
        <v xml:space="preserve"> </v>
      </c>
      <c r="I361" s="885"/>
      <c r="J361" s="885" t="e">
        <f>VLOOKUP(Table_1[[#This Row],[מספר רישוי ]],'[3]2024'!$A:$AH,34,0)</f>
        <v>#N/A</v>
      </c>
    </row>
    <row r="362" spans="1:10" ht="18" customHeight="1" thickBot="1" x14ac:dyDescent="0.3">
      <c r="A362" s="885"/>
      <c r="B362" s="885"/>
      <c r="C362" s="885"/>
      <c r="D362" s="885"/>
      <c r="E362" s="886"/>
      <c r="F362" s="885"/>
      <c r="G362" s="885"/>
      <c r="H362" s="890" t="str">
        <f t="array" ref="H362">IF(ISERROR(INDEX(גיליון3!$U$14:$X$28,MATCH('דיווח פרטני'!G362,גיליון3!$T$14:$T$28,0),MATCH('דיווח פרטני'!C362,גיליון3!$U$13:$X$13,0)))," ", INDEX(גיליון3!$U$14:$X$28,MATCH('דיווח פרטני'!G362,גיליון3!$T$14:$T$28,0),MATCH('דיווח פרטני'!C362,גיליון3!$U$13:$X$13,0)))</f>
        <v xml:space="preserve"> </v>
      </c>
      <c r="I362" s="885"/>
      <c r="J362" s="885" t="e">
        <f>VLOOKUP(Table_1[[#This Row],[מספר רישוי ]],'[3]2024'!$A:$AH,34,0)</f>
        <v>#N/A</v>
      </c>
    </row>
    <row r="363" spans="1:10" ht="18" customHeight="1" thickBot="1" x14ac:dyDescent="0.3">
      <c r="A363" s="885"/>
      <c r="B363" s="885"/>
      <c r="C363" s="885"/>
      <c r="D363" s="885"/>
      <c r="E363" s="886"/>
      <c r="F363" s="885"/>
      <c r="G363" s="885"/>
      <c r="H363" s="890" t="str">
        <f t="array" ref="H363">IF(ISERROR(INDEX(גיליון3!$U$14:$X$28,MATCH('דיווח פרטני'!G363,גיליון3!$T$14:$T$28,0),MATCH('דיווח פרטני'!C363,גיליון3!$U$13:$X$13,0)))," ", INDEX(גיליון3!$U$14:$X$28,MATCH('דיווח פרטני'!G363,גיליון3!$T$14:$T$28,0),MATCH('דיווח פרטני'!C363,גיליון3!$U$13:$X$13,0)))</f>
        <v xml:space="preserve"> </v>
      </c>
      <c r="I363" s="885"/>
      <c r="J363" s="885" t="e">
        <f>VLOOKUP(Table_1[[#This Row],[מספר רישוי ]],'[3]2024'!$A:$AH,34,0)</f>
        <v>#N/A</v>
      </c>
    </row>
    <row r="364" spans="1:10" ht="18" customHeight="1" thickBot="1" x14ac:dyDescent="0.3">
      <c r="A364" s="885"/>
      <c r="B364" s="885"/>
      <c r="C364" s="885"/>
      <c r="D364" s="885"/>
      <c r="E364" s="886"/>
      <c r="F364" s="885"/>
      <c r="G364" s="885"/>
      <c r="H364" s="890" t="str">
        <f t="array" ref="H364">IF(ISERROR(INDEX(גיליון3!$U$14:$X$28,MATCH('דיווח פרטני'!G364,גיליון3!$T$14:$T$28,0),MATCH('דיווח פרטני'!C364,גיליון3!$U$13:$X$13,0)))," ", INDEX(גיליון3!$U$14:$X$28,MATCH('דיווח פרטני'!G364,גיליון3!$T$14:$T$28,0),MATCH('דיווח פרטני'!C364,גיליון3!$U$13:$X$13,0)))</f>
        <v xml:space="preserve"> </v>
      </c>
      <c r="I364" s="885"/>
      <c r="J364" s="885" t="e">
        <f>VLOOKUP(Table_1[[#This Row],[מספר רישוי ]],'[3]2024'!$A:$AH,34,0)</f>
        <v>#N/A</v>
      </c>
    </row>
    <row r="365" spans="1:10" ht="18" customHeight="1" thickBot="1" x14ac:dyDescent="0.3">
      <c r="A365" s="885"/>
      <c r="B365" s="885"/>
      <c r="C365" s="885"/>
      <c r="D365" s="885"/>
      <c r="E365" s="886"/>
      <c r="F365" s="885"/>
      <c r="G365" s="885"/>
      <c r="H365" s="890" t="str">
        <f t="array" ref="H365">IF(ISERROR(INDEX(גיליון3!$U$14:$X$28,MATCH('דיווח פרטני'!G365,גיליון3!$T$14:$T$28,0),MATCH('דיווח פרטני'!C365,גיליון3!$U$13:$X$13,0)))," ", INDEX(גיליון3!$U$14:$X$28,MATCH('דיווח פרטני'!G365,גיליון3!$T$14:$T$28,0),MATCH('דיווח פרטני'!C365,גיליון3!$U$13:$X$13,0)))</f>
        <v xml:space="preserve"> </v>
      </c>
      <c r="I365" s="885"/>
      <c r="J365" s="885" t="e">
        <f>VLOOKUP(Table_1[[#This Row],[מספר רישוי ]],'[3]2024'!$A:$AH,34,0)</f>
        <v>#N/A</v>
      </c>
    </row>
    <row r="366" spans="1:10" ht="18" customHeight="1" thickBot="1" x14ac:dyDescent="0.3">
      <c r="A366" s="885"/>
      <c r="B366" s="885"/>
      <c r="C366" s="885"/>
      <c r="D366" s="885"/>
      <c r="E366" s="886"/>
      <c r="F366" s="885"/>
      <c r="G366" s="885"/>
      <c r="H366" s="890" t="str">
        <f t="array" ref="H366">IF(ISERROR(INDEX(גיליון3!$U$14:$X$28,MATCH('דיווח פרטני'!G366,גיליון3!$T$14:$T$28,0),MATCH('דיווח פרטני'!C366,גיליון3!$U$13:$X$13,0)))," ", INDEX(גיליון3!$U$14:$X$28,MATCH('דיווח פרטני'!G366,גיליון3!$T$14:$T$28,0),MATCH('דיווח פרטני'!C366,גיליון3!$U$13:$X$13,0)))</f>
        <v xml:space="preserve"> </v>
      </c>
      <c r="I366" s="885"/>
      <c r="J366" s="885" t="e">
        <f>VLOOKUP(Table_1[[#This Row],[מספר רישוי ]],'[3]2024'!$A:$AH,34,0)</f>
        <v>#N/A</v>
      </c>
    </row>
    <row r="367" spans="1:10" ht="18" customHeight="1" thickBot="1" x14ac:dyDescent="0.3">
      <c r="A367" s="885"/>
      <c r="B367" s="885"/>
      <c r="C367" s="885"/>
      <c r="D367" s="885"/>
      <c r="E367" s="886"/>
      <c r="F367" s="885"/>
      <c r="G367" s="885"/>
      <c r="H367" s="890" t="str">
        <f t="array" ref="H367">IF(ISERROR(INDEX(גיליון3!$U$14:$X$28,MATCH('דיווח פרטני'!G367,גיליון3!$T$14:$T$28,0),MATCH('דיווח פרטני'!C367,גיליון3!$U$13:$X$13,0)))," ", INDEX(גיליון3!$U$14:$X$28,MATCH('דיווח פרטני'!G367,גיליון3!$T$14:$T$28,0),MATCH('דיווח פרטני'!C367,גיליון3!$U$13:$X$13,0)))</f>
        <v xml:space="preserve"> </v>
      </c>
      <c r="I367" s="885"/>
      <c r="J367" s="885" t="e">
        <f>VLOOKUP(Table_1[[#This Row],[מספר רישוי ]],'[3]2024'!$A:$AH,34,0)</f>
        <v>#N/A</v>
      </c>
    </row>
    <row r="368" spans="1:10" ht="18" customHeight="1" thickBot="1" x14ac:dyDescent="0.3">
      <c r="A368" s="885"/>
      <c r="B368" s="885"/>
      <c r="C368" s="885"/>
      <c r="D368" s="885"/>
      <c r="E368" s="886"/>
      <c r="F368" s="885"/>
      <c r="G368" s="885"/>
      <c r="H368" s="890" t="str">
        <f t="array" ref="H368">IF(ISERROR(INDEX(גיליון3!$U$14:$X$28,MATCH('דיווח פרטני'!G368,גיליון3!$T$14:$T$28,0),MATCH('דיווח פרטני'!C368,גיליון3!$U$13:$X$13,0)))," ", INDEX(גיליון3!$U$14:$X$28,MATCH('דיווח פרטני'!G368,גיליון3!$T$14:$T$28,0),MATCH('דיווח פרטני'!C368,גיליון3!$U$13:$X$13,0)))</f>
        <v xml:space="preserve"> </v>
      </c>
      <c r="I368" s="885"/>
      <c r="J368" s="885" t="e">
        <f>VLOOKUP(Table_1[[#This Row],[מספר רישוי ]],'[3]2024'!$A:$AH,34,0)</f>
        <v>#N/A</v>
      </c>
    </row>
    <row r="369" spans="1:10" ht="18" customHeight="1" thickBot="1" x14ac:dyDescent="0.3">
      <c r="A369" s="885"/>
      <c r="B369" s="885"/>
      <c r="C369" s="885"/>
      <c r="D369" s="885"/>
      <c r="E369" s="886"/>
      <c r="F369" s="885"/>
      <c r="G369" s="885"/>
      <c r="H369" s="890" t="str">
        <f t="array" ref="H369">IF(ISERROR(INDEX(גיליון3!$U$14:$X$28,MATCH('דיווח פרטני'!G369,גיליון3!$T$14:$T$28,0),MATCH('דיווח פרטני'!C369,גיליון3!$U$13:$X$13,0)))," ", INDEX(גיליון3!$U$14:$X$28,MATCH('דיווח פרטני'!G369,גיליון3!$T$14:$T$28,0),MATCH('דיווח פרטני'!C369,גיליון3!$U$13:$X$13,0)))</f>
        <v xml:space="preserve"> </v>
      </c>
      <c r="I369" s="885"/>
      <c r="J369" s="885" t="e">
        <f>VLOOKUP(Table_1[[#This Row],[מספר רישוי ]],'[3]2024'!$A:$AH,34,0)</f>
        <v>#N/A</v>
      </c>
    </row>
    <row r="370" spans="1:10" ht="18" customHeight="1" thickBot="1" x14ac:dyDescent="0.3">
      <c r="A370" s="885"/>
      <c r="B370" s="885"/>
      <c r="C370" s="885"/>
      <c r="D370" s="885"/>
      <c r="E370" s="886"/>
      <c r="F370" s="885"/>
      <c r="G370" s="885"/>
      <c r="H370" s="890" t="str">
        <f t="array" ref="H370">IF(ISERROR(INDEX(גיליון3!$U$14:$X$28,MATCH('דיווח פרטני'!G370,גיליון3!$T$14:$T$28,0),MATCH('דיווח פרטני'!C370,גיליון3!$U$13:$X$13,0)))," ", INDEX(גיליון3!$U$14:$X$28,MATCH('דיווח פרטני'!G370,גיליון3!$T$14:$T$28,0),MATCH('דיווח פרטני'!C370,גיליון3!$U$13:$X$13,0)))</f>
        <v xml:space="preserve"> </v>
      </c>
      <c r="I370" s="885"/>
      <c r="J370" s="885" t="e">
        <f>VLOOKUP(Table_1[[#This Row],[מספר רישוי ]],'[3]2024'!$A:$AH,34,0)</f>
        <v>#N/A</v>
      </c>
    </row>
    <row r="371" spans="1:10" ht="18" customHeight="1" thickBot="1" x14ac:dyDescent="0.3">
      <c r="A371" s="885"/>
      <c r="B371" s="885"/>
      <c r="C371" s="885"/>
      <c r="D371" s="885"/>
      <c r="E371" s="886"/>
      <c r="F371" s="885"/>
      <c r="G371" s="885"/>
      <c r="H371" s="890" t="str">
        <f t="array" ref="H371">IF(ISERROR(INDEX(גיליון3!$U$14:$X$28,MATCH('דיווח פרטני'!G371,גיליון3!$T$14:$T$28,0),MATCH('דיווח פרטני'!C371,גיליון3!$U$13:$X$13,0)))," ", INDEX(גיליון3!$U$14:$X$28,MATCH('דיווח פרטני'!G371,גיליון3!$T$14:$T$28,0),MATCH('דיווח פרטני'!C371,גיליון3!$U$13:$X$13,0)))</f>
        <v xml:space="preserve"> </v>
      </c>
      <c r="I371" s="885"/>
      <c r="J371" s="885" t="e">
        <f>VLOOKUP(Table_1[[#This Row],[מספר רישוי ]],'[3]2024'!$A:$AH,34,0)</f>
        <v>#N/A</v>
      </c>
    </row>
    <row r="372" spans="1:10" ht="18" customHeight="1" thickBot="1" x14ac:dyDescent="0.3">
      <c r="A372" s="885"/>
      <c r="B372" s="885"/>
      <c r="C372" s="885"/>
      <c r="D372" s="885"/>
      <c r="E372" s="886"/>
      <c r="F372" s="885"/>
      <c r="G372" s="885"/>
      <c r="H372" s="890" t="str">
        <f t="array" ref="H372">IF(ISERROR(INDEX(גיליון3!$U$14:$X$28,MATCH('דיווח פרטני'!G372,גיליון3!$T$14:$T$28,0),MATCH('דיווח פרטני'!C372,גיליון3!$U$13:$X$13,0)))," ", INDEX(גיליון3!$U$14:$X$28,MATCH('דיווח פרטני'!G372,גיליון3!$T$14:$T$28,0),MATCH('דיווח פרטני'!C372,גיליון3!$U$13:$X$13,0)))</f>
        <v xml:space="preserve"> </v>
      </c>
      <c r="I372" s="885"/>
      <c r="J372" s="885" t="e">
        <f>VLOOKUP(Table_1[[#This Row],[מספר רישוי ]],'[3]2024'!$A:$AH,34,0)</f>
        <v>#N/A</v>
      </c>
    </row>
    <row r="373" spans="1:10" ht="18" customHeight="1" thickBot="1" x14ac:dyDescent="0.3">
      <c r="A373" s="885"/>
      <c r="B373" s="885"/>
      <c r="C373" s="885"/>
      <c r="D373" s="885"/>
      <c r="E373" s="886"/>
      <c r="F373" s="885"/>
      <c r="G373" s="885"/>
      <c r="H373" s="890" t="str">
        <f t="array" ref="H373">IF(ISERROR(INDEX(גיליון3!$U$14:$X$28,MATCH('דיווח פרטני'!G373,גיליון3!$T$14:$T$28,0),MATCH('דיווח פרטני'!C373,גיליון3!$U$13:$X$13,0)))," ", INDEX(גיליון3!$U$14:$X$28,MATCH('דיווח פרטני'!G373,גיליון3!$T$14:$T$28,0),MATCH('דיווח פרטני'!C373,גיליון3!$U$13:$X$13,0)))</f>
        <v xml:space="preserve"> </v>
      </c>
      <c r="I373" s="885"/>
      <c r="J373" s="885" t="e">
        <f>VLOOKUP(Table_1[[#This Row],[מספר רישוי ]],'[3]2024'!$A:$AH,34,0)</f>
        <v>#N/A</v>
      </c>
    </row>
    <row r="374" spans="1:10" ht="18" customHeight="1" thickBot="1" x14ac:dyDescent="0.3">
      <c r="A374" s="885"/>
      <c r="B374" s="885"/>
      <c r="C374" s="885"/>
      <c r="D374" s="885"/>
      <c r="E374" s="886"/>
      <c r="F374" s="885"/>
      <c r="G374" s="885"/>
      <c r="H374" s="890" t="str">
        <f t="array" ref="H374">IF(ISERROR(INDEX(גיליון3!$U$14:$X$28,MATCH('דיווח פרטני'!G374,גיליון3!$T$14:$T$28,0),MATCH('דיווח פרטני'!C374,גיליון3!$U$13:$X$13,0)))," ", INDEX(גיליון3!$U$14:$X$28,MATCH('דיווח פרטני'!G374,גיליון3!$T$14:$T$28,0),MATCH('דיווח פרטני'!C374,גיליון3!$U$13:$X$13,0)))</f>
        <v xml:space="preserve"> </v>
      </c>
      <c r="I374" s="885"/>
      <c r="J374" s="885" t="e">
        <f>VLOOKUP(Table_1[[#This Row],[מספר רישוי ]],'[3]2024'!$A:$AH,34,0)</f>
        <v>#N/A</v>
      </c>
    </row>
    <row r="375" spans="1:10" ht="18" customHeight="1" thickBot="1" x14ac:dyDescent="0.3">
      <c r="A375" s="885"/>
      <c r="B375" s="885"/>
      <c r="C375" s="885"/>
      <c r="D375" s="885"/>
      <c r="E375" s="886"/>
      <c r="F375" s="885"/>
      <c r="G375" s="885"/>
      <c r="H375" s="890" t="str">
        <f t="array" ref="H375">IF(ISERROR(INDEX(גיליון3!$U$14:$X$28,MATCH('דיווח פרטני'!G375,גיליון3!$T$14:$T$28,0),MATCH('דיווח פרטני'!C375,גיליון3!$U$13:$X$13,0)))," ", INDEX(גיליון3!$U$14:$X$28,MATCH('דיווח פרטני'!G375,גיליון3!$T$14:$T$28,0),MATCH('דיווח פרטני'!C375,גיליון3!$U$13:$X$13,0)))</f>
        <v xml:space="preserve"> </v>
      </c>
      <c r="I375" s="885"/>
      <c r="J375" s="885" t="e">
        <f>VLOOKUP(Table_1[[#This Row],[מספר רישוי ]],'[3]2024'!$A:$AH,34,0)</f>
        <v>#N/A</v>
      </c>
    </row>
    <row r="376" spans="1:10" ht="18" customHeight="1" thickBot="1" x14ac:dyDescent="0.3">
      <c r="A376" s="885"/>
      <c r="B376" s="885"/>
      <c r="C376" s="885"/>
      <c r="D376" s="885"/>
      <c r="E376" s="886"/>
      <c r="F376" s="885"/>
      <c r="G376" s="885"/>
      <c r="H376" s="890" t="str">
        <f t="array" ref="H376">IF(ISERROR(INDEX(גיליון3!$U$14:$X$28,MATCH('דיווח פרטני'!G376,גיליון3!$T$14:$T$28,0),MATCH('דיווח פרטני'!C376,גיליון3!$U$13:$X$13,0)))," ", INDEX(גיליון3!$U$14:$X$28,MATCH('דיווח פרטני'!G376,גיליון3!$T$14:$T$28,0),MATCH('דיווח פרטני'!C376,גיליון3!$U$13:$X$13,0)))</f>
        <v xml:space="preserve"> </v>
      </c>
      <c r="I376" s="885"/>
      <c r="J376" s="885" t="e">
        <f>VLOOKUP(Table_1[[#This Row],[מספר רישוי ]],'[3]2024'!$A:$AH,34,0)</f>
        <v>#N/A</v>
      </c>
    </row>
    <row r="377" spans="1:10" ht="18" customHeight="1" thickBot="1" x14ac:dyDescent="0.3">
      <c r="A377" s="885"/>
      <c r="B377" s="885"/>
      <c r="C377" s="885"/>
      <c r="D377" s="885"/>
      <c r="E377" s="886"/>
      <c r="F377" s="885"/>
      <c r="G377" s="885"/>
      <c r="H377" s="890" t="str">
        <f t="array" ref="H377">IF(ISERROR(INDEX(גיליון3!$U$14:$X$28,MATCH('דיווח פרטני'!G377,גיליון3!$T$14:$T$28,0),MATCH('דיווח פרטני'!C377,גיליון3!$U$13:$X$13,0)))," ", INDEX(גיליון3!$U$14:$X$28,MATCH('דיווח פרטני'!G377,גיליון3!$T$14:$T$28,0),MATCH('דיווח פרטני'!C377,גיליון3!$U$13:$X$13,0)))</f>
        <v xml:space="preserve"> </v>
      </c>
      <c r="I377" s="885"/>
      <c r="J377" s="885" t="e">
        <f>VLOOKUP(Table_1[[#This Row],[מספר רישוי ]],'[3]2024'!$A:$AH,34,0)</f>
        <v>#N/A</v>
      </c>
    </row>
    <row r="378" spans="1:10" ht="18" customHeight="1" thickBot="1" x14ac:dyDescent="0.3">
      <c r="A378" s="885"/>
      <c r="B378" s="885"/>
      <c r="C378" s="885"/>
      <c r="D378" s="885"/>
      <c r="E378" s="886"/>
      <c r="F378" s="885"/>
      <c r="G378" s="885"/>
      <c r="H378" s="890" t="str">
        <f t="array" ref="H378">IF(ISERROR(INDEX(גיליון3!$U$14:$X$28,MATCH('דיווח פרטני'!G378,גיליון3!$T$14:$T$28,0),MATCH('דיווח פרטני'!C378,גיליון3!$U$13:$X$13,0)))," ", INDEX(גיליון3!$U$14:$X$28,MATCH('דיווח פרטני'!G378,גיליון3!$T$14:$T$28,0),MATCH('דיווח פרטני'!C378,גיליון3!$U$13:$X$13,0)))</f>
        <v xml:space="preserve"> </v>
      </c>
      <c r="I378" s="885"/>
      <c r="J378" s="885" t="e">
        <f>VLOOKUP(Table_1[[#This Row],[מספר רישוי ]],'[3]2024'!$A:$AH,34,0)</f>
        <v>#N/A</v>
      </c>
    </row>
    <row r="379" spans="1:10" ht="18" customHeight="1" thickBot="1" x14ac:dyDescent="0.3">
      <c r="A379" s="885"/>
      <c r="B379" s="885"/>
      <c r="C379" s="885"/>
      <c r="D379" s="885"/>
      <c r="E379" s="886"/>
      <c r="F379" s="885"/>
      <c r="G379" s="885"/>
      <c r="H379" s="890" t="str">
        <f t="array" ref="H379">IF(ISERROR(INDEX(גיליון3!$U$14:$X$28,MATCH('דיווח פרטני'!G379,גיליון3!$T$14:$T$28,0),MATCH('דיווח פרטני'!C379,גיליון3!$U$13:$X$13,0)))," ", INDEX(גיליון3!$U$14:$X$28,MATCH('דיווח פרטני'!G379,גיליון3!$T$14:$T$28,0),MATCH('דיווח פרטני'!C379,גיליון3!$U$13:$X$13,0)))</f>
        <v xml:space="preserve"> </v>
      </c>
      <c r="I379" s="885"/>
      <c r="J379" s="885" t="e">
        <f>VLOOKUP(Table_1[[#This Row],[מספר רישוי ]],'[3]2024'!$A:$AH,34,0)</f>
        <v>#N/A</v>
      </c>
    </row>
    <row r="380" spans="1:10" ht="18" customHeight="1" thickBot="1" x14ac:dyDescent="0.3">
      <c r="A380" s="885"/>
      <c r="B380" s="885"/>
      <c r="C380" s="885"/>
      <c r="D380" s="885"/>
      <c r="E380" s="886"/>
      <c r="F380" s="885"/>
      <c r="G380" s="885"/>
      <c r="H380" s="890" t="str">
        <f t="array" ref="H380">IF(ISERROR(INDEX(גיליון3!$U$14:$X$28,MATCH('דיווח פרטני'!G380,גיליון3!$T$14:$T$28,0),MATCH('דיווח פרטני'!C380,גיליון3!$U$13:$X$13,0)))," ", INDEX(גיליון3!$U$14:$X$28,MATCH('דיווח פרטני'!G380,גיליון3!$T$14:$T$28,0),MATCH('דיווח פרטני'!C380,גיליון3!$U$13:$X$13,0)))</f>
        <v xml:space="preserve"> </v>
      </c>
      <c r="I380" s="885"/>
      <c r="J380" s="885" t="e">
        <f>VLOOKUP(Table_1[[#This Row],[מספר רישוי ]],'[3]2024'!$A:$AH,34,0)</f>
        <v>#N/A</v>
      </c>
    </row>
    <row r="381" spans="1:10" ht="18" customHeight="1" thickBot="1" x14ac:dyDescent="0.3">
      <c r="A381" s="885"/>
      <c r="B381" s="885"/>
      <c r="C381" s="885"/>
      <c r="D381" s="885"/>
      <c r="E381" s="886"/>
      <c r="F381" s="885"/>
      <c r="G381" s="885"/>
      <c r="H381" s="890" t="str">
        <f t="array" ref="H381">IF(ISERROR(INDEX(גיליון3!$U$14:$X$28,MATCH('דיווח פרטני'!G381,גיליון3!$T$14:$T$28,0),MATCH('דיווח פרטני'!C381,גיליון3!$U$13:$X$13,0)))," ", INDEX(גיליון3!$U$14:$X$28,MATCH('דיווח פרטני'!G381,גיליון3!$T$14:$T$28,0),MATCH('דיווח פרטני'!C381,גיליון3!$U$13:$X$13,0)))</f>
        <v xml:space="preserve"> </v>
      </c>
      <c r="I381" s="885"/>
      <c r="J381" s="885" t="e">
        <f>VLOOKUP(Table_1[[#This Row],[מספר רישוי ]],'[3]2024'!$A:$AH,34,0)</f>
        <v>#N/A</v>
      </c>
    </row>
    <row r="382" spans="1:10" ht="18" customHeight="1" thickBot="1" x14ac:dyDescent="0.3">
      <c r="A382" s="885"/>
      <c r="B382" s="885"/>
      <c r="C382" s="885"/>
      <c r="D382" s="885"/>
      <c r="E382" s="886"/>
      <c r="F382" s="885"/>
      <c r="G382" s="885"/>
      <c r="H382" s="890" t="str">
        <f t="array" ref="H382">IF(ISERROR(INDEX(גיליון3!$U$14:$X$28,MATCH('דיווח פרטני'!G382,גיליון3!$T$14:$T$28,0),MATCH('דיווח פרטני'!C382,גיליון3!$U$13:$X$13,0)))," ", INDEX(גיליון3!$U$14:$X$28,MATCH('דיווח פרטני'!G382,גיליון3!$T$14:$T$28,0),MATCH('דיווח פרטני'!C382,גיליון3!$U$13:$X$13,0)))</f>
        <v xml:space="preserve"> </v>
      </c>
      <c r="I382" s="885"/>
      <c r="J382" s="885" t="e">
        <f>VLOOKUP(Table_1[[#This Row],[מספר רישוי ]],'[3]2024'!$A:$AH,34,0)</f>
        <v>#N/A</v>
      </c>
    </row>
    <row r="383" spans="1:10" ht="18" customHeight="1" thickBot="1" x14ac:dyDescent="0.3">
      <c r="A383" s="885"/>
      <c r="B383" s="885"/>
      <c r="C383" s="885"/>
      <c r="D383" s="885"/>
      <c r="E383" s="886"/>
      <c r="F383" s="885"/>
      <c r="G383" s="885"/>
      <c r="H383" s="890" t="str">
        <f t="array" ref="H383">IF(ISERROR(INDEX(גיליון3!$U$14:$X$28,MATCH('דיווח פרטני'!G383,גיליון3!$T$14:$T$28,0),MATCH('דיווח פרטני'!C383,גיליון3!$U$13:$X$13,0)))," ", INDEX(גיליון3!$U$14:$X$28,MATCH('דיווח פרטני'!G383,גיליון3!$T$14:$T$28,0),MATCH('דיווח פרטני'!C383,גיליון3!$U$13:$X$13,0)))</f>
        <v xml:space="preserve"> </v>
      </c>
      <c r="I383" s="885"/>
      <c r="J383" s="885" t="e">
        <f>VLOOKUP(Table_1[[#This Row],[מספר רישוי ]],'[3]2024'!$A:$AH,34,0)</f>
        <v>#N/A</v>
      </c>
    </row>
    <row r="384" spans="1:10" ht="18" customHeight="1" thickBot="1" x14ac:dyDescent="0.3">
      <c r="A384" s="885"/>
      <c r="B384" s="885"/>
      <c r="C384" s="885"/>
      <c r="D384" s="885"/>
      <c r="E384" s="886"/>
      <c r="F384" s="885"/>
      <c r="G384" s="885"/>
      <c r="H384" s="890" t="str">
        <f t="array" ref="H384">IF(ISERROR(INDEX(גיליון3!$U$14:$X$28,MATCH('דיווח פרטני'!G384,גיליון3!$T$14:$T$28,0),MATCH('דיווח פרטני'!C384,גיליון3!$U$13:$X$13,0)))," ", INDEX(גיליון3!$U$14:$X$28,MATCH('דיווח פרטני'!G384,גיליון3!$T$14:$T$28,0),MATCH('דיווח פרטני'!C384,גיליון3!$U$13:$X$13,0)))</f>
        <v xml:space="preserve"> </v>
      </c>
      <c r="I384" s="885"/>
      <c r="J384" s="885" t="e">
        <f>VLOOKUP(Table_1[[#This Row],[מספר רישוי ]],'[3]2024'!$A:$AH,34,0)</f>
        <v>#N/A</v>
      </c>
    </row>
    <row r="385" spans="1:10" ht="18" customHeight="1" thickBot="1" x14ac:dyDescent="0.3">
      <c r="A385" s="885"/>
      <c r="B385" s="885"/>
      <c r="C385" s="885"/>
      <c r="D385" s="885"/>
      <c r="E385" s="886"/>
      <c r="F385" s="885"/>
      <c r="G385" s="885"/>
      <c r="H385" s="890" t="str">
        <f t="array" ref="H385">IF(ISERROR(INDEX(גיליון3!$U$14:$X$28,MATCH('דיווח פרטני'!G385,גיליון3!$T$14:$T$28,0),MATCH('דיווח פרטני'!C385,גיליון3!$U$13:$X$13,0)))," ", INDEX(גיליון3!$U$14:$X$28,MATCH('דיווח פרטני'!G385,גיליון3!$T$14:$T$28,0),MATCH('דיווח פרטני'!C385,גיליון3!$U$13:$X$13,0)))</f>
        <v xml:space="preserve"> </v>
      </c>
      <c r="I385" s="885"/>
      <c r="J385" s="885" t="e">
        <f>VLOOKUP(Table_1[[#This Row],[מספר רישוי ]],'[3]2024'!$A:$AH,34,0)</f>
        <v>#N/A</v>
      </c>
    </row>
    <row r="386" spans="1:10" ht="18" customHeight="1" thickBot="1" x14ac:dyDescent="0.3">
      <c r="A386" s="885"/>
      <c r="B386" s="885"/>
      <c r="C386" s="885"/>
      <c r="D386" s="885"/>
      <c r="E386" s="886"/>
      <c r="F386" s="885"/>
      <c r="G386" s="885"/>
      <c r="H386" s="890" t="str">
        <f t="array" ref="H386">IF(ISERROR(INDEX(גיליון3!$U$14:$X$28,MATCH('דיווח פרטני'!G386,גיליון3!$T$14:$T$28,0),MATCH('דיווח פרטני'!C386,גיליון3!$U$13:$X$13,0)))," ", INDEX(גיליון3!$U$14:$X$28,MATCH('דיווח פרטני'!G386,גיליון3!$T$14:$T$28,0),MATCH('דיווח פרטני'!C386,גיליון3!$U$13:$X$13,0)))</f>
        <v xml:space="preserve"> </v>
      </c>
      <c r="I386" s="885"/>
      <c r="J386" s="885" t="e">
        <f>VLOOKUP(Table_1[[#This Row],[מספר רישוי ]],'[3]2024'!$A:$AH,34,0)</f>
        <v>#N/A</v>
      </c>
    </row>
    <row r="387" spans="1:10" ht="18" customHeight="1" thickBot="1" x14ac:dyDescent="0.3">
      <c r="A387" s="885"/>
      <c r="B387" s="885"/>
      <c r="C387" s="885"/>
      <c r="D387" s="885"/>
      <c r="E387" s="886"/>
      <c r="F387" s="885"/>
      <c r="G387" s="885"/>
      <c r="H387" s="890" t="str">
        <f t="array" ref="H387">IF(ISERROR(INDEX(גיליון3!$U$14:$X$28,MATCH('דיווח פרטני'!G387,גיליון3!$T$14:$T$28,0),MATCH('דיווח פרטני'!C387,גיליון3!$U$13:$X$13,0)))," ", INDEX(גיליון3!$U$14:$X$28,MATCH('דיווח פרטני'!G387,גיליון3!$T$14:$T$28,0),MATCH('דיווח פרטני'!C387,גיליון3!$U$13:$X$13,0)))</f>
        <v xml:space="preserve"> </v>
      </c>
      <c r="I387" s="885"/>
      <c r="J387" s="885" t="e">
        <f>VLOOKUP(Table_1[[#This Row],[מספר רישוי ]],'[3]2024'!$A:$AH,34,0)</f>
        <v>#N/A</v>
      </c>
    </row>
    <row r="388" spans="1:10" ht="18" customHeight="1" thickBot="1" x14ac:dyDescent="0.3">
      <c r="A388" s="885"/>
      <c r="B388" s="885"/>
      <c r="C388" s="885"/>
      <c r="D388" s="885"/>
      <c r="E388" s="886"/>
      <c r="F388" s="885"/>
      <c r="G388" s="885"/>
      <c r="H388" s="890" t="str">
        <f t="array" ref="H388">IF(ISERROR(INDEX(גיליון3!$U$14:$X$28,MATCH('דיווח פרטני'!G388,גיליון3!$T$14:$T$28,0),MATCH('דיווח פרטני'!C388,גיליון3!$U$13:$X$13,0)))," ", INDEX(גיליון3!$U$14:$X$28,MATCH('דיווח פרטני'!G388,גיליון3!$T$14:$T$28,0),MATCH('דיווח פרטני'!C388,גיליון3!$U$13:$X$13,0)))</f>
        <v xml:space="preserve"> </v>
      </c>
      <c r="I388" s="885"/>
      <c r="J388" s="885" t="e">
        <f>VLOOKUP(Table_1[[#This Row],[מספר רישוי ]],'[3]2024'!$A:$AH,34,0)</f>
        <v>#N/A</v>
      </c>
    </row>
    <row r="389" spans="1:10" ht="18" customHeight="1" thickBot="1" x14ac:dyDescent="0.3">
      <c r="A389" s="885"/>
      <c r="B389" s="885"/>
      <c r="C389" s="885"/>
      <c r="D389" s="885"/>
      <c r="E389" s="886"/>
      <c r="F389" s="885"/>
      <c r="G389" s="885"/>
      <c r="H389" s="890" t="str">
        <f t="array" ref="H389">IF(ISERROR(INDEX(גיליון3!$U$14:$X$28,MATCH('דיווח פרטני'!G389,גיליון3!$T$14:$T$28,0),MATCH('דיווח פרטני'!C389,גיליון3!$U$13:$X$13,0)))," ", INDEX(גיליון3!$U$14:$X$28,MATCH('דיווח פרטני'!G389,גיליון3!$T$14:$T$28,0),MATCH('דיווח פרטני'!C389,גיליון3!$U$13:$X$13,0)))</f>
        <v xml:space="preserve"> </v>
      </c>
      <c r="I389" s="885"/>
      <c r="J389" s="885" t="e">
        <f>VLOOKUP(Table_1[[#This Row],[מספר רישוי ]],'[3]2024'!$A:$AH,34,0)</f>
        <v>#N/A</v>
      </c>
    </row>
    <row r="390" spans="1:10" ht="18" customHeight="1" thickBot="1" x14ac:dyDescent="0.3">
      <c r="A390" s="885"/>
      <c r="B390" s="885"/>
      <c r="C390" s="885"/>
      <c r="D390" s="885"/>
      <c r="E390" s="886"/>
      <c r="F390" s="885"/>
      <c r="G390" s="885"/>
      <c r="H390" s="890" t="str">
        <f t="array" ref="H390">IF(ISERROR(INDEX(גיליון3!$U$14:$X$28,MATCH('דיווח פרטני'!G390,גיליון3!$T$14:$T$28,0),MATCH('דיווח פרטני'!C390,גיליון3!$U$13:$X$13,0)))," ", INDEX(גיליון3!$U$14:$X$28,MATCH('דיווח פרטני'!G390,גיליון3!$T$14:$T$28,0),MATCH('דיווח פרטני'!C390,גיליון3!$U$13:$X$13,0)))</f>
        <v xml:space="preserve"> </v>
      </c>
      <c r="I390" s="885"/>
      <c r="J390" s="885" t="e">
        <f>VLOOKUP(Table_1[[#This Row],[מספר רישוי ]],'[3]2024'!$A:$AH,34,0)</f>
        <v>#N/A</v>
      </c>
    </row>
    <row r="391" spans="1:10" ht="18" customHeight="1" thickBot="1" x14ac:dyDescent="0.3">
      <c r="A391" s="885"/>
      <c r="B391" s="885"/>
      <c r="C391" s="885"/>
      <c r="D391" s="885"/>
      <c r="E391" s="886"/>
      <c r="F391" s="885"/>
      <c r="G391" s="885"/>
      <c r="H391" s="890" t="str">
        <f t="array" ref="H391">IF(ISERROR(INDEX(גיליון3!$U$14:$X$28,MATCH('דיווח פרטני'!G391,גיליון3!$T$14:$T$28,0),MATCH('דיווח פרטני'!C391,גיליון3!$U$13:$X$13,0)))," ", INDEX(גיליון3!$U$14:$X$28,MATCH('דיווח פרטני'!G391,גיליון3!$T$14:$T$28,0),MATCH('דיווח פרטני'!C391,גיליון3!$U$13:$X$13,0)))</f>
        <v xml:space="preserve"> </v>
      </c>
      <c r="I391" s="885"/>
      <c r="J391" s="885" t="e">
        <f>VLOOKUP(Table_1[[#This Row],[מספר רישוי ]],'[3]2024'!$A:$AH,34,0)</f>
        <v>#N/A</v>
      </c>
    </row>
    <row r="392" spans="1:10" ht="18" customHeight="1" thickBot="1" x14ac:dyDescent="0.3">
      <c r="A392" s="885"/>
      <c r="B392" s="885"/>
      <c r="C392" s="885"/>
      <c r="D392" s="885"/>
      <c r="E392" s="886"/>
      <c r="F392" s="885"/>
      <c r="G392" s="885"/>
      <c r="H392" s="890" t="str">
        <f t="array" ref="H392">IF(ISERROR(INDEX(גיליון3!$U$14:$X$28,MATCH('דיווח פרטני'!G392,גיליון3!$T$14:$T$28,0),MATCH('דיווח פרטני'!C392,גיליון3!$U$13:$X$13,0)))," ", INDEX(גיליון3!$U$14:$X$28,MATCH('דיווח פרטני'!G392,גיליון3!$T$14:$T$28,0),MATCH('דיווח פרטני'!C392,גיליון3!$U$13:$X$13,0)))</f>
        <v xml:space="preserve"> </v>
      </c>
      <c r="I392" s="885"/>
      <c r="J392" s="885" t="e">
        <f>VLOOKUP(Table_1[[#This Row],[מספר רישוי ]],'[3]2024'!$A:$AH,34,0)</f>
        <v>#N/A</v>
      </c>
    </row>
    <row r="393" spans="1:10" ht="18" customHeight="1" thickBot="1" x14ac:dyDescent="0.3">
      <c r="A393" s="885"/>
      <c r="B393" s="885"/>
      <c r="C393" s="885"/>
      <c r="D393" s="885"/>
      <c r="E393" s="886"/>
      <c r="F393" s="885"/>
      <c r="G393" s="885"/>
      <c r="H393" s="890" t="str">
        <f t="array" ref="H393">IF(ISERROR(INDEX(גיליון3!$U$14:$X$28,MATCH('דיווח פרטני'!G393,גיליון3!$T$14:$T$28,0),MATCH('דיווח פרטני'!C393,גיליון3!$U$13:$X$13,0)))," ", INDEX(גיליון3!$U$14:$X$28,MATCH('דיווח פרטני'!G393,גיליון3!$T$14:$T$28,0),MATCH('דיווח פרטני'!C393,גיליון3!$U$13:$X$13,0)))</f>
        <v xml:space="preserve"> </v>
      </c>
      <c r="I393" s="885"/>
      <c r="J393" s="885" t="e">
        <f>VLOOKUP(Table_1[[#This Row],[מספר רישוי ]],'[3]2024'!$A:$AH,34,0)</f>
        <v>#N/A</v>
      </c>
    </row>
    <row r="394" spans="1:10" ht="18" customHeight="1" thickBot="1" x14ac:dyDescent="0.3">
      <c r="A394" s="885"/>
      <c r="B394" s="885"/>
      <c r="C394" s="885"/>
      <c r="D394" s="885"/>
      <c r="E394" s="886"/>
      <c r="F394" s="885"/>
      <c r="G394" s="885"/>
      <c r="H394" s="890" t="str">
        <f t="array" ref="H394">IF(ISERROR(INDEX(גיליון3!$U$14:$X$28,MATCH('דיווח פרטני'!G394,גיליון3!$T$14:$T$28,0),MATCH('דיווח פרטני'!C394,גיליון3!$U$13:$X$13,0)))," ", INDEX(גיליון3!$U$14:$X$28,MATCH('דיווח פרטני'!G394,גיליון3!$T$14:$T$28,0),MATCH('דיווח פרטני'!C394,גיליון3!$U$13:$X$13,0)))</f>
        <v xml:space="preserve"> </v>
      </c>
      <c r="I394" s="885"/>
      <c r="J394" s="885" t="e">
        <f>VLOOKUP(Table_1[[#This Row],[מספר רישוי ]],'[3]2024'!$A:$AH,34,0)</f>
        <v>#N/A</v>
      </c>
    </row>
    <row r="395" spans="1:10" ht="18" customHeight="1" thickBot="1" x14ac:dyDescent="0.3">
      <c r="A395" s="885"/>
      <c r="B395" s="885"/>
      <c r="C395" s="885"/>
      <c r="D395" s="885"/>
      <c r="E395" s="886"/>
      <c r="F395" s="885"/>
      <c r="G395" s="885"/>
      <c r="H395" s="890" t="str">
        <f t="array" ref="H395">IF(ISERROR(INDEX(גיליון3!$U$14:$X$28,MATCH('דיווח פרטני'!G395,גיליון3!$T$14:$T$28,0),MATCH('דיווח פרטני'!C395,גיליון3!$U$13:$X$13,0)))," ", INDEX(גיליון3!$U$14:$X$28,MATCH('דיווח פרטני'!G395,גיליון3!$T$14:$T$28,0),MATCH('דיווח פרטני'!C395,גיליון3!$U$13:$X$13,0)))</f>
        <v xml:space="preserve"> </v>
      </c>
      <c r="I395" s="885"/>
      <c r="J395" s="885" t="e">
        <f>VLOOKUP(Table_1[[#This Row],[מספר רישוי ]],'[3]2024'!$A:$AH,34,0)</f>
        <v>#N/A</v>
      </c>
    </row>
    <row r="396" spans="1:10" ht="18" customHeight="1" thickBot="1" x14ac:dyDescent="0.3">
      <c r="A396" s="885"/>
      <c r="B396" s="885"/>
      <c r="C396" s="885"/>
      <c r="D396" s="885"/>
      <c r="E396" s="886"/>
      <c r="F396" s="885"/>
      <c r="G396" s="885"/>
      <c r="H396" s="890" t="str">
        <f t="array" ref="H396">IF(ISERROR(INDEX(גיליון3!$U$14:$X$28,MATCH('דיווח פרטני'!G396,גיליון3!$T$14:$T$28,0),MATCH('דיווח פרטני'!C396,גיליון3!$U$13:$X$13,0)))," ", INDEX(גיליון3!$U$14:$X$28,MATCH('דיווח פרטני'!G396,גיליון3!$T$14:$T$28,0),MATCH('דיווח פרטני'!C396,גיליון3!$U$13:$X$13,0)))</f>
        <v xml:space="preserve"> </v>
      </c>
      <c r="I396" s="885"/>
      <c r="J396" s="885" t="e">
        <f>VLOOKUP(Table_1[[#This Row],[מספר רישוי ]],'[3]2024'!$A:$AH,34,0)</f>
        <v>#N/A</v>
      </c>
    </row>
    <row r="397" spans="1:10" ht="18" customHeight="1" thickBot="1" x14ac:dyDescent="0.3">
      <c r="A397" s="885"/>
      <c r="B397" s="885"/>
      <c r="C397" s="885"/>
      <c r="D397" s="885"/>
      <c r="E397" s="886"/>
      <c r="F397" s="885"/>
      <c r="G397" s="885"/>
      <c r="H397" s="890" t="str">
        <f t="array" ref="H397">IF(ISERROR(INDEX(גיליון3!$U$14:$X$28,MATCH('דיווח פרטני'!G397,גיליון3!$T$14:$T$28,0),MATCH('דיווח פרטני'!C397,גיליון3!$U$13:$X$13,0)))," ", INDEX(גיליון3!$U$14:$X$28,MATCH('דיווח פרטני'!G397,גיליון3!$T$14:$T$28,0),MATCH('דיווח פרטני'!C397,גיליון3!$U$13:$X$13,0)))</f>
        <v xml:space="preserve"> </v>
      </c>
      <c r="I397" s="885"/>
      <c r="J397" s="885" t="e">
        <f>VLOOKUP(Table_1[[#This Row],[מספר רישוי ]],'[3]2024'!$A:$AH,34,0)</f>
        <v>#N/A</v>
      </c>
    </row>
    <row r="398" spans="1:10" ht="18" customHeight="1" thickBot="1" x14ac:dyDescent="0.3">
      <c r="A398" s="885"/>
      <c r="B398" s="885"/>
      <c r="C398" s="885"/>
      <c r="D398" s="885"/>
      <c r="E398" s="886"/>
      <c r="F398" s="885"/>
      <c r="G398" s="885"/>
      <c r="H398" s="890" t="str">
        <f t="array" ref="H398">IF(ISERROR(INDEX(גיליון3!$U$14:$X$28,MATCH('דיווח פרטני'!G398,גיליון3!$T$14:$T$28,0),MATCH('דיווח פרטני'!C398,גיליון3!$U$13:$X$13,0)))," ", INDEX(גיליון3!$U$14:$X$28,MATCH('דיווח פרטני'!G398,גיליון3!$T$14:$T$28,0),MATCH('דיווח פרטני'!C398,גיליון3!$U$13:$X$13,0)))</f>
        <v xml:space="preserve"> </v>
      </c>
      <c r="I398" s="885"/>
      <c r="J398" s="885" t="e">
        <f>VLOOKUP(Table_1[[#This Row],[מספר רישוי ]],'[3]2024'!$A:$AH,34,0)</f>
        <v>#N/A</v>
      </c>
    </row>
    <row r="399" spans="1:10" ht="18" customHeight="1" thickBot="1" x14ac:dyDescent="0.3">
      <c r="A399" s="885"/>
      <c r="B399" s="885"/>
      <c r="C399" s="885"/>
      <c r="D399" s="885"/>
      <c r="E399" s="886"/>
      <c r="F399" s="885"/>
      <c r="G399" s="885"/>
      <c r="H399" s="890" t="str">
        <f t="array" ref="H399">IF(ISERROR(INDEX(גיליון3!$U$14:$X$28,MATCH('דיווח פרטני'!G399,גיליון3!$T$14:$T$28,0),MATCH('דיווח פרטני'!C399,גיליון3!$U$13:$X$13,0)))," ", INDEX(גיליון3!$U$14:$X$28,MATCH('דיווח פרטני'!G399,גיליון3!$T$14:$T$28,0),MATCH('דיווח פרטני'!C399,גיליון3!$U$13:$X$13,0)))</f>
        <v xml:space="preserve"> </v>
      </c>
      <c r="I399" s="885"/>
      <c r="J399" s="885" t="e">
        <f>VLOOKUP(Table_1[[#This Row],[מספר רישוי ]],'[3]2024'!$A:$AH,34,0)</f>
        <v>#N/A</v>
      </c>
    </row>
    <row r="400" spans="1:10" ht="18" customHeight="1" thickBot="1" x14ac:dyDescent="0.3">
      <c r="A400" s="885"/>
      <c r="B400" s="885"/>
      <c r="C400" s="885"/>
      <c r="D400" s="885"/>
      <c r="E400" s="886"/>
      <c r="F400" s="885"/>
      <c r="G400" s="885"/>
      <c r="H400" s="890" t="str">
        <f t="array" ref="H400">IF(ISERROR(INDEX(גיליון3!$U$14:$X$28,MATCH('דיווח פרטני'!G400,גיליון3!$T$14:$T$28,0),MATCH('דיווח פרטני'!C400,גיליון3!$U$13:$X$13,0)))," ", INDEX(גיליון3!$U$14:$X$28,MATCH('דיווח פרטני'!G400,גיליון3!$T$14:$T$28,0),MATCH('דיווח פרטני'!C400,גיליון3!$U$13:$X$13,0)))</f>
        <v xml:space="preserve"> </v>
      </c>
      <c r="I400" s="885"/>
      <c r="J400" s="885" t="e">
        <f>VLOOKUP(Table_1[[#This Row],[מספר רישוי ]],'[3]2024'!$A:$AH,34,0)</f>
        <v>#N/A</v>
      </c>
    </row>
    <row r="401" spans="1:10" ht="18" customHeight="1" thickBot="1" x14ac:dyDescent="0.3">
      <c r="A401" s="885"/>
      <c r="B401" s="885"/>
      <c r="C401" s="885"/>
      <c r="D401" s="885"/>
      <c r="E401" s="886"/>
      <c r="F401" s="885"/>
      <c r="G401" s="885"/>
      <c r="H401" s="890" t="str">
        <f t="array" ref="H401">IF(ISERROR(INDEX(גיליון3!$U$14:$X$28,MATCH('דיווח פרטני'!G401,גיליון3!$T$14:$T$28,0),MATCH('דיווח פרטני'!C401,גיליון3!$U$13:$X$13,0)))," ", INDEX(גיליון3!$U$14:$X$28,MATCH('דיווח פרטני'!G401,גיליון3!$T$14:$T$28,0),MATCH('דיווח פרטני'!C401,גיליון3!$U$13:$X$13,0)))</f>
        <v xml:space="preserve"> </v>
      </c>
      <c r="I401" s="885"/>
      <c r="J401" s="885" t="e">
        <f>VLOOKUP(Table_1[[#This Row],[מספר רישוי ]],'[3]2024'!$A:$AH,34,0)</f>
        <v>#N/A</v>
      </c>
    </row>
    <row r="402" spans="1:10" ht="18" customHeight="1" thickBot="1" x14ac:dyDescent="0.3">
      <c r="A402" s="885"/>
      <c r="B402" s="885"/>
      <c r="C402" s="885"/>
      <c r="D402" s="885"/>
      <c r="E402" s="886"/>
      <c r="F402" s="885"/>
      <c r="G402" s="885"/>
      <c r="H402" s="890" t="str">
        <f t="array" ref="H402">IF(ISERROR(INDEX(גיליון3!$U$14:$X$28,MATCH('דיווח פרטני'!G402,גיליון3!$T$14:$T$28,0),MATCH('דיווח פרטני'!C402,גיליון3!$U$13:$X$13,0)))," ", INDEX(גיליון3!$U$14:$X$28,MATCH('דיווח פרטני'!G402,גיליון3!$T$14:$T$28,0),MATCH('דיווח פרטני'!C402,גיליון3!$U$13:$X$13,0)))</f>
        <v xml:space="preserve"> </v>
      </c>
      <c r="I402" s="885"/>
      <c r="J402" s="885" t="e">
        <f>VLOOKUP(Table_1[[#This Row],[מספר רישוי ]],'[3]2024'!$A:$AH,34,0)</f>
        <v>#N/A</v>
      </c>
    </row>
    <row r="403" spans="1:10" ht="18" customHeight="1" thickBot="1" x14ac:dyDescent="0.3">
      <c r="A403" s="885"/>
      <c r="B403" s="885"/>
      <c r="C403" s="885"/>
      <c r="D403" s="885"/>
      <c r="E403" s="886"/>
      <c r="F403" s="885"/>
      <c r="G403" s="885"/>
      <c r="H403" s="890" t="str">
        <f t="array" ref="H403">IF(ISERROR(INDEX(גיליון3!$U$14:$X$28,MATCH('דיווח פרטני'!G403,גיליון3!$T$14:$T$28,0),MATCH('דיווח פרטני'!C403,גיליון3!$U$13:$X$13,0)))," ", INDEX(גיליון3!$U$14:$X$28,MATCH('דיווח פרטני'!G403,גיליון3!$T$14:$T$28,0),MATCH('דיווח פרטני'!C403,גיליון3!$U$13:$X$13,0)))</f>
        <v xml:space="preserve"> </v>
      </c>
      <c r="I403" s="885"/>
      <c r="J403" s="885" t="e">
        <f>VLOOKUP(Table_1[[#This Row],[מספר רישוי ]],'[3]2024'!$A:$AH,34,0)</f>
        <v>#N/A</v>
      </c>
    </row>
    <row r="404" spans="1:10" ht="18" customHeight="1" thickBot="1" x14ac:dyDescent="0.3">
      <c r="A404" s="885"/>
      <c r="B404" s="885"/>
      <c r="C404" s="885"/>
      <c r="D404" s="885"/>
      <c r="E404" s="886"/>
      <c r="F404" s="885"/>
      <c r="G404" s="885"/>
      <c r="H404" s="890" t="str">
        <f t="array" ref="H404">IF(ISERROR(INDEX(גיליון3!$U$14:$X$28,MATCH('דיווח פרטני'!G404,גיליון3!$T$14:$T$28,0),MATCH('דיווח פרטני'!C404,גיליון3!$U$13:$X$13,0)))," ", INDEX(גיליון3!$U$14:$X$28,MATCH('דיווח פרטני'!G404,גיליון3!$T$14:$T$28,0),MATCH('דיווח פרטני'!C404,גיליון3!$U$13:$X$13,0)))</f>
        <v xml:space="preserve"> </v>
      </c>
      <c r="I404" s="885"/>
      <c r="J404" s="885" t="e">
        <f>VLOOKUP(Table_1[[#This Row],[מספר רישוי ]],'[3]2024'!$A:$AH,34,0)</f>
        <v>#N/A</v>
      </c>
    </row>
    <row r="405" spans="1:10" ht="18" customHeight="1" thickBot="1" x14ac:dyDescent="0.3">
      <c r="A405" s="885"/>
      <c r="B405" s="885"/>
      <c r="C405" s="885"/>
      <c r="D405" s="885"/>
      <c r="E405" s="886"/>
      <c r="F405" s="885"/>
      <c r="G405" s="885"/>
      <c r="H405" s="890" t="str">
        <f t="array" ref="H405">IF(ISERROR(INDEX(גיליון3!$U$14:$X$28,MATCH('דיווח פרטני'!G405,גיליון3!$T$14:$T$28,0),MATCH('דיווח פרטני'!C405,גיליון3!$U$13:$X$13,0)))," ", INDEX(גיליון3!$U$14:$X$28,MATCH('דיווח פרטני'!G405,גיליון3!$T$14:$T$28,0),MATCH('דיווח פרטני'!C405,גיליון3!$U$13:$X$13,0)))</f>
        <v xml:space="preserve"> </v>
      </c>
      <c r="I405" s="885"/>
      <c r="J405" s="885" t="e">
        <f>VLOOKUP(Table_1[[#This Row],[מספר רישוי ]],'[3]2024'!$A:$AH,34,0)</f>
        <v>#N/A</v>
      </c>
    </row>
    <row r="406" spans="1:10" ht="18" customHeight="1" thickBot="1" x14ac:dyDescent="0.3">
      <c r="A406" s="885"/>
      <c r="B406" s="885"/>
      <c r="C406" s="885"/>
      <c r="D406" s="885"/>
      <c r="E406" s="886"/>
      <c r="F406" s="885"/>
      <c r="G406" s="885"/>
      <c r="H406" s="890" t="str">
        <f t="array" ref="H406">IF(ISERROR(INDEX(גיליון3!$U$14:$X$28,MATCH('דיווח פרטני'!G406,גיליון3!$T$14:$T$28,0),MATCH('דיווח פרטני'!C406,גיליון3!$U$13:$X$13,0)))," ", INDEX(גיליון3!$U$14:$X$28,MATCH('דיווח פרטני'!G406,גיליון3!$T$14:$T$28,0),MATCH('דיווח פרטני'!C406,גיליון3!$U$13:$X$13,0)))</f>
        <v xml:space="preserve"> </v>
      </c>
      <c r="I406" s="885"/>
      <c r="J406" s="885" t="e">
        <f>VLOOKUP(Table_1[[#This Row],[מספר רישוי ]],'[3]2024'!$A:$AH,34,0)</f>
        <v>#N/A</v>
      </c>
    </row>
    <row r="407" spans="1:10" ht="18" customHeight="1" thickBot="1" x14ac:dyDescent="0.3">
      <c r="A407" s="885"/>
      <c r="B407" s="885"/>
      <c r="C407" s="885"/>
      <c r="D407" s="885"/>
      <c r="E407" s="886"/>
      <c r="F407" s="885"/>
      <c r="G407" s="885"/>
      <c r="H407" s="890" t="str">
        <f t="array" ref="H407">IF(ISERROR(INDEX(גיליון3!$U$14:$X$28,MATCH('דיווח פרטני'!G407,גיליון3!$T$14:$T$28,0),MATCH('דיווח פרטני'!C407,גיליון3!$U$13:$X$13,0)))," ", INDEX(גיליון3!$U$14:$X$28,MATCH('דיווח פרטני'!G407,גיליון3!$T$14:$T$28,0),MATCH('דיווח פרטני'!C407,גיליון3!$U$13:$X$13,0)))</f>
        <v xml:space="preserve"> </v>
      </c>
      <c r="I407" s="885"/>
      <c r="J407" s="885" t="e">
        <f>VLOOKUP(Table_1[[#This Row],[מספר רישוי ]],'[3]2024'!$A:$AH,34,0)</f>
        <v>#N/A</v>
      </c>
    </row>
    <row r="408" spans="1:10" ht="18" customHeight="1" thickBot="1" x14ac:dyDescent="0.3">
      <c r="A408" s="885"/>
      <c r="B408" s="885"/>
      <c r="C408" s="885"/>
      <c r="D408" s="885"/>
      <c r="E408" s="886"/>
      <c r="F408" s="885"/>
      <c r="G408" s="885"/>
      <c r="H408" s="890" t="str">
        <f t="array" ref="H408">IF(ISERROR(INDEX(גיליון3!$U$14:$X$28,MATCH('דיווח פרטני'!G408,גיליון3!$T$14:$T$28,0),MATCH('דיווח פרטני'!C408,גיליון3!$U$13:$X$13,0)))," ", INDEX(גיליון3!$U$14:$X$28,MATCH('דיווח פרטני'!G408,גיליון3!$T$14:$T$28,0),MATCH('דיווח פרטני'!C408,גיליון3!$U$13:$X$13,0)))</f>
        <v xml:space="preserve"> </v>
      </c>
      <c r="I408" s="885"/>
      <c r="J408" s="885" t="e">
        <f>VLOOKUP(Table_1[[#This Row],[מספר רישוי ]],'[3]2024'!$A:$AH,34,0)</f>
        <v>#N/A</v>
      </c>
    </row>
    <row r="409" spans="1:10" ht="18" customHeight="1" thickBot="1" x14ac:dyDescent="0.3">
      <c r="A409" s="885"/>
      <c r="B409" s="885"/>
      <c r="C409" s="885"/>
      <c r="D409" s="885"/>
      <c r="E409" s="886"/>
      <c r="F409" s="885"/>
      <c r="G409" s="885"/>
      <c r="H409" s="890" t="str">
        <f t="array" ref="H409">IF(ISERROR(INDEX(גיליון3!$U$14:$X$28,MATCH('דיווח פרטני'!G409,גיליון3!$T$14:$T$28,0),MATCH('דיווח פרטני'!C409,גיליון3!$U$13:$X$13,0)))," ", INDEX(גיליון3!$U$14:$X$28,MATCH('דיווח פרטני'!G409,גיליון3!$T$14:$T$28,0),MATCH('דיווח פרטני'!C409,גיליון3!$U$13:$X$13,0)))</f>
        <v xml:space="preserve"> </v>
      </c>
      <c r="I409" s="885"/>
      <c r="J409" s="885" t="e">
        <f>VLOOKUP(Table_1[[#This Row],[מספר רישוי ]],'[3]2024'!$A:$AH,34,0)</f>
        <v>#N/A</v>
      </c>
    </row>
    <row r="410" spans="1:10" ht="18" customHeight="1" thickBot="1" x14ac:dyDescent="0.3">
      <c r="A410" s="885"/>
      <c r="B410" s="885"/>
      <c r="C410" s="885"/>
      <c r="D410" s="885"/>
      <c r="E410" s="886"/>
      <c r="F410" s="885"/>
      <c r="G410" s="885"/>
      <c r="H410" s="890" t="str">
        <f t="array" ref="H410">IF(ISERROR(INDEX(גיליון3!$U$14:$X$28,MATCH('דיווח פרטני'!G410,גיליון3!$T$14:$T$28,0),MATCH('דיווח פרטני'!C410,גיליון3!$U$13:$X$13,0)))," ", INDEX(גיליון3!$U$14:$X$28,MATCH('דיווח פרטני'!G410,גיליון3!$T$14:$T$28,0),MATCH('דיווח פרטני'!C410,גיליון3!$U$13:$X$13,0)))</f>
        <v xml:space="preserve"> </v>
      </c>
      <c r="I410" s="885"/>
      <c r="J410" s="885" t="e">
        <f>VLOOKUP(Table_1[[#This Row],[מספר רישוי ]],'[3]2024'!$A:$AH,34,0)</f>
        <v>#N/A</v>
      </c>
    </row>
    <row r="411" spans="1:10" ht="18" customHeight="1" thickBot="1" x14ac:dyDescent="0.3">
      <c r="A411" s="885"/>
      <c r="B411" s="885"/>
      <c r="C411" s="885"/>
      <c r="D411" s="885"/>
      <c r="E411" s="886"/>
      <c r="F411" s="885"/>
      <c r="G411" s="885"/>
      <c r="H411" s="890" t="str">
        <f t="array" ref="H411">IF(ISERROR(INDEX(גיליון3!$U$14:$X$28,MATCH('דיווח פרטני'!G411,גיליון3!$T$14:$T$28,0),MATCH('דיווח פרטני'!C411,גיליון3!$U$13:$X$13,0)))," ", INDEX(גיליון3!$U$14:$X$28,MATCH('דיווח פרטני'!G411,גיליון3!$T$14:$T$28,0),MATCH('דיווח פרטני'!C411,גיליון3!$U$13:$X$13,0)))</f>
        <v xml:space="preserve"> </v>
      </c>
      <c r="I411" s="885"/>
      <c r="J411" s="885" t="e">
        <f>VLOOKUP(Table_1[[#This Row],[מספר רישוי ]],'[3]2024'!$A:$AH,34,0)</f>
        <v>#N/A</v>
      </c>
    </row>
    <row r="412" spans="1:10" ht="18" customHeight="1" thickBot="1" x14ac:dyDescent="0.3">
      <c r="A412" s="885"/>
      <c r="B412" s="885"/>
      <c r="C412" s="885"/>
      <c r="D412" s="885"/>
      <c r="E412" s="886"/>
      <c r="F412" s="885"/>
      <c r="G412" s="885"/>
      <c r="H412" s="890" t="str">
        <f t="array" ref="H412">IF(ISERROR(INDEX(גיליון3!$U$14:$X$28,MATCH('דיווח פרטני'!G412,גיליון3!$T$14:$T$28,0),MATCH('דיווח פרטני'!C412,גיליון3!$U$13:$X$13,0)))," ", INDEX(גיליון3!$U$14:$X$28,MATCH('דיווח פרטני'!G412,גיליון3!$T$14:$T$28,0),MATCH('דיווח פרטני'!C412,גיליון3!$U$13:$X$13,0)))</f>
        <v xml:space="preserve"> </v>
      </c>
      <c r="I412" s="885"/>
      <c r="J412" s="885" t="e">
        <f>VLOOKUP(Table_1[[#This Row],[מספר רישוי ]],'[3]2024'!$A:$AH,34,0)</f>
        <v>#N/A</v>
      </c>
    </row>
    <row r="413" spans="1:10" ht="18" customHeight="1" thickBot="1" x14ac:dyDescent="0.3">
      <c r="A413" s="1"/>
      <c r="B413" s="1"/>
      <c r="C413" s="1"/>
      <c r="D413" s="1"/>
      <c r="E413" s="713"/>
      <c r="F413" s="1"/>
      <c r="G413" s="1"/>
      <c r="H413" s="44" t="str">
        <f t="array" ref="H413">IF(ISERROR(INDEX(גיליון3!$U$14:$X$28,MATCH('דיווח פרטני'!G413,גיליון3!$T$14:$T$28,0),MATCH('דיווח פרטני'!C413,גיליון3!$U$13:$X$13,0)))," ", INDEX(גיליון3!$U$14:$X$28,MATCH('דיווח פרטני'!G413,גיליון3!$T$14:$T$28,0),MATCH('דיווח פרטני'!C413,גיליון3!$U$13:$X$13,0)))</f>
        <v xml:space="preserve"> </v>
      </c>
      <c r="I413" s="1"/>
      <c r="J413" s="1" t="e">
        <f>VLOOKUP(Table_1[[#This Row],[מספר רישוי ]],'[3]2024'!$A:$AH,34,0)</f>
        <v>#N/A</v>
      </c>
    </row>
    <row r="414" spans="1:10" ht="18" customHeight="1" thickBot="1" x14ac:dyDescent="0.3">
      <c r="A414" s="1"/>
      <c r="B414" s="1"/>
      <c r="C414" s="1"/>
      <c r="D414" s="1"/>
      <c r="E414" s="713"/>
      <c r="F414" s="1"/>
      <c r="G414" s="1"/>
      <c r="H414" s="44" t="str">
        <f t="array" ref="H414">IF(ISERROR(INDEX(גיליון3!$U$14:$X$28,MATCH('דיווח פרטני'!G414,גיליון3!$T$14:$T$28,0),MATCH('דיווח פרטני'!C414,גיליון3!$U$13:$X$13,0)))," ", INDEX(גיליון3!$U$14:$X$28,MATCH('דיווח פרטני'!G414,גיליון3!$T$14:$T$28,0),MATCH('דיווח פרטני'!C414,גיליון3!$U$13:$X$13,0)))</f>
        <v xml:space="preserve"> </v>
      </c>
      <c r="I414" s="1"/>
      <c r="J414" s="1" t="e">
        <f>VLOOKUP(Table_1[[#This Row],[מספר רישוי ]],'[3]2024'!$A:$AH,34,0)</f>
        <v>#N/A</v>
      </c>
    </row>
    <row r="415" spans="1:10" ht="18" customHeight="1" thickBot="1" x14ac:dyDescent="0.3">
      <c r="A415" s="1"/>
      <c r="B415" s="1"/>
      <c r="C415" s="1"/>
      <c r="D415" s="1"/>
      <c r="E415" s="713"/>
      <c r="F415" s="1"/>
      <c r="G415" s="1"/>
      <c r="H415" s="44" t="str">
        <f t="array" ref="H415">IF(ISERROR(INDEX(גיליון3!$U$14:$X$28,MATCH('דיווח פרטני'!G415,גיליון3!$T$14:$T$28,0),MATCH('דיווח פרטני'!C415,גיליון3!$U$13:$X$13,0)))," ", INDEX(גיליון3!$U$14:$X$28,MATCH('דיווח פרטני'!G415,גיליון3!$T$14:$T$28,0),MATCH('דיווח פרטני'!C415,גיליון3!$U$13:$X$13,0)))</f>
        <v xml:space="preserve"> </v>
      </c>
      <c r="I415" s="1"/>
      <c r="J415" s="1" t="e">
        <f>VLOOKUP(Table_1[[#This Row],[מספר רישוי ]],'[3]2024'!$A:$AH,34,0)</f>
        <v>#N/A</v>
      </c>
    </row>
    <row r="416" spans="1:10" ht="18" customHeight="1" thickBot="1" x14ac:dyDescent="0.3">
      <c r="A416" s="1"/>
      <c r="B416" s="1"/>
      <c r="C416" s="1"/>
      <c r="D416" s="1"/>
      <c r="E416" s="713"/>
      <c r="F416" s="1"/>
      <c r="G416" s="1"/>
      <c r="H416" s="44" t="str">
        <f t="array" ref="H416">IF(ISERROR(INDEX(גיליון3!$U$14:$X$28,MATCH('דיווח פרטני'!G416,גיליון3!$T$14:$T$28,0),MATCH('דיווח פרטני'!C416,גיליון3!$U$13:$X$13,0)))," ", INDEX(גיליון3!$U$14:$X$28,MATCH('דיווח פרטני'!G416,גיליון3!$T$14:$T$28,0),MATCH('דיווח פרטני'!C416,גיליון3!$U$13:$X$13,0)))</f>
        <v xml:space="preserve"> </v>
      </c>
      <c r="I416" s="1"/>
      <c r="J416" s="1" t="e">
        <f>VLOOKUP(Table_1[[#This Row],[מספר רישוי ]],'[3]2024'!$A:$AH,34,0)</f>
        <v>#N/A</v>
      </c>
    </row>
    <row r="417" spans="1:10" ht="18" customHeight="1" thickBot="1" x14ac:dyDescent="0.3">
      <c r="A417" s="1"/>
      <c r="B417" s="1"/>
      <c r="C417" s="1"/>
      <c r="D417" s="1"/>
      <c r="E417" s="713"/>
      <c r="F417" s="1"/>
      <c r="G417" s="1"/>
      <c r="H417" s="44" t="str">
        <f t="array" ref="H417">IF(ISERROR(INDEX(גיליון3!$U$14:$X$28,MATCH('דיווח פרטני'!G417,גיליון3!$T$14:$T$28,0),MATCH('דיווח פרטני'!C417,גיליון3!$U$13:$X$13,0)))," ", INDEX(גיליון3!$U$14:$X$28,MATCH('דיווח פרטני'!G417,גיליון3!$T$14:$T$28,0),MATCH('דיווח פרטני'!C417,גיליון3!$U$13:$X$13,0)))</f>
        <v xml:space="preserve"> </v>
      </c>
      <c r="I417" s="1"/>
      <c r="J417" s="1" t="e">
        <f>VLOOKUP(Table_1[[#This Row],[מספר רישוי ]],'[3]2024'!$A:$AH,34,0)</f>
        <v>#N/A</v>
      </c>
    </row>
    <row r="418" spans="1:10" ht="18" customHeight="1" thickBot="1" x14ac:dyDescent="0.3">
      <c r="A418" s="1"/>
      <c r="B418" s="1"/>
      <c r="C418" s="1"/>
      <c r="D418" s="1"/>
      <c r="E418" s="713"/>
      <c r="F418" s="1"/>
      <c r="G418" s="1"/>
      <c r="H418" s="44" t="str">
        <f t="array" ref="H418">IF(ISERROR(INDEX(גיליון3!$U$14:$X$28,MATCH('דיווח פרטני'!G418,גיליון3!$T$14:$T$28,0),MATCH('דיווח פרטני'!C418,גיליון3!$U$13:$X$13,0)))," ", INDEX(גיליון3!$U$14:$X$28,MATCH('דיווח פרטני'!G418,גיליון3!$T$14:$T$28,0),MATCH('דיווח פרטני'!C418,גיליון3!$U$13:$X$13,0)))</f>
        <v xml:space="preserve"> </v>
      </c>
      <c r="I418" s="1"/>
      <c r="J418" s="1" t="e">
        <f>VLOOKUP(Table_1[[#This Row],[מספר רישוי ]],'[3]2024'!$A:$AH,34,0)</f>
        <v>#N/A</v>
      </c>
    </row>
    <row r="419" spans="1:10" ht="18" customHeight="1" thickBot="1" x14ac:dyDescent="0.3">
      <c r="A419" s="1"/>
      <c r="B419" s="1"/>
      <c r="C419" s="1"/>
      <c r="D419" s="1"/>
      <c r="E419" s="713"/>
      <c r="F419" s="1"/>
      <c r="G419" s="1"/>
      <c r="H419" s="44" t="str">
        <f t="array" ref="H419">IF(ISERROR(INDEX(גיליון3!$U$14:$X$28,MATCH('דיווח פרטני'!G419,גיליון3!$T$14:$T$28,0),MATCH('דיווח פרטני'!C419,גיליון3!$U$13:$X$13,0)))," ", INDEX(גיליון3!$U$14:$X$28,MATCH('דיווח פרטני'!G419,גיליון3!$T$14:$T$28,0),MATCH('דיווח פרטני'!C419,גיליון3!$U$13:$X$13,0)))</f>
        <v xml:space="preserve"> </v>
      </c>
      <c r="I419" s="1"/>
      <c r="J419" s="1" t="e">
        <f>VLOOKUP(Table_1[[#This Row],[מספר רישוי ]],'[3]2024'!$A:$AH,34,0)</f>
        <v>#N/A</v>
      </c>
    </row>
    <row r="420" spans="1:10" ht="18" customHeight="1" thickBot="1" x14ac:dyDescent="0.3">
      <c r="A420" s="1"/>
      <c r="B420" s="1"/>
      <c r="C420" s="1"/>
      <c r="D420" s="1"/>
      <c r="E420" s="713"/>
      <c r="F420" s="1"/>
      <c r="G420" s="1"/>
      <c r="H420" s="44" t="str">
        <f t="array" ref="H420">IF(ISERROR(INDEX(גיליון3!$U$14:$X$28,MATCH('דיווח פרטני'!G420,גיליון3!$T$14:$T$28,0),MATCH('דיווח פרטני'!C420,גיליון3!$U$13:$X$13,0)))," ", INDEX(גיליון3!$U$14:$X$28,MATCH('דיווח פרטני'!G420,גיליון3!$T$14:$T$28,0),MATCH('דיווח פרטני'!C420,גיליון3!$U$13:$X$13,0)))</f>
        <v xml:space="preserve"> </v>
      </c>
      <c r="I420" s="1"/>
      <c r="J420" s="1" t="e">
        <f>VLOOKUP(Table_1[[#This Row],[מספר רישוי ]],'[3]2024'!$A:$AH,34,0)</f>
        <v>#N/A</v>
      </c>
    </row>
    <row r="421" spans="1:10" ht="18" customHeight="1" thickBot="1" x14ac:dyDescent="0.3">
      <c r="A421" s="1"/>
      <c r="B421" s="1"/>
      <c r="C421" s="1"/>
      <c r="D421" s="1"/>
      <c r="E421" s="713"/>
      <c r="F421" s="1"/>
      <c r="G421" s="1"/>
      <c r="H421" s="44" t="str">
        <f t="array" ref="H421">IF(ISERROR(INDEX(גיליון3!$U$14:$X$28,MATCH('דיווח פרטני'!G421,גיליון3!$T$14:$T$28,0),MATCH('דיווח פרטני'!C421,גיליון3!$U$13:$X$13,0)))," ", INDEX(גיליון3!$U$14:$X$28,MATCH('דיווח פרטני'!G421,גיליון3!$T$14:$T$28,0),MATCH('דיווח פרטני'!C421,גיליון3!$U$13:$X$13,0)))</f>
        <v xml:space="preserve"> </v>
      </c>
      <c r="I421" s="1"/>
      <c r="J421" s="1" t="e">
        <f>VLOOKUP(Table_1[[#This Row],[מספר רישוי ]],'[3]2024'!$A:$AH,34,0)</f>
        <v>#N/A</v>
      </c>
    </row>
    <row r="422" spans="1:10" ht="18" customHeight="1" thickBot="1" x14ac:dyDescent="0.3">
      <c r="A422" s="1"/>
      <c r="B422" s="1"/>
      <c r="C422" s="1"/>
      <c r="D422" s="1"/>
      <c r="E422" s="713"/>
      <c r="F422" s="1"/>
      <c r="G422" s="1"/>
      <c r="H422" s="44" t="str">
        <f t="array" ref="H422">IF(ISERROR(INDEX(גיליון3!$U$14:$X$28,MATCH('דיווח פרטני'!G422,גיליון3!$T$14:$T$28,0),MATCH('דיווח פרטני'!C422,גיליון3!$U$13:$X$13,0)))," ", INDEX(גיליון3!$U$14:$X$28,MATCH('דיווח פרטני'!G422,גיליון3!$T$14:$T$28,0),MATCH('דיווח פרטני'!C422,גיליון3!$U$13:$X$13,0)))</f>
        <v xml:space="preserve"> </v>
      </c>
      <c r="I422" s="1"/>
      <c r="J422" s="1" t="e">
        <f>VLOOKUP(Table_1[[#This Row],[מספר רישוי ]],'[3]2024'!$A:$AH,34,0)</f>
        <v>#N/A</v>
      </c>
    </row>
    <row r="423" spans="1:10" ht="18" customHeight="1" thickBot="1" x14ac:dyDescent="0.3">
      <c r="A423" s="1"/>
      <c r="B423" s="1"/>
      <c r="C423" s="1"/>
      <c r="D423" s="1"/>
      <c r="E423" s="713"/>
      <c r="F423" s="1"/>
      <c r="G423" s="1"/>
      <c r="H423" s="44" t="str">
        <f t="array" ref="H423">IF(ISERROR(INDEX(גיליון3!$U$14:$X$28,MATCH('דיווח פרטני'!G423,גיליון3!$T$14:$T$28,0),MATCH('דיווח פרטני'!C423,גיליון3!$U$13:$X$13,0)))," ", INDEX(גיליון3!$U$14:$X$28,MATCH('דיווח פרטני'!G423,גיליון3!$T$14:$T$28,0),MATCH('דיווח פרטני'!C423,גיליון3!$U$13:$X$13,0)))</f>
        <v xml:space="preserve"> </v>
      </c>
      <c r="I423" s="1"/>
      <c r="J423" s="1" t="e">
        <f>VLOOKUP(Table_1[[#This Row],[מספר רישוי ]],'[3]2024'!$A:$AH,34,0)</f>
        <v>#N/A</v>
      </c>
    </row>
    <row r="424" spans="1:10" ht="18" customHeight="1" thickBot="1" x14ac:dyDescent="0.3">
      <c r="A424" s="1"/>
      <c r="B424" s="1"/>
      <c r="C424" s="1"/>
      <c r="D424" s="1"/>
      <c r="E424" s="713"/>
      <c r="F424" s="1"/>
      <c r="G424" s="1"/>
      <c r="H424" s="44" t="str">
        <f t="array" ref="H424">IF(ISERROR(INDEX(גיליון3!$U$14:$X$28,MATCH('דיווח פרטני'!G424,גיליון3!$T$14:$T$28,0),MATCH('דיווח פרטני'!C424,גיליון3!$U$13:$X$13,0)))," ", INDEX(גיליון3!$U$14:$X$28,MATCH('דיווח פרטני'!G424,גיליון3!$T$14:$T$28,0),MATCH('דיווח פרטני'!C424,גיליון3!$U$13:$X$13,0)))</f>
        <v xml:space="preserve"> </v>
      </c>
      <c r="I424" s="1"/>
      <c r="J424" s="1" t="e">
        <f>VLOOKUP(Table_1[[#This Row],[מספר רישוי ]],'[3]2024'!$A:$AH,34,0)</f>
        <v>#N/A</v>
      </c>
    </row>
    <row r="425" spans="1:10" ht="18" customHeight="1" thickBot="1" x14ac:dyDescent="0.3">
      <c r="A425" s="1"/>
      <c r="B425" s="1"/>
      <c r="C425" s="1"/>
      <c r="D425" s="1"/>
      <c r="E425" s="713"/>
      <c r="F425" s="1"/>
      <c r="G425" s="1"/>
      <c r="H425" s="44" t="str">
        <f t="array" ref="H425">IF(ISERROR(INDEX(גיליון3!$U$14:$X$28,MATCH('דיווח פרטני'!G425,גיליון3!$T$14:$T$28,0),MATCH('דיווח פרטני'!C425,גיליון3!$U$13:$X$13,0)))," ", INDEX(גיליון3!$U$14:$X$28,MATCH('דיווח פרטני'!G425,גיליון3!$T$14:$T$28,0),MATCH('דיווח פרטני'!C425,גיליון3!$U$13:$X$13,0)))</f>
        <v xml:space="preserve"> </v>
      </c>
      <c r="I425" s="1"/>
      <c r="J425" s="1" t="e">
        <f>VLOOKUP(Table_1[[#This Row],[מספר רישוי ]],'[3]2024'!$A:$AH,34,0)</f>
        <v>#N/A</v>
      </c>
    </row>
    <row r="426" spans="1:10" ht="18" customHeight="1" thickBot="1" x14ac:dyDescent="0.3">
      <c r="A426" s="1"/>
      <c r="B426" s="1"/>
      <c r="C426" s="1"/>
      <c r="D426" s="1"/>
      <c r="E426" s="713"/>
      <c r="F426" s="1"/>
      <c r="G426" s="1"/>
      <c r="H426" s="44" t="str">
        <f t="array" ref="H426">IF(ISERROR(INDEX(גיליון3!$U$14:$X$28,MATCH('דיווח פרטני'!G426,גיליון3!$T$14:$T$28,0),MATCH('דיווח פרטני'!C426,גיליון3!$U$13:$X$13,0)))," ", INDEX(גיליון3!$U$14:$X$28,MATCH('דיווח פרטני'!G426,גיליון3!$T$14:$T$28,0),MATCH('דיווח פרטני'!C426,גיליון3!$U$13:$X$13,0)))</f>
        <v xml:space="preserve"> </v>
      </c>
      <c r="I426" s="1"/>
      <c r="J426" s="1" t="e">
        <f>VLOOKUP(Table_1[[#This Row],[מספר רישוי ]],'[3]2024'!$A:$AH,34,0)</f>
        <v>#N/A</v>
      </c>
    </row>
    <row r="427" spans="1:10" ht="18" customHeight="1" thickBot="1" x14ac:dyDescent="0.3">
      <c r="A427" s="1"/>
      <c r="B427" s="1"/>
      <c r="C427" s="1"/>
      <c r="D427" s="1"/>
      <c r="E427" s="713"/>
      <c r="F427" s="1"/>
      <c r="G427" s="1"/>
      <c r="H427" s="44" t="str">
        <f t="array" ref="H427">IF(ISERROR(INDEX(גיליון3!$U$14:$X$28,MATCH('דיווח פרטני'!G427,גיליון3!$T$14:$T$28,0),MATCH('דיווח פרטני'!C427,גיליון3!$U$13:$X$13,0)))," ", INDEX(גיליון3!$U$14:$X$28,MATCH('דיווח פרטני'!G427,גיליון3!$T$14:$T$28,0),MATCH('דיווח פרטני'!C427,גיליון3!$U$13:$X$13,0)))</f>
        <v xml:space="preserve"> </v>
      </c>
      <c r="I427" s="1"/>
      <c r="J427" s="1" t="e">
        <f>VLOOKUP(Table_1[[#This Row],[מספר רישוי ]],'[3]2024'!$A:$AH,34,0)</f>
        <v>#N/A</v>
      </c>
    </row>
    <row r="428" spans="1:10" ht="18" customHeight="1" thickBot="1" x14ac:dyDescent="0.3">
      <c r="A428" s="1"/>
      <c r="B428" s="1"/>
      <c r="C428" s="1"/>
      <c r="D428" s="1"/>
      <c r="E428" s="713"/>
      <c r="F428" s="1"/>
      <c r="G428" s="1"/>
      <c r="H428" s="44" t="str">
        <f t="array" ref="H428">IF(ISERROR(INDEX(גיליון3!$U$14:$X$28,MATCH('דיווח פרטני'!G428,גיליון3!$T$14:$T$28,0),MATCH('דיווח פרטני'!C428,גיליון3!$U$13:$X$13,0)))," ", INDEX(גיליון3!$U$14:$X$28,MATCH('דיווח פרטני'!G428,גיליון3!$T$14:$T$28,0),MATCH('דיווח פרטני'!C428,גיליון3!$U$13:$X$13,0)))</f>
        <v xml:space="preserve"> </v>
      </c>
      <c r="I428" s="1"/>
      <c r="J428" s="1" t="e">
        <f>VLOOKUP(Table_1[[#This Row],[מספר רישוי ]],'[3]2024'!$A:$AH,34,0)</f>
        <v>#N/A</v>
      </c>
    </row>
    <row r="429" spans="1:10" ht="18" customHeight="1" thickBot="1" x14ac:dyDescent="0.3">
      <c r="A429" s="1"/>
      <c r="B429" s="1"/>
      <c r="C429" s="1"/>
      <c r="D429" s="1"/>
      <c r="E429" s="713"/>
      <c r="F429" s="1"/>
      <c r="G429" s="1"/>
      <c r="H429" s="44" t="str">
        <f t="array" ref="H429">IF(ISERROR(INDEX(גיליון3!$U$14:$X$28,MATCH('דיווח פרטני'!G429,גיליון3!$T$14:$T$28,0),MATCH('דיווח פרטני'!C429,גיליון3!$U$13:$X$13,0)))," ", INDEX(גיליון3!$U$14:$X$28,MATCH('דיווח פרטני'!G429,גיליון3!$T$14:$T$28,0),MATCH('דיווח פרטני'!C429,גיליון3!$U$13:$X$13,0)))</f>
        <v xml:space="preserve"> </v>
      </c>
      <c r="I429" s="1"/>
      <c r="J429" s="1" t="e">
        <f>VLOOKUP(Table_1[[#This Row],[מספר רישוי ]],'[3]2024'!$A:$AH,34,0)</f>
        <v>#N/A</v>
      </c>
    </row>
    <row r="430" spans="1:10" ht="18" customHeight="1" thickBot="1" x14ac:dyDescent="0.3">
      <c r="A430" s="1"/>
      <c r="B430" s="1"/>
      <c r="C430" s="1"/>
      <c r="D430" s="1"/>
      <c r="E430" s="713"/>
      <c r="F430" s="1"/>
      <c r="G430" s="1"/>
      <c r="H430" s="44" t="str">
        <f t="array" ref="H430">IF(ISERROR(INDEX(גיליון3!$U$14:$X$28,MATCH('דיווח פרטני'!G430,גיליון3!$T$14:$T$28,0),MATCH('דיווח פרטני'!C430,גיליון3!$U$13:$X$13,0)))," ", INDEX(גיליון3!$U$14:$X$28,MATCH('דיווח פרטני'!G430,גיליון3!$T$14:$T$28,0),MATCH('דיווח פרטני'!C430,גיליון3!$U$13:$X$13,0)))</f>
        <v xml:space="preserve"> </v>
      </c>
      <c r="I430" s="1"/>
      <c r="J430" s="1" t="e">
        <f>VLOOKUP(Table_1[[#This Row],[מספר רישוי ]],'[3]2024'!$A:$AH,34,0)</f>
        <v>#N/A</v>
      </c>
    </row>
    <row r="431" spans="1:10" ht="18" customHeight="1" thickBot="1" x14ac:dyDescent="0.3">
      <c r="A431" s="1"/>
      <c r="B431" s="1"/>
      <c r="C431" s="1"/>
      <c r="D431" s="1"/>
      <c r="E431" s="713"/>
      <c r="F431" s="1"/>
      <c r="G431" s="1"/>
      <c r="H431" s="44" t="str">
        <f t="array" ref="H431">IF(ISERROR(INDEX(גיליון3!$U$14:$X$28,MATCH('דיווח פרטני'!G431,גיליון3!$T$14:$T$28,0),MATCH('דיווח פרטני'!C431,גיליון3!$U$13:$X$13,0)))," ", INDEX(גיליון3!$U$14:$X$28,MATCH('דיווח פרטני'!G431,גיליון3!$T$14:$T$28,0),MATCH('דיווח פרטני'!C431,גיליון3!$U$13:$X$13,0)))</f>
        <v xml:space="preserve"> </v>
      </c>
      <c r="I431" s="1"/>
      <c r="J431" s="1" t="e">
        <f>VLOOKUP(Table_1[[#This Row],[מספר רישוי ]],'[3]2024'!$A:$AH,34,0)</f>
        <v>#N/A</v>
      </c>
    </row>
    <row r="432" spans="1:10" ht="18" customHeight="1" thickBot="1" x14ac:dyDescent="0.3">
      <c r="A432" s="1"/>
      <c r="B432" s="1"/>
      <c r="C432" s="1"/>
      <c r="D432" s="1"/>
      <c r="E432" s="713"/>
      <c r="F432" s="1"/>
      <c r="G432" s="1"/>
      <c r="H432" s="44" t="str">
        <f t="array" ref="H432">IF(ISERROR(INDEX(גיליון3!$U$14:$X$28,MATCH('דיווח פרטני'!G432,גיליון3!$T$14:$T$28,0),MATCH('דיווח פרטני'!C432,גיליון3!$U$13:$X$13,0)))," ", INDEX(גיליון3!$U$14:$X$28,MATCH('דיווח פרטני'!G432,גיליון3!$T$14:$T$28,0),MATCH('דיווח פרטני'!C432,גיליון3!$U$13:$X$13,0)))</f>
        <v xml:space="preserve"> </v>
      </c>
      <c r="I432" s="1"/>
      <c r="J432" s="1" t="e">
        <f>VLOOKUP(Table_1[[#This Row],[מספר רישוי ]],'[3]2024'!$A:$AH,34,0)</f>
        <v>#N/A</v>
      </c>
    </row>
    <row r="433" spans="1:10" ht="18" customHeight="1" thickBot="1" x14ac:dyDescent="0.3">
      <c r="A433" s="1"/>
      <c r="B433" s="1"/>
      <c r="C433" s="1"/>
      <c r="D433" s="1"/>
      <c r="E433" s="713"/>
      <c r="F433" s="1"/>
      <c r="G433" s="1"/>
      <c r="H433" s="44" t="str">
        <f t="array" ref="H433">IF(ISERROR(INDEX(גיליון3!$U$14:$X$28,MATCH('דיווח פרטני'!G433,גיליון3!$T$14:$T$28,0),MATCH('דיווח פרטני'!C433,גיליון3!$U$13:$X$13,0)))," ", INDEX(גיליון3!$U$14:$X$28,MATCH('דיווח פרטני'!G433,גיליון3!$T$14:$T$28,0),MATCH('דיווח פרטני'!C433,גיליון3!$U$13:$X$13,0)))</f>
        <v xml:space="preserve"> </v>
      </c>
      <c r="I433" s="1"/>
      <c r="J433" s="1" t="e">
        <f>VLOOKUP(Table_1[[#This Row],[מספר רישוי ]],'[3]2024'!$A:$AH,34,0)</f>
        <v>#N/A</v>
      </c>
    </row>
    <row r="434" spans="1:10" ht="18" customHeight="1" thickBot="1" x14ac:dyDescent="0.3">
      <c r="A434" s="1"/>
      <c r="B434" s="1"/>
      <c r="C434" s="1"/>
      <c r="D434" s="1"/>
      <c r="E434" s="713"/>
      <c r="F434" s="1"/>
      <c r="G434" s="1"/>
      <c r="H434" s="44" t="str">
        <f t="array" ref="H434">IF(ISERROR(INDEX(גיליון3!$U$14:$X$28,MATCH('דיווח פרטני'!G434,גיליון3!$T$14:$T$28,0),MATCH('דיווח פרטני'!C434,גיליון3!$U$13:$X$13,0)))," ", INDEX(גיליון3!$U$14:$X$28,MATCH('דיווח פרטני'!G434,גיליון3!$T$14:$T$28,0),MATCH('דיווח פרטני'!C434,גיליון3!$U$13:$X$13,0)))</f>
        <v xml:space="preserve"> </v>
      </c>
      <c r="I434" s="1"/>
      <c r="J434" s="1" t="e">
        <f>VLOOKUP(Table_1[[#This Row],[מספר רישוי ]],'[3]2024'!$A:$AH,34,0)</f>
        <v>#N/A</v>
      </c>
    </row>
    <row r="435" spans="1:10" ht="18" customHeight="1" thickBot="1" x14ac:dyDescent="0.3">
      <c r="A435" s="1"/>
      <c r="B435" s="1"/>
      <c r="C435" s="1"/>
      <c r="D435" s="1"/>
      <c r="E435" s="713"/>
      <c r="F435" s="1"/>
      <c r="G435" s="1"/>
      <c r="H435" s="44" t="str">
        <f t="array" ref="H435">IF(ISERROR(INDEX(גיליון3!$U$14:$X$28,MATCH('דיווח פרטני'!G435,גיליון3!$T$14:$T$28,0),MATCH('דיווח פרטני'!C435,גיליון3!$U$13:$X$13,0)))," ", INDEX(גיליון3!$U$14:$X$28,MATCH('דיווח פרטני'!G435,גיליון3!$T$14:$T$28,0),MATCH('דיווח פרטני'!C435,גיליון3!$U$13:$X$13,0)))</f>
        <v xml:space="preserve"> </v>
      </c>
      <c r="I435" s="1"/>
      <c r="J435" s="1" t="e">
        <f>VLOOKUP(Table_1[[#This Row],[מספר רישוי ]],'[3]2024'!$A:$AH,34,0)</f>
        <v>#N/A</v>
      </c>
    </row>
    <row r="436" spans="1:10" ht="18" customHeight="1" thickBot="1" x14ac:dyDescent="0.3">
      <c r="A436" s="1"/>
      <c r="B436" s="1"/>
      <c r="C436" s="1"/>
      <c r="D436" s="1"/>
      <c r="E436" s="713"/>
      <c r="F436" s="1"/>
      <c r="G436" s="1"/>
      <c r="H436" s="44" t="str">
        <f t="array" ref="H436">IF(ISERROR(INDEX(גיליון3!$U$14:$X$28,MATCH('דיווח פרטני'!G436,גיליון3!$T$14:$T$28,0),MATCH('דיווח פרטני'!C436,גיליון3!$U$13:$X$13,0)))," ", INDEX(גיליון3!$U$14:$X$28,MATCH('דיווח פרטני'!G436,גיליון3!$T$14:$T$28,0),MATCH('דיווח פרטני'!C436,גיליון3!$U$13:$X$13,0)))</f>
        <v xml:space="preserve"> </v>
      </c>
      <c r="I436" s="1"/>
      <c r="J436" s="1" t="e">
        <f>VLOOKUP(Table_1[[#This Row],[מספר רישוי ]],'[3]2024'!$A:$AH,34,0)</f>
        <v>#N/A</v>
      </c>
    </row>
    <row r="437" spans="1:10" ht="18" customHeight="1" thickBot="1" x14ac:dyDescent="0.3">
      <c r="A437" s="1"/>
      <c r="B437" s="1"/>
      <c r="C437" s="1"/>
      <c r="D437" s="1"/>
      <c r="E437" s="713"/>
      <c r="F437" s="1"/>
      <c r="G437" s="1"/>
      <c r="H437" s="44" t="str">
        <f t="array" ref="H437">IF(ISERROR(INDEX(גיליון3!$U$14:$X$28,MATCH('דיווח פרטני'!G437,גיליון3!$T$14:$T$28,0),MATCH('דיווח פרטני'!C437,גיליון3!$U$13:$X$13,0)))," ", INDEX(גיליון3!$U$14:$X$28,MATCH('דיווח פרטני'!G437,גיליון3!$T$14:$T$28,0),MATCH('דיווח פרטני'!C437,גיליון3!$U$13:$X$13,0)))</f>
        <v xml:space="preserve"> </v>
      </c>
      <c r="I437" s="1"/>
      <c r="J437" s="1" t="e">
        <f>VLOOKUP(Table_1[[#This Row],[מספר רישוי ]],'[3]2024'!$A:$AH,34,0)</f>
        <v>#N/A</v>
      </c>
    </row>
    <row r="438" spans="1:10" ht="18" customHeight="1" thickBot="1" x14ac:dyDescent="0.3">
      <c r="A438" s="1"/>
      <c r="B438" s="1"/>
      <c r="C438" s="1"/>
      <c r="D438" s="1"/>
      <c r="E438" s="713"/>
      <c r="F438" s="1"/>
      <c r="G438" s="1"/>
      <c r="H438" s="44" t="str">
        <f t="array" ref="H438">IF(ISERROR(INDEX(גיליון3!$U$14:$X$28,MATCH('דיווח פרטני'!G438,גיליון3!$T$14:$T$28,0),MATCH('דיווח פרטני'!C438,גיליון3!$U$13:$X$13,0)))," ", INDEX(גיליון3!$U$14:$X$28,MATCH('דיווח פרטני'!G438,גיליון3!$T$14:$T$28,0),MATCH('דיווח פרטני'!C438,גיליון3!$U$13:$X$13,0)))</f>
        <v xml:space="preserve"> </v>
      </c>
      <c r="I438" s="1"/>
      <c r="J438" s="1" t="e">
        <f>VLOOKUP(Table_1[[#This Row],[מספר רישוי ]],'[3]2024'!$A:$AH,34,0)</f>
        <v>#N/A</v>
      </c>
    </row>
    <row r="439" spans="1:10" ht="18" customHeight="1" thickBot="1" x14ac:dyDescent="0.3">
      <c r="A439" s="1"/>
      <c r="B439" s="1"/>
      <c r="C439" s="1"/>
      <c r="D439" s="1"/>
      <c r="E439" s="713"/>
      <c r="F439" s="1"/>
      <c r="G439" s="1"/>
      <c r="H439" s="44" t="str">
        <f t="array" ref="H439">IF(ISERROR(INDEX(גיליון3!$U$14:$X$28,MATCH('דיווח פרטני'!G439,גיליון3!$T$14:$T$28,0),MATCH('דיווח פרטני'!C439,גיליון3!$U$13:$X$13,0)))," ", INDEX(גיליון3!$U$14:$X$28,MATCH('דיווח פרטני'!G439,גיליון3!$T$14:$T$28,0),MATCH('דיווח פרטני'!C439,גיליון3!$U$13:$X$13,0)))</f>
        <v xml:space="preserve"> </v>
      </c>
      <c r="I439" s="1"/>
      <c r="J439" s="1" t="e">
        <f>VLOOKUP(Table_1[[#This Row],[מספר רישוי ]],'[3]2024'!$A:$AH,34,0)</f>
        <v>#N/A</v>
      </c>
    </row>
    <row r="440" spans="1:10" ht="18" customHeight="1" thickBot="1" x14ac:dyDescent="0.3">
      <c r="A440" s="1"/>
      <c r="B440" s="1"/>
      <c r="C440" s="1"/>
      <c r="D440" s="1"/>
      <c r="E440" s="713"/>
      <c r="F440" s="1"/>
      <c r="G440" s="1"/>
      <c r="H440" s="44" t="str">
        <f t="array" ref="H440">IF(ISERROR(INDEX(גיליון3!$U$14:$X$28,MATCH('דיווח פרטני'!G440,גיליון3!$T$14:$T$28,0),MATCH('דיווח פרטני'!C440,גיליון3!$U$13:$X$13,0)))," ", INDEX(גיליון3!$U$14:$X$28,MATCH('דיווח פרטני'!G440,גיליון3!$T$14:$T$28,0),MATCH('דיווח פרטני'!C440,גיליון3!$U$13:$X$13,0)))</f>
        <v xml:space="preserve"> </v>
      </c>
      <c r="I440" s="1"/>
      <c r="J440" s="1" t="e">
        <f>VLOOKUP(Table_1[[#This Row],[מספר רישוי ]],'[3]2024'!$A:$AH,34,0)</f>
        <v>#N/A</v>
      </c>
    </row>
    <row r="441" spans="1:10" ht="18" customHeight="1" thickBot="1" x14ac:dyDescent="0.3">
      <c r="A441" s="1"/>
      <c r="B441" s="1"/>
      <c r="C441" s="1"/>
      <c r="D441" s="1"/>
      <c r="E441" s="713"/>
      <c r="F441" s="1"/>
      <c r="G441" s="1"/>
      <c r="H441" s="44" t="str">
        <f t="array" ref="H441">IF(ISERROR(INDEX(גיליון3!$U$14:$X$28,MATCH('דיווח פרטני'!G441,גיליון3!$T$14:$T$28,0),MATCH('דיווח פרטני'!C441,גיליון3!$U$13:$X$13,0)))," ", INDEX(גיליון3!$U$14:$X$28,MATCH('דיווח פרטני'!G441,גיליון3!$T$14:$T$28,0),MATCH('דיווח פרטני'!C441,גיליון3!$U$13:$X$13,0)))</f>
        <v xml:space="preserve"> </v>
      </c>
      <c r="I441" s="1"/>
      <c r="J441" s="1" t="e">
        <f>VLOOKUP(Table_1[[#This Row],[מספר רישוי ]],'[3]2024'!$A:$AH,34,0)</f>
        <v>#N/A</v>
      </c>
    </row>
    <row r="442" spans="1:10" ht="18" customHeight="1" thickBot="1" x14ac:dyDescent="0.3">
      <c r="A442" s="1"/>
      <c r="B442" s="1"/>
      <c r="C442" s="1"/>
      <c r="D442" s="1"/>
      <c r="E442" s="713"/>
      <c r="F442" s="1"/>
      <c r="G442" s="1"/>
      <c r="H442" s="44" t="str">
        <f t="array" ref="H442">IF(ISERROR(INDEX(גיליון3!$U$14:$X$28,MATCH('דיווח פרטני'!G442,גיליון3!$T$14:$T$28,0),MATCH('דיווח פרטני'!C442,גיליון3!$U$13:$X$13,0)))," ", INDEX(גיליון3!$U$14:$X$28,MATCH('דיווח פרטני'!G442,גיליון3!$T$14:$T$28,0),MATCH('דיווח פרטני'!C442,גיליון3!$U$13:$X$13,0)))</f>
        <v xml:space="preserve"> </v>
      </c>
      <c r="I442" s="1"/>
      <c r="J442" s="1" t="e">
        <f>VLOOKUP(Table_1[[#This Row],[מספר רישוי ]],'[3]2024'!$A:$AH,34,0)</f>
        <v>#N/A</v>
      </c>
    </row>
    <row r="443" spans="1:10" ht="18" customHeight="1" thickBot="1" x14ac:dyDescent="0.3">
      <c r="A443" s="1"/>
      <c r="B443" s="1"/>
      <c r="C443" s="1"/>
      <c r="D443" s="1"/>
      <c r="E443" s="713"/>
      <c r="F443" s="1"/>
      <c r="G443" s="1"/>
      <c r="H443" s="44" t="str">
        <f t="array" ref="H443">IF(ISERROR(INDEX(גיליון3!$U$14:$X$28,MATCH('דיווח פרטני'!G443,גיליון3!$T$14:$T$28,0),MATCH('דיווח פרטני'!C443,גיליון3!$U$13:$X$13,0)))," ", INDEX(גיליון3!$U$14:$X$28,MATCH('דיווח פרטני'!G443,גיליון3!$T$14:$T$28,0),MATCH('דיווח פרטני'!C443,גיליון3!$U$13:$X$13,0)))</f>
        <v xml:space="preserve"> </v>
      </c>
      <c r="I443" s="1"/>
      <c r="J443" s="1" t="e">
        <f>VLOOKUP(Table_1[[#This Row],[מספר רישוי ]],'[3]2024'!$A:$AH,34,0)</f>
        <v>#N/A</v>
      </c>
    </row>
    <row r="444" spans="1:10" ht="18" customHeight="1" thickBot="1" x14ac:dyDescent="0.3">
      <c r="A444" s="1"/>
      <c r="B444" s="1"/>
      <c r="C444" s="1"/>
      <c r="D444" s="1"/>
      <c r="E444" s="713"/>
      <c r="F444" s="1"/>
      <c r="G444" s="1"/>
      <c r="H444" s="44" t="str">
        <f t="array" ref="H444">IF(ISERROR(INDEX(גיליון3!$U$14:$X$28,MATCH('דיווח פרטני'!G444,גיליון3!$T$14:$T$28,0),MATCH('דיווח פרטני'!C444,גיליון3!$U$13:$X$13,0)))," ", INDEX(גיליון3!$U$14:$X$28,MATCH('דיווח פרטני'!G444,גיליון3!$T$14:$T$28,0),MATCH('דיווח פרטני'!C444,גיליון3!$U$13:$X$13,0)))</f>
        <v xml:space="preserve"> </v>
      </c>
      <c r="I444" s="1"/>
      <c r="J444" s="1" t="e">
        <f>VLOOKUP(Table_1[[#This Row],[מספר רישוי ]],'[3]2024'!$A:$AH,34,0)</f>
        <v>#N/A</v>
      </c>
    </row>
    <row r="445" spans="1:10" ht="18" customHeight="1" thickBot="1" x14ac:dyDescent="0.3">
      <c r="A445" s="1"/>
      <c r="B445" s="1"/>
      <c r="C445" s="1"/>
      <c r="D445" s="1"/>
      <c r="E445" s="713"/>
      <c r="F445" s="1"/>
      <c r="G445" s="1"/>
      <c r="H445" s="44" t="str">
        <f t="array" ref="H445">IF(ISERROR(INDEX(גיליון3!$U$14:$X$28,MATCH('דיווח פרטני'!G445,גיליון3!$T$14:$T$28,0),MATCH('דיווח פרטני'!C445,גיליון3!$U$13:$X$13,0)))," ", INDEX(גיליון3!$U$14:$X$28,MATCH('דיווח פרטני'!G445,גיליון3!$T$14:$T$28,0),MATCH('דיווח פרטני'!C445,גיליון3!$U$13:$X$13,0)))</f>
        <v xml:space="preserve"> </v>
      </c>
      <c r="I445" s="1"/>
      <c r="J445" s="1" t="e">
        <f>VLOOKUP(Table_1[[#This Row],[מספר רישוי ]],'[3]2024'!$A:$AH,34,0)</f>
        <v>#N/A</v>
      </c>
    </row>
    <row r="446" spans="1:10" ht="18" customHeight="1" thickBot="1" x14ac:dyDescent="0.3">
      <c r="A446" s="1"/>
      <c r="B446" s="1"/>
      <c r="C446" s="1"/>
      <c r="D446" s="1"/>
      <c r="E446" s="713"/>
      <c r="F446" s="1"/>
      <c r="G446" s="1"/>
      <c r="H446" s="44" t="str">
        <f t="array" ref="H446">IF(ISERROR(INDEX(גיליון3!$U$14:$X$28,MATCH('דיווח פרטני'!G446,גיליון3!$T$14:$T$28,0),MATCH('דיווח פרטני'!C446,גיליון3!$U$13:$X$13,0)))," ", INDEX(גיליון3!$U$14:$X$28,MATCH('דיווח פרטני'!G446,גיליון3!$T$14:$T$28,0),MATCH('דיווח פרטני'!C446,גיליון3!$U$13:$X$13,0)))</f>
        <v xml:space="preserve"> </v>
      </c>
      <c r="I446" s="1"/>
      <c r="J446" s="1" t="e">
        <f>VLOOKUP(Table_1[[#This Row],[מספר רישוי ]],'[3]2024'!$A:$AH,34,0)</f>
        <v>#N/A</v>
      </c>
    </row>
    <row r="447" spans="1:10" ht="18" customHeight="1" thickBot="1" x14ac:dyDescent="0.3">
      <c r="A447" s="1"/>
      <c r="B447" s="1"/>
      <c r="C447" s="1"/>
      <c r="D447" s="1"/>
      <c r="E447" s="713"/>
      <c r="F447" s="1"/>
      <c r="G447" s="1"/>
      <c r="H447" s="44" t="str">
        <f t="array" ref="H447">IF(ISERROR(INDEX(גיליון3!$U$14:$X$28,MATCH('דיווח פרטני'!G447,גיליון3!$T$14:$T$28,0),MATCH('דיווח פרטני'!C447,גיליון3!$U$13:$X$13,0)))," ", INDEX(גיליון3!$U$14:$X$28,MATCH('דיווח פרטני'!G447,גיליון3!$T$14:$T$28,0),MATCH('דיווח פרטני'!C447,גיליון3!$U$13:$X$13,0)))</f>
        <v xml:space="preserve"> </v>
      </c>
      <c r="I447" s="1"/>
      <c r="J447" s="1" t="e">
        <f>VLOOKUP(Table_1[[#This Row],[מספר רישוי ]],'[3]2024'!$A:$AH,34,0)</f>
        <v>#N/A</v>
      </c>
    </row>
    <row r="448" spans="1:10" ht="18" customHeight="1" thickBot="1" x14ac:dyDescent="0.3">
      <c r="A448" s="1"/>
      <c r="B448" s="1"/>
      <c r="C448" s="1"/>
      <c r="D448" s="1"/>
      <c r="E448" s="713"/>
      <c r="F448" s="1"/>
      <c r="G448" s="1"/>
      <c r="H448" s="44" t="str">
        <f t="array" ref="H448">IF(ISERROR(INDEX(גיליון3!$U$14:$X$28,MATCH('דיווח פרטני'!G448,גיליון3!$T$14:$T$28,0),MATCH('דיווח פרטני'!C448,גיליון3!$U$13:$X$13,0)))," ", INDEX(גיליון3!$U$14:$X$28,MATCH('דיווח פרטני'!G448,גיליון3!$T$14:$T$28,0),MATCH('דיווח פרטני'!C448,גיליון3!$U$13:$X$13,0)))</f>
        <v xml:space="preserve"> </v>
      </c>
      <c r="I448" s="1"/>
      <c r="J448" s="1" t="e">
        <f>VLOOKUP(Table_1[[#This Row],[מספר רישוי ]],'[3]2024'!$A:$AH,34,0)</f>
        <v>#N/A</v>
      </c>
    </row>
    <row r="449" spans="1:10" ht="18" customHeight="1" thickBot="1" x14ac:dyDescent="0.3">
      <c r="A449" s="1"/>
      <c r="B449" s="1"/>
      <c r="C449" s="1"/>
      <c r="D449" s="1"/>
      <c r="E449" s="713"/>
      <c r="F449" s="1"/>
      <c r="G449" s="1"/>
      <c r="H449" s="44" t="str">
        <f t="array" ref="H449">IF(ISERROR(INDEX(גיליון3!$U$14:$X$28,MATCH('דיווח פרטני'!G449,גיליון3!$T$14:$T$28,0),MATCH('דיווח פרטני'!C449,גיליון3!$U$13:$X$13,0)))," ", INDEX(גיליון3!$U$14:$X$28,MATCH('דיווח פרטני'!G449,גיליון3!$T$14:$T$28,0),MATCH('דיווח פרטני'!C449,גיליון3!$U$13:$X$13,0)))</f>
        <v xml:space="preserve"> </v>
      </c>
      <c r="I449" s="1"/>
      <c r="J449" s="1" t="e">
        <f>VLOOKUP(Table_1[[#This Row],[מספר רישוי ]],'[3]2024'!$A:$AH,34,0)</f>
        <v>#N/A</v>
      </c>
    </row>
    <row r="450" spans="1:10" ht="18" customHeight="1" thickBot="1" x14ac:dyDescent="0.3">
      <c r="A450" s="1"/>
      <c r="B450" s="1"/>
      <c r="C450" s="1"/>
      <c r="D450" s="1"/>
      <c r="E450" s="713"/>
      <c r="F450" s="1"/>
      <c r="G450" s="1"/>
      <c r="H450" s="44" t="str">
        <f t="array" ref="H450">IF(ISERROR(INDEX(גיליון3!$U$14:$X$28,MATCH('דיווח פרטני'!G450,גיליון3!$T$14:$T$28,0),MATCH('דיווח פרטני'!C450,גיליון3!$U$13:$X$13,0)))," ", INDEX(גיליון3!$U$14:$X$28,MATCH('דיווח פרטני'!G450,גיליון3!$T$14:$T$28,0),MATCH('דיווח פרטני'!C450,גיליון3!$U$13:$X$13,0)))</f>
        <v xml:space="preserve"> </v>
      </c>
      <c r="I450" s="1"/>
      <c r="J450" s="1" t="e">
        <f>VLOOKUP(Table_1[[#This Row],[מספר רישוי ]],'[3]2024'!$A:$AH,34,0)</f>
        <v>#N/A</v>
      </c>
    </row>
    <row r="451" spans="1:10" ht="18" customHeight="1" thickBot="1" x14ac:dyDescent="0.3">
      <c r="A451" s="1"/>
      <c r="B451" s="1"/>
      <c r="C451" s="1"/>
      <c r="D451" s="1"/>
      <c r="E451" s="713"/>
      <c r="F451" s="1"/>
      <c r="G451" s="1"/>
      <c r="H451" s="44" t="str">
        <f t="array" ref="H451">IF(ISERROR(INDEX(גיליון3!$U$14:$X$28,MATCH('דיווח פרטני'!G451,גיליון3!$T$14:$T$28,0),MATCH('דיווח פרטני'!C451,גיליון3!$U$13:$X$13,0)))," ", INDEX(גיליון3!$U$14:$X$28,MATCH('דיווח פרטני'!G451,גיליון3!$T$14:$T$28,0),MATCH('דיווח פרטני'!C451,גיליון3!$U$13:$X$13,0)))</f>
        <v xml:space="preserve"> </v>
      </c>
      <c r="I451" s="1"/>
      <c r="J451" s="1" t="e">
        <f>VLOOKUP(Table_1[[#This Row],[מספר רישוי ]],'[3]2024'!$A:$AH,34,0)</f>
        <v>#N/A</v>
      </c>
    </row>
    <row r="452" spans="1:10" ht="18" customHeight="1" thickBot="1" x14ac:dyDescent="0.3">
      <c r="A452" s="1"/>
      <c r="B452" s="1"/>
      <c r="C452" s="1"/>
      <c r="D452" s="1"/>
      <c r="E452" s="713"/>
      <c r="F452" s="1"/>
      <c r="G452" s="1"/>
      <c r="H452" s="44" t="str">
        <f t="array" ref="H452">IF(ISERROR(INDEX(גיליון3!$U$14:$X$28,MATCH('דיווח פרטני'!G452,גיליון3!$T$14:$T$28,0),MATCH('דיווח פרטני'!C452,גיליון3!$U$13:$X$13,0)))," ", INDEX(גיליון3!$U$14:$X$28,MATCH('דיווח פרטני'!G452,גיליון3!$T$14:$T$28,0),MATCH('דיווח פרטני'!C452,גיליון3!$U$13:$X$13,0)))</f>
        <v xml:space="preserve"> </v>
      </c>
      <c r="I452" s="1"/>
      <c r="J452" s="1" t="e">
        <f>VLOOKUP(Table_1[[#This Row],[מספר רישוי ]],'[3]2024'!$A:$AH,34,0)</f>
        <v>#N/A</v>
      </c>
    </row>
    <row r="453" spans="1:10" ht="18" customHeight="1" thickBot="1" x14ac:dyDescent="0.3">
      <c r="A453" s="1"/>
      <c r="B453" s="1"/>
      <c r="C453" s="1"/>
      <c r="D453" s="1"/>
      <c r="E453" s="713"/>
      <c r="F453" s="1"/>
      <c r="G453" s="1"/>
      <c r="H453" s="44" t="str">
        <f t="array" ref="H453">IF(ISERROR(INDEX(גיליון3!$U$14:$X$28,MATCH('דיווח פרטני'!G453,גיליון3!$T$14:$T$28,0),MATCH('דיווח פרטני'!C453,גיליון3!$U$13:$X$13,0)))," ", INDEX(גיליון3!$U$14:$X$28,MATCH('דיווח פרטני'!G453,גיליון3!$T$14:$T$28,0),MATCH('דיווח פרטני'!C453,גיליון3!$U$13:$X$13,0)))</f>
        <v xml:space="preserve"> </v>
      </c>
      <c r="I453" s="1"/>
      <c r="J453" s="1" t="e">
        <f>VLOOKUP(Table_1[[#This Row],[מספר רישוי ]],'[3]2024'!$A:$AH,34,0)</f>
        <v>#N/A</v>
      </c>
    </row>
    <row r="454" spans="1:10" ht="18" customHeight="1" thickBot="1" x14ac:dyDescent="0.3">
      <c r="A454" s="1"/>
      <c r="B454" s="1"/>
      <c r="C454" s="1"/>
      <c r="D454" s="1"/>
      <c r="E454" s="713"/>
      <c r="F454" s="1"/>
      <c r="G454" s="1"/>
      <c r="H454" s="44" t="str">
        <f t="array" ref="H454">IF(ISERROR(INDEX(גיליון3!$U$14:$X$28,MATCH('דיווח פרטני'!G454,גיליון3!$T$14:$T$28,0),MATCH('דיווח פרטני'!C454,גיליון3!$U$13:$X$13,0)))," ", INDEX(גיליון3!$U$14:$X$28,MATCH('דיווח פרטני'!G454,גיליון3!$T$14:$T$28,0),MATCH('דיווח פרטני'!C454,גיליון3!$U$13:$X$13,0)))</f>
        <v xml:space="preserve"> </v>
      </c>
      <c r="I454" s="1"/>
      <c r="J454" s="1" t="e">
        <f>VLOOKUP(Table_1[[#This Row],[מספר רישוי ]],'[3]2024'!$A:$AH,34,0)</f>
        <v>#N/A</v>
      </c>
    </row>
    <row r="455" spans="1:10" ht="18" customHeight="1" thickBot="1" x14ac:dyDescent="0.3">
      <c r="A455" s="1"/>
      <c r="B455" s="1"/>
      <c r="C455" s="1"/>
      <c r="D455" s="1"/>
      <c r="E455" s="713"/>
      <c r="F455" s="1"/>
      <c r="G455" s="1"/>
      <c r="H455" s="44" t="str">
        <f t="array" ref="H455">IF(ISERROR(INDEX(גיליון3!$U$14:$X$28,MATCH('דיווח פרטני'!G455,גיליון3!$T$14:$T$28,0),MATCH('דיווח פרטני'!C455,גיליון3!$U$13:$X$13,0)))," ", INDEX(גיליון3!$U$14:$X$28,MATCH('דיווח פרטני'!G455,גיליון3!$T$14:$T$28,0),MATCH('דיווח פרטני'!C455,גיליון3!$U$13:$X$13,0)))</f>
        <v xml:space="preserve"> </v>
      </c>
      <c r="I455" s="1"/>
      <c r="J455" s="1" t="e">
        <f>VLOOKUP(Table_1[[#This Row],[מספר רישוי ]],'[3]2024'!$A:$AH,34,0)</f>
        <v>#N/A</v>
      </c>
    </row>
    <row r="456" spans="1:10" ht="18" customHeight="1" thickBot="1" x14ac:dyDescent="0.3">
      <c r="A456" s="1"/>
      <c r="B456" s="1"/>
      <c r="C456" s="1"/>
      <c r="D456" s="1"/>
      <c r="E456" s="713"/>
      <c r="F456" s="1"/>
      <c r="G456" s="1"/>
      <c r="H456" s="44" t="str">
        <f t="array" ref="H456">IF(ISERROR(INDEX(גיליון3!$U$14:$X$28,MATCH('דיווח פרטני'!G456,גיליון3!$T$14:$T$28,0),MATCH('דיווח פרטני'!C456,גיליון3!$U$13:$X$13,0)))," ", INDEX(גיליון3!$U$14:$X$28,MATCH('דיווח פרטני'!G456,גיליון3!$T$14:$T$28,0),MATCH('דיווח פרטני'!C456,גיליון3!$U$13:$X$13,0)))</f>
        <v xml:space="preserve"> </v>
      </c>
      <c r="I456" s="1"/>
      <c r="J456" s="1" t="e">
        <f>VLOOKUP(Table_1[[#This Row],[מספר רישוי ]],'[3]2024'!$A:$AH,34,0)</f>
        <v>#N/A</v>
      </c>
    </row>
    <row r="457" spans="1:10" ht="18" customHeight="1" thickBot="1" x14ac:dyDescent="0.3">
      <c r="A457" s="1"/>
      <c r="B457" s="1"/>
      <c r="C457" s="1"/>
      <c r="D457" s="1"/>
      <c r="E457" s="713"/>
      <c r="F457" s="1"/>
      <c r="G457" s="1"/>
      <c r="H457" s="44" t="str">
        <f t="array" ref="H457">IF(ISERROR(INDEX(גיליון3!$U$14:$X$28,MATCH('דיווח פרטני'!G457,גיליון3!$T$14:$T$28,0),MATCH('דיווח פרטני'!C457,גיליון3!$U$13:$X$13,0)))," ", INDEX(גיליון3!$U$14:$X$28,MATCH('דיווח פרטני'!G457,גיליון3!$T$14:$T$28,0),MATCH('דיווח פרטני'!C457,גיליון3!$U$13:$X$13,0)))</f>
        <v xml:space="preserve"> </v>
      </c>
      <c r="I457" s="1"/>
      <c r="J457" s="1" t="e">
        <f>VLOOKUP(Table_1[[#This Row],[מספר רישוי ]],'[3]2024'!$A:$AH,34,0)</f>
        <v>#N/A</v>
      </c>
    </row>
    <row r="458" spans="1:10" ht="18" customHeight="1" thickBot="1" x14ac:dyDescent="0.3">
      <c r="A458" s="1"/>
      <c r="B458" s="1"/>
      <c r="C458" s="1"/>
      <c r="D458" s="1"/>
      <c r="E458" s="713"/>
      <c r="F458" s="1"/>
      <c r="G458" s="1"/>
      <c r="H458" s="44" t="str">
        <f t="array" ref="H458">IF(ISERROR(INDEX(גיליון3!$U$14:$X$28,MATCH('דיווח פרטני'!G458,גיליון3!$T$14:$T$28,0),MATCH('דיווח פרטני'!C458,גיליון3!$U$13:$X$13,0)))," ", INDEX(גיליון3!$U$14:$X$28,MATCH('דיווח פרטני'!G458,גיליון3!$T$14:$T$28,0),MATCH('דיווח פרטני'!C458,גיליון3!$U$13:$X$13,0)))</f>
        <v xml:space="preserve"> </v>
      </c>
      <c r="I458" s="1"/>
      <c r="J458" s="1" t="e">
        <f>VLOOKUP(Table_1[[#This Row],[מספר רישוי ]],'[3]2024'!$A:$AH,34,0)</f>
        <v>#N/A</v>
      </c>
    </row>
    <row r="459" spans="1:10" ht="18" customHeight="1" thickBot="1" x14ac:dyDescent="0.3">
      <c r="A459" s="1"/>
      <c r="B459" s="1"/>
      <c r="C459" s="1"/>
      <c r="D459" s="1"/>
      <c r="E459" s="713"/>
      <c r="F459" s="1"/>
      <c r="G459" s="1"/>
      <c r="H459" s="44" t="str">
        <f t="array" ref="H459">IF(ISERROR(INDEX(גיליון3!$U$14:$X$28,MATCH('דיווח פרטני'!G459,גיליון3!$T$14:$T$28,0),MATCH('דיווח פרטני'!C459,גיליון3!$U$13:$X$13,0)))," ", INDEX(גיליון3!$U$14:$X$28,MATCH('דיווח פרטני'!G459,גיליון3!$T$14:$T$28,0),MATCH('דיווח פרטני'!C459,גיליון3!$U$13:$X$13,0)))</f>
        <v xml:space="preserve"> </v>
      </c>
      <c r="I459" s="1"/>
      <c r="J459" s="1" t="e">
        <f>VLOOKUP(Table_1[[#This Row],[מספר רישוי ]],'[3]2024'!$A:$AH,34,0)</f>
        <v>#N/A</v>
      </c>
    </row>
    <row r="460" spans="1:10" ht="18" customHeight="1" thickBot="1" x14ac:dyDescent="0.3">
      <c r="A460" s="1"/>
      <c r="B460" s="1"/>
      <c r="C460" s="1"/>
      <c r="D460" s="1"/>
      <c r="E460" s="713"/>
      <c r="F460" s="1"/>
      <c r="G460" s="1"/>
      <c r="H460" s="44" t="str">
        <f t="array" ref="H460">IF(ISERROR(INDEX(גיליון3!$U$14:$X$28,MATCH('דיווח פרטני'!G460,גיליון3!$T$14:$T$28,0),MATCH('דיווח פרטני'!C460,גיליון3!$U$13:$X$13,0)))," ", INDEX(גיליון3!$U$14:$X$28,MATCH('דיווח פרטני'!G460,גיליון3!$T$14:$T$28,0),MATCH('דיווח פרטני'!C460,גיליון3!$U$13:$X$13,0)))</f>
        <v xml:space="preserve"> </v>
      </c>
      <c r="I460" s="1"/>
      <c r="J460" s="1" t="e">
        <f>VLOOKUP(Table_1[[#This Row],[מספר רישוי ]],'[3]2024'!$A:$AH,34,0)</f>
        <v>#N/A</v>
      </c>
    </row>
    <row r="461" spans="1:10" ht="18" customHeight="1" thickBot="1" x14ac:dyDescent="0.3">
      <c r="A461" s="1"/>
      <c r="B461" s="1"/>
      <c r="C461" s="1"/>
      <c r="D461" s="1"/>
      <c r="E461" s="713"/>
      <c r="F461" s="1"/>
      <c r="G461" s="1"/>
      <c r="H461" s="44" t="str">
        <f t="array" ref="H461">IF(ISERROR(INDEX(גיליון3!$U$14:$X$28,MATCH('דיווח פרטני'!G461,גיליון3!$T$14:$T$28,0),MATCH('דיווח פרטני'!C461,גיליון3!$U$13:$X$13,0)))," ", INDEX(גיליון3!$U$14:$X$28,MATCH('דיווח פרטני'!G461,גיליון3!$T$14:$T$28,0),MATCH('דיווח פרטני'!C461,גיליון3!$U$13:$X$13,0)))</f>
        <v xml:space="preserve"> </v>
      </c>
      <c r="I461" s="1"/>
      <c r="J461" s="1" t="e">
        <f>VLOOKUP(Table_1[[#This Row],[מספר רישוי ]],'[3]2024'!$A:$AH,34,0)</f>
        <v>#N/A</v>
      </c>
    </row>
    <row r="462" spans="1:10" ht="18" customHeight="1" thickBot="1" x14ac:dyDescent="0.3">
      <c r="A462" s="1"/>
      <c r="B462" s="1"/>
      <c r="C462" s="1"/>
      <c r="D462" s="1"/>
      <c r="E462" s="713"/>
      <c r="F462" s="1"/>
      <c r="G462" s="1"/>
      <c r="H462" s="44" t="str">
        <f t="array" ref="H462">IF(ISERROR(INDEX(גיליון3!$U$14:$X$28,MATCH('דיווח פרטני'!G462,גיליון3!$T$14:$T$28,0),MATCH('דיווח פרטני'!C462,גיליון3!$U$13:$X$13,0)))," ", INDEX(גיליון3!$U$14:$X$28,MATCH('דיווח פרטני'!G462,גיליון3!$T$14:$T$28,0),MATCH('דיווח פרטני'!C462,גיליון3!$U$13:$X$13,0)))</f>
        <v xml:space="preserve"> </v>
      </c>
      <c r="I462" s="1"/>
      <c r="J462" s="1" t="e">
        <f>VLOOKUP(Table_1[[#This Row],[מספר רישוי ]],'[3]2024'!$A:$AH,34,0)</f>
        <v>#N/A</v>
      </c>
    </row>
    <row r="463" spans="1:10" ht="18" customHeight="1" thickBot="1" x14ac:dyDescent="0.3">
      <c r="A463" s="1"/>
      <c r="B463" s="1"/>
      <c r="C463" s="1"/>
      <c r="D463" s="1"/>
      <c r="E463" s="713"/>
      <c r="F463" s="1"/>
      <c r="G463" s="1"/>
      <c r="H463" s="44" t="str">
        <f t="array" ref="H463">IF(ISERROR(INDEX(גיליון3!$U$14:$X$28,MATCH('דיווח פרטני'!G463,גיליון3!$T$14:$T$28,0),MATCH('דיווח פרטני'!C463,גיליון3!$U$13:$X$13,0)))," ", INDEX(גיליון3!$U$14:$X$28,MATCH('דיווח פרטני'!G463,גיליון3!$T$14:$T$28,0),MATCH('דיווח פרטני'!C463,גיליון3!$U$13:$X$13,0)))</f>
        <v xml:space="preserve"> </v>
      </c>
      <c r="I463" s="1"/>
      <c r="J463" s="1" t="e">
        <f>VLOOKUP(Table_1[[#This Row],[מספר רישוי ]],'[3]2024'!$A:$AH,34,0)</f>
        <v>#N/A</v>
      </c>
    </row>
    <row r="464" spans="1:10" ht="18" customHeight="1" thickBot="1" x14ac:dyDescent="0.3">
      <c r="A464" s="1"/>
      <c r="B464" s="1"/>
      <c r="C464" s="1"/>
      <c r="D464" s="1"/>
      <c r="E464" s="713"/>
      <c r="F464" s="1"/>
      <c r="G464" s="1"/>
      <c r="H464" s="44" t="str">
        <f t="array" ref="H464">IF(ISERROR(INDEX(גיליון3!$U$14:$X$28,MATCH('דיווח פרטני'!G464,גיליון3!$T$14:$T$28,0),MATCH('דיווח פרטני'!C464,גיליון3!$U$13:$X$13,0)))," ", INDEX(גיליון3!$U$14:$X$28,MATCH('דיווח פרטני'!G464,גיליון3!$T$14:$T$28,0),MATCH('דיווח פרטני'!C464,גיליון3!$U$13:$X$13,0)))</f>
        <v xml:space="preserve"> </v>
      </c>
      <c r="I464" s="1"/>
      <c r="J464" s="1" t="e">
        <f>VLOOKUP(Table_1[[#This Row],[מספר רישוי ]],'[3]2024'!$A:$AH,34,0)</f>
        <v>#N/A</v>
      </c>
    </row>
    <row r="465" spans="1:10" ht="18" customHeight="1" thickBot="1" x14ac:dyDescent="0.3">
      <c r="A465" s="1"/>
      <c r="B465" s="1"/>
      <c r="C465" s="1"/>
      <c r="D465" s="1"/>
      <c r="E465" s="713"/>
      <c r="F465" s="1"/>
      <c r="G465" s="1"/>
      <c r="H465" s="44" t="str">
        <f t="array" ref="H465">IF(ISERROR(INDEX(גיליון3!$U$14:$X$28,MATCH('דיווח פרטני'!G465,גיליון3!$T$14:$T$28,0),MATCH('דיווח פרטני'!C465,גיליון3!$U$13:$X$13,0)))," ", INDEX(גיליון3!$U$14:$X$28,MATCH('דיווח פרטני'!G465,גיליון3!$T$14:$T$28,0),MATCH('דיווח פרטני'!C465,גיליון3!$U$13:$X$13,0)))</f>
        <v xml:space="preserve"> </v>
      </c>
      <c r="I465" s="1"/>
      <c r="J465" s="1" t="e">
        <f>VLOOKUP(Table_1[[#This Row],[מספר רישוי ]],'[3]2024'!$A:$AH,34,0)</f>
        <v>#N/A</v>
      </c>
    </row>
    <row r="466" spans="1:10" ht="18" customHeight="1" thickBot="1" x14ac:dyDescent="0.3">
      <c r="A466" s="1"/>
      <c r="B466" s="1"/>
      <c r="C466" s="1"/>
      <c r="D466" s="1"/>
      <c r="E466" s="713"/>
      <c r="F466" s="1"/>
      <c r="G466" s="1"/>
      <c r="H466" s="44" t="str">
        <f t="array" ref="H466">IF(ISERROR(INDEX(גיליון3!$U$14:$X$28,MATCH('דיווח פרטני'!G466,גיליון3!$T$14:$T$28,0),MATCH('דיווח פרטני'!C466,גיליון3!$U$13:$X$13,0)))," ", INDEX(גיליון3!$U$14:$X$28,MATCH('דיווח פרטני'!G466,גיליון3!$T$14:$T$28,0),MATCH('דיווח פרטני'!C466,גיליון3!$U$13:$X$13,0)))</f>
        <v xml:space="preserve"> </v>
      </c>
      <c r="I466" s="1"/>
      <c r="J466" s="1" t="e">
        <f>VLOOKUP(Table_1[[#This Row],[מספר רישוי ]],'[3]2024'!$A:$AH,34,0)</f>
        <v>#N/A</v>
      </c>
    </row>
    <row r="467" spans="1:10" ht="18" customHeight="1" thickBot="1" x14ac:dyDescent="0.3">
      <c r="A467" s="1"/>
      <c r="B467" s="1"/>
      <c r="C467" s="1"/>
      <c r="D467" s="1"/>
      <c r="E467" s="713"/>
      <c r="F467" s="1"/>
      <c r="G467" s="1"/>
      <c r="H467" s="44" t="str">
        <f t="array" ref="H467">IF(ISERROR(INDEX(גיליון3!$U$14:$X$28,MATCH('דיווח פרטני'!G467,גיליון3!$T$14:$T$28,0),MATCH('דיווח פרטני'!C467,גיליון3!$U$13:$X$13,0)))," ", INDEX(גיליון3!$U$14:$X$28,MATCH('דיווח פרטני'!G467,גיליון3!$T$14:$T$28,0),MATCH('דיווח פרטני'!C467,גיליון3!$U$13:$X$13,0)))</f>
        <v xml:space="preserve"> </v>
      </c>
      <c r="I467" s="1"/>
      <c r="J467" s="1" t="e">
        <f>VLOOKUP(Table_1[[#This Row],[מספר רישוי ]],'[3]2024'!$A:$AH,34,0)</f>
        <v>#N/A</v>
      </c>
    </row>
    <row r="468" spans="1:10" ht="18" customHeight="1" thickBot="1" x14ac:dyDescent="0.3">
      <c r="A468" s="1"/>
      <c r="B468" s="1"/>
      <c r="C468" s="1"/>
      <c r="D468" s="1"/>
      <c r="E468" s="713"/>
      <c r="F468" s="1"/>
      <c r="G468" s="1"/>
      <c r="H468" s="44" t="str">
        <f t="array" ref="H468">IF(ISERROR(INDEX(גיליון3!$U$14:$X$28,MATCH('דיווח פרטני'!G468,גיליון3!$T$14:$T$28,0),MATCH('דיווח פרטני'!C468,גיליון3!$U$13:$X$13,0)))," ", INDEX(גיליון3!$U$14:$X$28,MATCH('דיווח פרטני'!G468,גיליון3!$T$14:$T$28,0),MATCH('דיווח פרטני'!C468,גיליון3!$U$13:$X$13,0)))</f>
        <v xml:space="preserve"> </v>
      </c>
      <c r="I468" s="1"/>
      <c r="J468" s="1" t="e">
        <f>VLOOKUP(Table_1[[#This Row],[מספר רישוי ]],'[3]2024'!$A:$AH,34,0)</f>
        <v>#N/A</v>
      </c>
    </row>
    <row r="469" spans="1:10" ht="18" customHeight="1" thickBot="1" x14ac:dyDescent="0.3">
      <c r="A469" s="1"/>
      <c r="B469" s="1"/>
      <c r="C469" s="1"/>
      <c r="D469" s="1"/>
      <c r="E469" s="713"/>
      <c r="F469" s="1"/>
      <c r="G469" s="1"/>
      <c r="H469" s="44" t="str">
        <f t="array" ref="H469">IF(ISERROR(INDEX(גיליון3!$U$14:$X$28,MATCH('דיווח פרטני'!G469,גיליון3!$T$14:$T$28,0),MATCH('דיווח פרטני'!C469,גיליון3!$U$13:$X$13,0)))," ", INDEX(גיליון3!$U$14:$X$28,MATCH('דיווח פרטני'!G469,גיליון3!$T$14:$T$28,0),MATCH('דיווח פרטני'!C469,גיליון3!$U$13:$X$13,0)))</f>
        <v xml:space="preserve"> </v>
      </c>
      <c r="I469" s="1"/>
      <c r="J469" s="1" t="e">
        <f>VLOOKUP(Table_1[[#This Row],[מספר רישוי ]],'[3]2024'!$A:$AH,34,0)</f>
        <v>#N/A</v>
      </c>
    </row>
    <row r="470" spans="1:10" ht="18" customHeight="1" thickBot="1" x14ac:dyDescent="0.3">
      <c r="A470" s="1"/>
      <c r="B470" s="1"/>
      <c r="C470" s="1"/>
      <c r="D470" s="1"/>
      <c r="E470" s="713"/>
      <c r="F470" s="1"/>
      <c r="G470" s="1"/>
      <c r="H470" s="44" t="str">
        <f t="array" ref="H470">IF(ISERROR(INDEX(גיליון3!$U$14:$X$28,MATCH('דיווח פרטני'!G470,גיליון3!$T$14:$T$28,0),MATCH('דיווח פרטני'!C470,גיליון3!$U$13:$X$13,0)))," ", INDEX(גיליון3!$U$14:$X$28,MATCH('דיווח פרטני'!G470,גיליון3!$T$14:$T$28,0),MATCH('דיווח פרטני'!C470,גיליון3!$U$13:$X$13,0)))</f>
        <v xml:space="preserve"> </v>
      </c>
      <c r="I470" s="1"/>
      <c r="J470" s="1" t="e">
        <f>VLOOKUP(Table_1[[#This Row],[מספר רישוי ]],'[3]2024'!$A:$AH,34,0)</f>
        <v>#N/A</v>
      </c>
    </row>
    <row r="471" spans="1:10" ht="18" customHeight="1" thickBot="1" x14ac:dyDescent="0.3">
      <c r="A471" s="1"/>
      <c r="B471" s="1"/>
      <c r="C471" s="1"/>
      <c r="D471" s="1"/>
      <c r="E471" s="713"/>
      <c r="F471" s="1"/>
      <c r="G471" s="1"/>
      <c r="H471" s="44" t="str">
        <f t="array" ref="H471">IF(ISERROR(INDEX(גיליון3!$U$14:$X$28,MATCH('דיווח פרטני'!G471,גיליון3!$T$14:$T$28,0),MATCH('דיווח פרטני'!C471,גיליון3!$U$13:$X$13,0)))," ", INDEX(גיליון3!$U$14:$X$28,MATCH('דיווח פרטני'!G471,גיליון3!$T$14:$T$28,0),MATCH('דיווח פרטני'!C471,גיליון3!$U$13:$X$13,0)))</f>
        <v xml:space="preserve"> </v>
      </c>
      <c r="I471" s="1"/>
      <c r="J471" s="1" t="e">
        <f>VLOOKUP(Table_1[[#This Row],[מספר רישוי ]],'[3]2024'!$A:$AH,34,0)</f>
        <v>#N/A</v>
      </c>
    </row>
    <row r="472" spans="1:10" ht="18" customHeight="1" thickBot="1" x14ac:dyDescent="0.3">
      <c r="A472" s="1"/>
      <c r="B472" s="1"/>
      <c r="C472" s="1"/>
      <c r="D472" s="1"/>
      <c r="E472" s="713"/>
      <c r="F472" s="1"/>
      <c r="G472" s="1"/>
      <c r="H472" s="44" t="str">
        <f t="array" ref="H472">IF(ISERROR(INDEX(גיליון3!$U$14:$X$28,MATCH('דיווח פרטני'!G472,גיליון3!$T$14:$T$28,0),MATCH('דיווח פרטני'!C472,גיליון3!$U$13:$X$13,0)))," ", INDEX(גיליון3!$U$14:$X$28,MATCH('דיווח פרטני'!G472,גיליון3!$T$14:$T$28,0),MATCH('דיווח פרטני'!C472,גיליון3!$U$13:$X$13,0)))</f>
        <v xml:space="preserve"> </v>
      </c>
      <c r="I472" s="1"/>
      <c r="J472" s="1" t="e">
        <f>VLOOKUP(Table_1[[#This Row],[מספר רישוי ]],'[3]2024'!$A:$AH,34,0)</f>
        <v>#N/A</v>
      </c>
    </row>
    <row r="473" spans="1:10" ht="18" customHeight="1" thickBot="1" x14ac:dyDescent="0.3">
      <c r="A473" s="1"/>
      <c r="B473" s="1"/>
      <c r="C473" s="1"/>
      <c r="D473" s="1"/>
      <c r="E473" s="713"/>
      <c r="F473" s="1"/>
      <c r="G473" s="1"/>
      <c r="H473" s="44" t="str">
        <f t="array" ref="H473">IF(ISERROR(INDEX(גיליון3!$U$14:$X$28,MATCH('דיווח פרטני'!G473,גיליון3!$T$14:$T$28,0),MATCH('דיווח פרטני'!C473,גיליון3!$U$13:$X$13,0)))," ", INDEX(גיליון3!$U$14:$X$28,MATCH('דיווח פרטני'!G473,גיליון3!$T$14:$T$28,0),MATCH('דיווח פרטני'!C473,גיליון3!$U$13:$X$13,0)))</f>
        <v xml:space="preserve"> </v>
      </c>
      <c r="I473" s="1"/>
      <c r="J473" s="1" t="e">
        <f>VLOOKUP(Table_1[[#This Row],[מספר רישוי ]],'[3]2024'!$A:$AH,34,0)</f>
        <v>#N/A</v>
      </c>
    </row>
    <row r="474" spans="1:10" ht="18" customHeight="1" thickBot="1" x14ac:dyDescent="0.3">
      <c r="A474" s="1"/>
      <c r="B474" s="1"/>
      <c r="C474" s="1"/>
      <c r="D474" s="1"/>
      <c r="E474" s="713"/>
      <c r="F474" s="1"/>
      <c r="G474" s="1"/>
      <c r="H474" s="44" t="str">
        <f t="array" ref="H474">IF(ISERROR(INDEX(גיליון3!$U$14:$X$28,MATCH('דיווח פרטני'!G474,גיליון3!$T$14:$T$28,0),MATCH('דיווח פרטני'!C474,גיליון3!$U$13:$X$13,0)))," ", INDEX(גיליון3!$U$14:$X$28,MATCH('דיווח פרטני'!G474,גיליון3!$T$14:$T$28,0),MATCH('דיווח פרטני'!C474,גיליון3!$U$13:$X$13,0)))</f>
        <v xml:space="preserve"> </v>
      </c>
      <c r="I474" s="1"/>
      <c r="J474" s="1" t="e">
        <f>VLOOKUP(Table_1[[#This Row],[מספר רישוי ]],'[3]2024'!$A:$AH,34,0)</f>
        <v>#N/A</v>
      </c>
    </row>
    <row r="475" spans="1:10" ht="18" customHeight="1" thickBot="1" x14ac:dyDescent="0.3">
      <c r="A475" s="1"/>
      <c r="B475" s="1"/>
      <c r="C475" s="1"/>
      <c r="D475" s="1"/>
      <c r="E475" s="713"/>
      <c r="F475" s="1"/>
      <c r="G475" s="1"/>
      <c r="H475" s="44" t="str">
        <f t="array" ref="H475">IF(ISERROR(INDEX(גיליון3!$U$14:$X$28,MATCH('דיווח פרטני'!G475,גיליון3!$T$14:$T$28,0),MATCH('דיווח פרטני'!C475,גיליון3!$U$13:$X$13,0)))," ", INDEX(גיליון3!$U$14:$X$28,MATCH('דיווח פרטני'!G475,גיליון3!$T$14:$T$28,0),MATCH('דיווח פרטני'!C475,גיליון3!$U$13:$X$13,0)))</f>
        <v xml:space="preserve"> </v>
      </c>
      <c r="I475" s="1"/>
      <c r="J475" s="1" t="e">
        <f>VLOOKUP(Table_1[[#This Row],[מספר רישוי ]],'[3]2024'!$A:$AH,34,0)</f>
        <v>#N/A</v>
      </c>
    </row>
    <row r="476" spans="1:10" ht="18" customHeight="1" thickBot="1" x14ac:dyDescent="0.3">
      <c r="A476" s="1"/>
      <c r="B476" s="1"/>
      <c r="C476" s="1"/>
      <c r="D476" s="1"/>
      <c r="E476" s="713"/>
      <c r="F476" s="1"/>
      <c r="G476" s="1"/>
      <c r="H476" s="44" t="str">
        <f t="array" ref="H476">IF(ISERROR(INDEX(גיליון3!$U$14:$X$28,MATCH('דיווח פרטני'!G476,גיליון3!$T$14:$T$28,0),MATCH('דיווח פרטני'!C476,גיליון3!$U$13:$X$13,0)))," ", INDEX(גיליון3!$U$14:$X$28,MATCH('דיווח פרטני'!G476,גיליון3!$T$14:$T$28,0),MATCH('דיווח פרטני'!C476,גיליון3!$U$13:$X$13,0)))</f>
        <v xml:space="preserve"> </v>
      </c>
      <c r="I476" s="1"/>
      <c r="J476" s="1" t="e">
        <f>VLOOKUP(Table_1[[#This Row],[מספר רישוי ]],'[3]2024'!$A:$AH,34,0)</f>
        <v>#N/A</v>
      </c>
    </row>
    <row r="477" spans="1:10" ht="18" customHeight="1" thickBot="1" x14ac:dyDescent="0.3">
      <c r="A477" s="1"/>
      <c r="B477" s="1"/>
      <c r="C477" s="1"/>
      <c r="D477" s="1"/>
      <c r="E477" s="713"/>
      <c r="F477" s="1"/>
      <c r="G477" s="1"/>
      <c r="H477" s="44" t="str">
        <f t="array" ref="H477">IF(ISERROR(INDEX(גיליון3!$U$14:$X$28,MATCH('דיווח פרטני'!G477,גיליון3!$T$14:$T$28,0),MATCH('דיווח פרטני'!C477,גיליון3!$U$13:$X$13,0)))," ", INDEX(גיליון3!$U$14:$X$28,MATCH('דיווח פרטני'!G477,גיליון3!$T$14:$T$28,0),MATCH('דיווח פרטני'!C477,גיליון3!$U$13:$X$13,0)))</f>
        <v xml:space="preserve"> </v>
      </c>
      <c r="I477" s="1"/>
      <c r="J477" s="1" t="e">
        <f>VLOOKUP(Table_1[[#This Row],[מספר רישוי ]],'[3]2024'!$A:$AH,34,0)</f>
        <v>#N/A</v>
      </c>
    </row>
    <row r="478" spans="1:10" ht="18" customHeight="1" thickBot="1" x14ac:dyDescent="0.3">
      <c r="A478" s="1"/>
      <c r="B478" s="1"/>
      <c r="C478" s="1"/>
      <c r="D478" s="1"/>
      <c r="E478" s="713"/>
      <c r="F478" s="1"/>
      <c r="G478" s="1"/>
      <c r="H478" s="44" t="str">
        <f t="array" ref="H478">IF(ISERROR(INDEX(גיליון3!$U$14:$X$28,MATCH('דיווח פרטני'!G478,גיליון3!$T$14:$T$28,0),MATCH('דיווח פרטני'!C478,גיליון3!$U$13:$X$13,0)))," ", INDEX(גיליון3!$U$14:$X$28,MATCH('דיווח פרטני'!G478,גיליון3!$T$14:$T$28,0),MATCH('דיווח פרטני'!C478,גיליון3!$U$13:$X$13,0)))</f>
        <v xml:space="preserve"> </v>
      </c>
      <c r="I478" s="1"/>
      <c r="J478" s="1" t="e">
        <f>VLOOKUP(Table_1[[#This Row],[מספר רישוי ]],'[3]2024'!$A:$AH,34,0)</f>
        <v>#N/A</v>
      </c>
    </row>
    <row r="479" spans="1:10" ht="18" customHeight="1" thickBot="1" x14ac:dyDescent="0.3">
      <c r="A479" s="1"/>
      <c r="B479" s="1"/>
      <c r="C479" s="1"/>
      <c r="D479" s="1"/>
      <c r="E479" s="713"/>
      <c r="F479" s="1"/>
      <c r="G479" s="1"/>
      <c r="H479" s="44" t="str">
        <f t="array" ref="H479">IF(ISERROR(INDEX(גיליון3!$U$14:$X$28,MATCH('דיווח פרטני'!G479,גיליון3!$T$14:$T$28,0),MATCH('דיווח פרטני'!C479,גיליון3!$U$13:$X$13,0)))," ", INDEX(גיליון3!$U$14:$X$28,MATCH('דיווח פרטני'!G479,גיליון3!$T$14:$T$28,0),MATCH('דיווח פרטני'!C479,גיליון3!$U$13:$X$13,0)))</f>
        <v xml:space="preserve"> </v>
      </c>
      <c r="I479" s="1"/>
      <c r="J479" s="1" t="e">
        <f>VLOOKUP(Table_1[[#This Row],[מספר רישוי ]],'[3]2024'!$A:$AH,34,0)</f>
        <v>#N/A</v>
      </c>
    </row>
    <row r="480" spans="1:10" ht="18" customHeight="1" thickBot="1" x14ac:dyDescent="0.3">
      <c r="A480" s="1"/>
      <c r="B480" s="1"/>
      <c r="C480" s="1"/>
      <c r="D480" s="1"/>
      <c r="E480" s="713"/>
      <c r="F480" s="1"/>
      <c r="G480" s="1"/>
      <c r="H480" s="44" t="str">
        <f t="array" ref="H480">IF(ISERROR(INDEX(גיליון3!$U$14:$X$28,MATCH('דיווח פרטני'!G480,גיליון3!$T$14:$T$28,0),MATCH('דיווח פרטני'!C480,גיליון3!$U$13:$X$13,0)))," ", INDEX(גיליון3!$U$14:$X$28,MATCH('דיווח פרטני'!G480,גיליון3!$T$14:$T$28,0),MATCH('דיווח פרטני'!C480,גיליון3!$U$13:$X$13,0)))</f>
        <v xml:space="preserve"> </v>
      </c>
      <c r="I480" s="1"/>
      <c r="J480" s="1" t="e">
        <f>VLOOKUP(Table_1[[#This Row],[מספר רישוי ]],'[3]2024'!$A:$AH,34,0)</f>
        <v>#N/A</v>
      </c>
    </row>
    <row r="481" spans="1:10" ht="18" customHeight="1" thickBot="1" x14ac:dyDescent="0.3">
      <c r="A481" s="1"/>
      <c r="B481" s="1"/>
      <c r="C481" s="1"/>
      <c r="D481" s="1"/>
      <c r="E481" s="713"/>
      <c r="F481" s="1"/>
      <c r="G481" s="1"/>
      <c r="H481" s="44" t="str">
        <f t="array" ref="H481">IF(ISERROR(INDEX(גיליון3!$U$14:$X$28,MATCH('דיווח פרטני'!G481,גיליון3!$T$14:$T$28,0),MATCH('דיווח פרטני'!C481,גיליון3!$U$13:$X$13,0)))," ", INDEX(גיליון3!$U$14:$X$28,MATCH('דיווח פרטני'!G481,גיליון3!$T$14:$T$28,0),MATCH('דיווח פרטני'!C481,גיליון3!$U$13:$X$13,0)))</f>
        <v xml:space="preserve"> </v>
      </c>
      <c r="I481" s="1"/>
      <c r="J481" s="1" t="e">
        <f>VLOOKUP(Table_1[[#This Row],[מספר רישוי ]],'[3]2024'!$A:$AH,34,0)</f>
        <v>#N/A</v>
      </c>
    </row>
    <row r="482" spans="1:10" ht="18" customHeight="1" thickBot="1" x14ac:dyDescent="0.3">
      <c r="A482" s="1"/>
      <c r="B482" s="1"/>
      <c r="C482" s="1"/>
      <c r="D482" s="1"/>
      <c r="E482" s="713"/>
      <c r="F482" s="1"/>
      <c r="G482" s="1"/>
      <c r="H482" s="44" t="str">
        <f t="array" ref="H482">IF(ISERROR(INDEX(גיליון3!$U$14:$X$28,MATCH('דיווח פרטני'!G482,גיליון3!$T$14:$T$28,0),MATCH('דיווח פרטני'!C482,גיליון3!$U$13:$X$13,0)))," ", INDEX(גיליון3!$U$14:$X$28,MATCH('דיווח פרטני'!G482,גיליון3!$T$14:$T$28,0),MATCH('דיווח פרטני'!C482,גיליון3!$U$13:$X$13,0)))</f>
        <v xml:space="preserve"> </v>
      </c>
      <c r="I482" s="1"/>
      <c r="J482" s="1" t="e">
        <f>VLOOKUP(Table_1[[#This Row],[מספר רישוי ]],'[3]2024'!$A:$AH,34,0)</f>
        <v>#N/A</v>
      </c>
    </row>
    <row r="483" spans="1:10" ht="18" customHeight="1" thickBot="1" x14ac:dyDescent="0.3">
      <c r="A483" s="1"/>
      <c r="B483" s="1"/>
      <c r="C483" s="1"/>
      <c r="D483" s="1"/>
      <c r="E483" s="713"/>
      <c r="F483" s="1"/>
      <c r="G483" s="1"/>
      <c r="H483" s="44" t="str">
        <f t="array" ref="H483">IF(ISERROR(INDEX(גיליון3!$U$14:$X$28,MATCH('דיווח פרטני'!G483,גיליון3!$T$14:$T$28,0),MATCH('דיווח פרטני'!C483,גיליון3!$U$13:$X$13,0)))," ", INDEX(גיליון3!$U$14:$X$28,MATCH('דיווח פרטני'!G483,גיליון3!$T$14:$T$28,0),MATCH('דיווח פרטני'!C483,גיליון3!$U$13:$X$13,0)))</f>
        <v xml:space="preserve"> </v>
      </c>
      <c r="I483" s="1"/>
      <c r="J483" s="1" t="e">
        <f>VLOOKUP(Table_1[[#This Row],[מספר רישוי ]],'[3]2024'!$A:$AH,34,0)</f>
        <v>#N/A</v>
      </c>
    </row>
    <row r="484" spans="1:10" ht="18" customHeight="1" thickBot="1" x14ac:dyDescent="0.3">
      <c r="A484" s="1"/>
      <c r="B484" s="1"/>
      <c r="C484" s="1"/>
      <c r="D484" s="1"/>
      <c r="E484" s="713"/>
      <c r="F484" s="1"/>
      <c r="G484" s="1"/>
      <c r="H484" s="44" t="str">
        <f t="array" ref="H484">IF(ISERROR(INDEX(גיליון3!$U$14:$X$28,MATCH('דיווח פרטני'!G484,גיליון3!$T$14:$T$28,0),MATCH('דיווח פרטני'!C484,גיליון3!$U$13:$X$13,0)))," ", INDEX(גיליון3!$U$14:$X$28,MATCH('דיווח פרטני'!G484,גיליון3!$T$14:$T$28,0),MATCH('דיווח פרטני'!C484,גיליון3!$U$13:$X$13,0)))</f>
        <v xml:space="preserve"> </v>
      </c>
      <c r="I484" s="1"/>
      <c r="J484" s="1" t="e">
        <f>VLOOKUP(Table_1[[#This Row],[מספר רישוי ]],'[3]2024'!$A:$AH,34,0)</f>
        <v>#N/A</v>
      </c>
    </row>
    <row r="485" spans="1:10" ht="18" customHeight="1" thickBot="1" x14ac:dyDescent="0.3">
      <c r="A485" s="1"/>
      <c r="B485" s="1"/>
      <c r="C485" s="1"/>
      <c r="D485" s="1"/>
      <c r="E485" s="713"/>
      <c r="F485" s="1"/>
      <c r="G485" s="1"/>
      <c r="H485" s="44" t="str">
        <f t="array" ref="H485">IF(ISERROR(INDEX(גיליון3!$U$14:$X$28,MATCH('דיווח פרטני'!G485,גיליון3!$T$14:$T$28,0),MATCH('דיווח פרטני'!C485,גיליון3!$U$13:$X$13,0)))," ", INDEX(גיליון3!$U$14:$X$28,MATCH('דיווח פרטני'!G485,גיליון3!$T$14:$T$28,0),MATCH('דיווח פרטני'!C485,גיליון3!$U$13:$X$13,0)))</f>
        <v xml:space="preserve"> </v>
      </c>
      <c r="I485" s="1"/>
      <c r="J485" s="1" t="e">
        <f>VLOOKUP(Table_1[[#This Row],[מספר רישוי ]],'[3]2024'!$A:$AH,34,0)</f>
        <v>#N/A</v>
      </c>
    </row>
    <row r="486" spans="1:10" ht="18" customHeight="1" thickBot="1" x14ac:dyDescent="0.3">
      <c r="A486" s="1"/>
      <c r="B486" s="1"/>
      <c r="C486" s="1"/>
      <c r="D486" s="1"/>
      <c r="E486" s="713"/>
      <c r="F486" s="1"/>
      <c r="G486" s="1"/>
      <c r="H486" s="44" t="str">
        <f t="array" ref="H486">IF(ISERROR(INDEX(גיליון3!$U$14:$X$28,MATCH('דיווח פרטני'!G486,גיליון3!$T$14:$T$28,0),MATCH('דיווח פרטני'!C486,גיליון3!$U$13:$X$13,0)))," ", INDEX(גיליון3!$U$14:$X$28,MATCH('דיווח פרטני'!G486,גיליון3!$T$14:$T$28,0),MATCH('דיווח פרטני'!C486,גיליון3!$U$13:$X$13,0)))</f>
        <v xml:space="preserve"> </v>
      </c>
      <c r="I486" s="1"/>
      <c r="J486" s="1" t="e">
        <f>VLOOKUP(Table_1[[#This Row],[מספר רישוי ]],'[3]2024'!$A:$AH,34,0)</f>
        <v>#N/A</v>
      </c>
    </row>
    <row r="487" spans="1:10" ht="18" customHeight="1" thickBot="1" x14ac:dyDescent="0.3">
      <c r="A487" s="1"/>
      <c r="B487" s="1"/>
      <c r="C487" s="1"/>
      <c r="D487" s="1"/>
      <c r="E487" s="713"/>
      <c r="F487" s="1"/>
      <c r="G487" s="1"/>
      <c r="H487" s="44" t="str">
        <f t="array" ref="H487">IF(ISERROR(INDEX(גיליון3!$U$14:$X$28,MATCH('דיווח פרטני'!G487,גיליון3!$T$14:$T$28,0),MATCH('דיווח פרטני'!C487,גיליון3!$U$13:$X$13,0)))," ", INDEX(גיליון3!$U$14:$X$28,MATCH('דיווח פרטני'!G487,גיליון3!$T$14:$T$28,0),MATCH('דיווח פרטני'!C487,גיליון3!$U$13:$X$13,0)))</f>
        <v xml:space="preserve"> </v>
      </c>
      <c r="I487" s="1"/>
      <c r="J487" s="1" t="e">
        <f>VLOOKUP(Table_1[[#This Row],[מספר רישוי ]],'[3]2024'!$A:$AH,34,0)</f>
        <v>#N/A</v>
      </c>
    </row>
    <row r="488" spans="1:10" ht="18" customHeight="1" thickBot="1" x14ac:dyDescent="0.3">
      <c r="A488" s="1"/>
      <c r="B488" s="1"/>
      <c r="C488" s="1"/>
      <c r="D488" s="1"/>
      <c r="E488" s="713"/>
      <c r="F488" s="1"/>
      <c r="G488" s="1"/>
      <c r="H488" s="44" t="str">
        <f t="array" ref="H488">IF(ISERROR(INDEX(גיליון3!$U$14:$X$28,MATCH('דיווח פרטני'!G488,גיליון3!$T$14:$T$28,0),MATCH('דיווח פרטני'!C488,גיליון3!$U$13:$X$13,0)))," ", INDEX(גיליון3!$U$14:$X$28,MATCH('דיווח פרטני'!G488,גיליון3!$T$14:$T$28,0),MATCH('דיווח פרטני'!C488,גיליון3!$U$13:$X$13,0)))</f>
        <v xml:space="preserve"> </v>
      </c>
      <c r="I488" s="1"/>
      <c r="J488" s="1" t="e">
        <f>VLOOKUP(Table_1[[#This Row],[מספר רישוי ]],'[3]2024'!$A:$AH,34,0)</f>
        <v>#N/A</v>
      </c>
    </row>
    <row r="489" spans="1:10" ht="18" customHeight="1" thickBot="1" x14ac:dyDescent="0.3">
      <c r="A489" s="1"/>
      <c r="B489" s="1"/>
      <c r="C489" s="1"/>
      <c r="D489" s="1"/>
      <c r="E489" s="713"/>
      <c r="F489" s="1"/>
      <c r="G489" s="1"/>
      <c r="H489" s="44" t="str">
        <f t="array" ref="H489">IF(ISERROR(INDEX(גיליון3!$U$14:$X$28,MATCH('דיווח פרטני'!G489,גיליון3!$T$14:$T$28,0),MATCH('דיווח פרטני'!C489,גיליון3!$U$13:$X$13,0)))," ", INDEX(גיליון3!$U$14:$X$28,MATCH('דיווח פרטני'!G489,גיליון3!$T$14:$T$28,0),MATCH('דיווח פרטני'!C489,גיליון3!$U$13:$X$13,0)))</f>
        <v xml:space="preserve"> </v>
      </c>
      <c r="I489" s="1"/>
      <c r="J489" s="1" t="e">
        <f>VLOOKUP(Table_1[[#This Row],[מספר רישוי ]],'[3]2024'!$A:$AH,34,0)</f>
        <v>#N/A</v>
      </c>
    </row>
    <row r="490" spans="1:10" ht="18" customHeight="1" thickBot="1" x14ac:dyDescent="0.3">
      <c r="A490" s="1"/>
      <c r="B490" s="1"/>
      <c r="C490" s="1"/>
      <c r="D490" s="1"/>
      <c r="E490" s="713"/>
      <c r="F490" s="1"/>
      <c r="G490" s="1"/>
      <c r="H490" s="44" t="str">
        <f t="array" ref="H490">IF(ISERROR(INDEX(גיליון3!$U$14:$X$28,MATCH('דיווח פרטני'!G490,גיליון3!$T$14:$T$28,0),MATCH('דיווח פרטני'!C490,גיליון3!$U$13:$X$13,0)))," ", INDEX(גיליון3!$U$14:$X$28,MATCH('דיווח פרטני'!G490,גיליון3!$T$14:$T$28,0),MATCH('דיווח פרטני'!C490,גיליון3!$U$13:$X$13,0)))</f>
        <v xml:space="preserve"> </v>
      </c>
      <c r="I490" s="1"/>
      <c r="J490" s="1" t="e">
        <f>VLOOKUP(Table_1[[#This Row],[מספר רישוי ]],'[3]2024'!$A:$AH,34,0)</f>
        <v>#N/A</v>
      </c>
    </row>
    <row r="491" spans="1:10" ht="18" customHeight="1" thickBot="1" x14ac:dyDescent="0.3">
      <c r="A491" s="1"/>
      <c r="B491" s="1"/>
      <c r="C491" s="1"/>
      <c r="D491" s="1"/>
      <c r="E491" s="713"/>
      <c r="F491" s="1"/>
      <c r="G491" s="1"/>
      <c r="H491" s="44" t="str">
        <f t="array" ref="H491">IF(ISERROR(INDEX(גיליון3!$U$14:$X$28,MATCH('דיווח פרטני'!G491,גיליון3!$T$14:$T$28,0),MATCH('דיווח פרטני'!C491,גיליון3!$U$13:$X$13,0)))," ", INDEX(גיליון3!$U$14:$X$28,MATCH('דיווח פרטני'!G491,גיליון3!$T$14:$T$28,0),MATCH('דיווח פרטני'!C491,גיליון3!$U$13:$X$13,0)))</f>
        <v xml:space="preserve"> </v>
      </c>
      <c r="I491" s="1"/>
      <c r="J491" s="1" t="e">
        <f>VLOOKUP(Table_1[[#This Row],[מספר רישוי ]],'[3]2024'!$A:$AH,34,0)</f>
        <v>#N/A</v>
      </c>
    </row>
    <row r="492" spans="1:10" ht="18" customHeight="1" thickBot="1" x14ac:dyDescent="0.3">
      <c r="A492" s="1"/>
      <c r="B492" s="1"/>
      <c r="C492" s="1"/>
      <c r="D492" s="1"/>
      <c r="E492" s="713"/>
      <c r="F492" s="1"/>
      <c r="G492" s="1"/>
      <c r="H492" s="44" t="str">
        <f t="array" ref="H492">IF(ISERROR(INDEX(גיליון3!$U$14:$X$28,MATCH('דיווח פרטני'!G492,גיליון3!$T$14:$T$28,0),MATCH('דיווח פרטני'!C492,גיליון3!$U$13:$X$13,0)))," ", INDEX(גיליון3!$U$14:$X$28,MATCH('דיווח פרטני'!G492,גיליון3!$T$14:$T$28,0),MATCH('דיווח פרטני'!C492,גיליון3!$U$13:$X$13,0)))</f>
        <v xml:space="preserve"> </v>
      </c>
      <c r="I492" s="1"/>
      <c r="J492" s="1" t="e">
        <f>VLOOKUP(Table_1[[#This Row],[מספר רישוי ]],'[3]2024'!$A:$AH,34,0)</f>
        <v>#N/A</v>
      </c>
    </row>
    <row r="493" spans="1:10" ht="18" customHeight="1" thickBot="1" x14ac:dyDescent="0.3">
      <c r="A493" s="1"/>
      <c r="B493" s="1"/>
      <c r="C493" s="1"/>
      <c r="D493" s="1"/>
      <c r="E493" s="713"/>
      <c r="F493" s="1"/>
      <c r="G493" s="1"/>
      <c r="H493" s="44" t="str">
        <f t="array" ref="H493">IF(ISERROR(INDEX(גיליון3!$U$14:$X$28,MATCH('דיווח פרטני'!G493,גיליון3!$T$14:$T$28,0),MATCH('דיווח פרטני'!C493,גיליון3!$U$13:$X$13,0)))," ", INDEX(גיליון3!$U$14:$X$28,MATCH('דיווח פרטני'!G493,גיליון3!$T$14:$T$28,0),MATCH('דיווח פרטני'!C493,גיליון3!$U$13:$X$13,0)))</f>
        <v xml:space="preserve"> </v>
      </c>
      <c r="I493" s="1"/>
      <c r="J493" s="1" t="e">
        <f>VLOOKUP(Table_1[[#This Row],[מספר רישוי ]],'[3]2024'!$A:$AH,34,0)</f>
        <v>#N/A</v>
      </c>
    </row>
    <row r="494" spans="1:10" ht="18" customHeight="1" thickBot="1" x14ac:dyDescent="0.3">
      <c r="A494" s="1"/>
      <c r="B494" s="1"/>
      <c r="C494" s="1"/>
      <c r="D494" s="1"/>
      <c r="E494" s="713"/>
      <c r="F494" s="1"/>
      <c r="G494" s="1"/>
      <c r="H494" s="44" t="str">
        <f t="array" ref="H494">IF(ISERROR(INDEX(גיליון3!$U$14:$X$28,MATCH('דיווח פרטני'!G494,גיליון3!$T$14:$T$28,0),MATCH('דיווח פרטני'!C494,גיליון3!$U$13:$X$13,0)))," ", INDEX(גיליון3!$U$14:$X$28,MATCH('דיווח פרטני'!G494,גיליון3!$T$14:$T$28,0),MATCH('דיווח פרטני'!C494,גיליון3!$U$13:$X$13,0)))</f>
        <v xml:space="preserve"> </v>
      </c>
      <c r="I494" s="1"/>
      <c r="J494" s="1" t="e">
        <f>VLOOKUP(Table_1[[#This Row],[מספר רישוי ]],'[3]2024'!$A:$AH,34,0)</f>
        <v>#N/A</v>
      </c>
    </row>
    <row r="495" spans="1:10" ht="18" customHeight="1" thickBot="1" x14ac:dyDescent="0.3">
      <c r="A495" s="1"/>
      <c r="B495" s="1"/>
      <c r="C495" s="1"/>
      <c r="D495" s="1"/>
      <c r="E495" s="713"/>
      <c r="F495" s="1"/>
      <c r="G495" s="1"/>
      <c r="H495" s="44" t="str">
        <f t="array" ref="H495">IF(ISERROR(INDEX(גיליון3!$U$14:$X$28,MATCH('דיווח פרטני'!G495,גיליון3!$T$14:$T$28,0),MATCH('דיווח פרטני'!C495,גיליון3!$U$13:$X$13,0)))," ", INDEX(גיליון3!$U$14:$X$28,MATCH('דיווח פרטני'!G495,גיליון3!$T$14:$T$28,0),MATCH('דיווח פרטני'!C495,גיליון3!$U$13:$X$13,0)))</f>
        <v xml:space="preserve"> </v>
      </c>
      <c r="I495" s="1"/>
      <c r="J495" s="1" t="e">
        <f>VLOOKUP(Table_1[[#This Row],[מספר רישוי ]],'[3]2024'!$A:$AH,34,0)</f>
        <v>#N/A</v>
      </c>
    </row>
    <row r="496" spans="1:10" ht="18" customHeight="1" thickBot="1" x14ac:dyDescent="0.3">
      <c r="A496" s="1"/>
      <c r="B496" s="1"/>
      <c r="C496" s="1"/>
      <c r="D496" s="1"/>
      <c r="E496" s="713"/>
      <c r="F496" s="1"/>
      <c r="G496" s="1"/>
      <c r="H496" s="44" t="str">
        <f t="array" ref="H496">IF(ISERROR(INDEX(גיליון3!$U$14:$X$28,MATCH('דיווח פרטני'!G496,גיליון3!$T$14:$T$28,0),MATCH('דיווח פרטני'!C496,גיליון3!$U$13:$X$13,0)))," ", INDEX(גיליון3!$U$14:$X$28,MATCH('דיווח פרטני'!G496,גיליון3!$T$14:$T$28,0),MATCH('דיווח פרטני'!C496,גיליון3!$U$13:$X$13,0)))</f>
        <v xml:space="preserve"> </v>
      </c>
      <c r="I496" s="1"/>
      <c r="J496" s="1" t="e">
        <f>VLOOKUP(Table_1[[#This Row],[מספר רישוי ]],'[3]2024'!$A:$AH,34,0)</f>
        <v>#N/A</v>
      </c>
    </row>
    <row r="497" spans="1:10" ht="18" customHeight="1" thickBot="1" x14ac:dyDescent="0.3">
      <c r="A497" s="1"/>
      <c r="B497" s="1"/>
      <c r="C497" s="1"/>
      <c r="D497" s="1"/>
      <c r="E497" s="713"/>
      <c r="F497" s="1"/>
      <c r="G497" s="1"/>
      <c r="H497" s="44" t="str">
        <f t="array" ref="H497">IF(ISERROR(INDEX(גיליון3!$U$14:$X$28,MATCH('דיווח פרטני'!G497,גיליון3!$T$14:$T$28,0),MATCH('דיווח פרטני'!C497,גיליון3!$U$13:$X$13,0)))," ", INDEX(גיליון3!$U$14:$X$28,MATCH('דיווח פרטני'!G497,גיליון3!$T$14:$T$28,0),MATCH('דיווח פרטני'!C497,גיליון3!$U$13:$X$13,0)))</f>
        <v xml:space="preserve"> </v>
      </c>
      <c r="I497" s="1"/>
      <c r="J497" s="1" t="e">
        <f>VLOOKUP(Table_1[[#This Row],[מספר רישוי ]],'[3]2024'!$A:$AH,34,0)</f>
        <v>#N/A</v>
      </c>
    </row>
    <row r="498" spans="1:10" ht="18" customHeight="1" thickBot="1" x14ac:dyDescent="0.3">
      <c r="A498" s="1"/>
      <c r="B498" s="1"/>
      <c r="C498" s="1"/>
      <c r="D498" s="1"/>
      <c r="E498" s="713"/>
      <c r="F498" s="1"/>
      <c r="G498" s="1"/>
      <c r="H498" s="44" t="str">
        <f t="array" ref="H498">IF(ISERROR(INDEX(גיליון3!$U$14:$X$28,MATCH('דיווח פרטני'!G498,גיליון3!$T$14:$T$28,0),MATCH('דיווח פרטני'!C498,גיליון3!$U$13:$X$13,0)))," ", INDEX(גיליון3!$U$14:$X$28,MATCH('דיווח פרטני'!G498,גיליון3!$T$14:$T$28,0),MATCH('דיווח פרטני'!C498,גיליון3!$U$13:$X$13,0)))</f>
        <v xml:space="preserve"> </v>
      </c>
      <c r="I498" s="1"/>
      <c r="J498" s="1" t="e">
        <f>VLOOKUP(Table_1[[#This Row],[מספר רישוי ]],'[3]2024'!$A:$AH,34,0)</f>
        <v>#N/A</v>
      </c>
    </row>
    <row r="499" spans="1:10" ht="18" customHeight="1" thickBot="1" x14ac:dyDescent="0.3">
      <c r="A499" s="1"/>
      <c r="B499" s="1"/>
      <c r="C499" s="1"/>
      <c r="D499" s="1"/>
      <c r="E499" s="713"/>
      <c r="F499" s="1"/>
      <c r="G499" s="1"/>
      <c r="H499" s="44" t="str">
        <f t="array" ref="H499">IF(ISERROR(INDEX(גיליון3!$U$14:$X$28,MATCH('דיווח פרטני'!G499,גיליון3!$T$14:$T$28,0),MATCH('דיווח פרטני'!C499,גיליון3!$U$13:$X$13,0)))," ", INDEX(גיליון3!$U$14:$X$28,MATCH('דיווח פרטני'!G499,גיליון3!$T$14:$T$28,0),MATCH('דיווח פרטני'!C499,גיליון3!$U$13:$X$13,0)))</f>
        <v xml:space="preserve"> </v>
      </c>
      <c r="I499" s="1"/>
      <c r="J499" s="1" t="e">
        <f>VLOOKUP(Table_1[[#This Row],[מספר רישוי ]],'[3]2024'!$A:$AH,34,0)</f>
        <v>#N/A</v>
      </c>
    </row>
    <row r="500" spans="1:10" ht="18" customHeight="1" thickBot="1" x14ac:dyDescent="0.3">
      <c r="A500" s="1"/>
      <c r="B500" s="1"/>
      <c r="C500" s="1"/>
      <c r="D500" s="1"/>
      <c r="E500" s="713"/>
      <c r="F500" s="1"/>
      <c r="G500" s="1"/>
      <c r="H500" s="44" t="str">
        <f t="array" ref="H500">IF(ISERROR(INDEX(גיליון3!$U$14:$X$28,MATCH('דיווח פרטני'!G500,גיליון3!$T$14:$T$28,0),MATCH('דיווח פרטני'!C500,גיליון3!$U$13:$X$13,0)))," ", INDEX(גיליון3!$U$14:$X$28,MATCH('דיווח פרטני'!G500,גיליון3!$T$14:$T$28,0),MATCH('דיווח פרטני'!C500,גיליון3!$U$13:$X$13,0)))</f>
        <v xml:space="preserve"> </v>
      </c>
      <c r="I500" s="1"/>
      <c r="J500" s="1" t="e">
        <f>VLOOKUP(Table_1[[#This Row],[מספר רישוי ]],'[3]2024'!$A:$AH,34,0)</f>
        <v>#N/A</v>
      </c>
    </row>
    <row r="501" spans="1:10" ht="18" customHeight="1" thickBot="1" x14ac:dyDescent="0.3">
      <c r="A501" s="1"/>
      <c r="B501" s="1"/>
      <c r="C501" s="1"/>
      <c r="D501" s="1"/>
      <c r="E501" s="713"/>
      <c r="F501" s="1"/>
      <c r="G501" s="1"/>
      <c r="H501" s="44" t="str">
        <f t="array" ref="H501">IF(ISERROR(INDEX(גיליון3!$U$14:$X$28,MATCH('דיווח פרטני'!G501,גיליון3!$T$14:$T$28,0),MATCH('דיווח פרטני'!C501,גיליון3!$U$13:$X$13,0)))," ", INDEX(גיליון3!$U$14:$X$28,MATCH('דיווח פרטני'!G501,גיליון3!$T$14:$T$28,0),MATCH('דיווח פרטני'!C501,גיליון3!$U$13:$X$13,0)))</f>
        <v xml:space="preserve"> </v>
      </c>
      <c r="I501" s="1"/>
      <c r="J501" s="1" t="e">
        <f>VLOOKUP(Table_1[[#This Row],[מספר רישוי ]],'[3]2024'!$A:$AH,34,0)</f>
        <v>#N/A</v>
      </c>
    </row>
    <row r="502" spans="1:10" ht="18" customHeight="1" thickBot="1" x14ac:dyDescent="0.3">
      <c r="A502" s="1"/>
      <c r="B502" s="1"/>
      <c r="C502" s="1"/>
      <c r="D502" s="1"/>
      <c r="E502" s="713"/>
      <c r="F502" s="1"/>
      <c r="G502" s="1"/>
      <c r="H502" s="44" t="str">
        <f t="array" ref="H502">IF(ISERROR(INDEX(גיליון3!$U$14:$X$28,MATCH('דיווח פרטני'!G502,גיליון3!$T$14:$T$28,0),MATCH('דיווח פרטני'!C502,גיליון3!$U$13:$X$13,0)))," ", INDEX(גיליון3!$U$14:$X$28,MATCH('דיווח פרטני'!G502,גיליון3!$T$14:$T$28,0),MATCH('דיווח פרטני'!C502,גיליון3!$U$13:$X$13,0)))</f>
        <v xml:space="preserve"> </v>
      </c>
      <c r="I502" s="1"/>
      <c r="J502" s="1" t="e">
        <f>VLOOKUP(Table_1[[#This Row],[מספר רישוי ]],'[3]2024'!$A:$AH,34,0)</f>
        <v>#N/A</v>
      </c>
    </row>
    <row r="503" spans="1:10" ht="18" customHeight="1" thickBot="1" x14ac:dyDescent="0.3">
      <c r="A503" s="1"/>
      <c r="B503" s="1"/>
      <c r="C503" s="1"/>
      <c r="D503" s="1"/>
      <c r="E503" s="713"/>
      <c r="F503" s="1"/>
      <c r="G503" s="1"/>
      <c r="H503" s="44" t="str">
        <f t="array" ref="H503">IF(ISERROR(INDEX(גיליון3!$U$14:$X$28,MATCH('דיווח פרטני'!G503,גיליון3!$T$14:$T$28,0),MATCH('דיווח פרטני'!C503,גיליון3!$U$13:$X$13,0)))," ", INDEX(גיליון3!$U$14:$X$28,MATCH('דיווח פרטני'!G503,גיליון3!$T$14:$T$28,0),MATCH('דיווח פרטני'!C503,גיליון3!$U$13:$X$13,0)))</f>
        <v xml:space="preserve"> </v>
      </c>
      <c r="I503" s="1"/>
      <c r="J503" s="1" t="e">
        <f>VLOOKUP(Table_1[[#This Row],[מספר רישוי ]],'[3]2024'!$A:$AH,34,0)</f>
        <v>#N/A</v>
      </c>
    </row>
    <row r="504" spans="1:10" ht="18" customHeight="1" thickBot="1" x14ac:dyDescent="0.3">
      <c r="A504" s="1"/>
      <c r="B504" s="1"/>
      <c r="C504" s="1"/>
      <c r="D504" s="1"/>
      <c r="E504" s="713"/>
      <c r="F504" s="1"/>
      <c r="G504" s="1"/>
      <c r="H504" s="44" t="str">
        <f t="array" ref="H504">IF(ISERROR(INDEX(גיליון3!$U$14:$X$28,MATCH('דיווח פרטני'!G504,גיליון3!$T$14:$T$28,0),MATCH('דיווח פרטני'!C504,גיליון3!$U$13:$X$13,0)))," ", INDEX(גיליון3!$U$14:$X$28,MATCH('דיווח פרטני'!G504,גיליון3!$T$14:$T$28,0),MATCH('דיווח פרטני'!C504,גיליון3!$U$13:$X$13,0)))</f>
        <v xml:space="preserve"> </v>
      </c>
      <c r="I504" s="1"/>
      <c r="J504" s="1" t="e">
        <f>VLOOKUP(Table_1[[#This Row],[מספר רישוי ]],'[3]2024'!$A:$AH,34,0)</f>
        <v>#N/A</v>
      </c>
    </row>
    <row r="505" spans="1:10" ht="18" customHeight="1" thickBot="1" x14ac:dyDescent="0.3">
      <c r="A505" s="1"/>
      <c r="B505" s="1"/>
      <c r="C505" s="1"/>
      <c r="D505" s="1"/>
      <c r="E505" s="713"/>
      <c r="F505" s="1"/>
      <c r="G505" s="1"/>
      <c r="H505" s="44" t="str">
        <f t="array" ref="H505">IF(ISERROR(INDEX(גיליון3!$U$14:$X$28,MATCH('דיווח פרטני'!G505,גיליון3!$T$14:$T$28,0),MATCH('דיווח פרטני'!C505,גיליון3!$U$13:$X$13,0)))," ", INDEX(גיליון3!$U$14:$X$28,MATCH('דיווח פרטני'!G505,גיליון3!$T$14:$T$28,0),MATCH('דיווח פרטני'!C505,גיליון3!$U$13:$X$13,0)))</f>
        <v xml:space="preserve"> </v>
      </c>
      <c r="I505" s="1"/>
      <c r="J505" s="1" t="e">
        <f>VLOOKUP(Table_1[[#This Row],[מספר רישוי ]],'[3]2024'!$A:$AH,34,0)</f>
        <v>#N/A</v>
      </c>
    </row>
    <row r="506" spans="1:10" ht="18" customHeight="1" thickBot="1" x14ac:dyDescent="0.3">
      <c r="A506" s="1"/>
      <c r="B506" s="1"/>
      <c r="C506" s="1"/>
      <c r="D506" s="1"/>
      <c r="E506" s="713"/>
      <c r="F506" s="1"/>
      <c r="G506" s="1"/>
      <c r="H506" s="44" t="str">
        <f t="array" ref="H506">IF(ISERROR(INDEX(גיליון3!$U$14:$X$28,MATCH('דיווח פרטני'!G506,גיליון3!$T$14:$T$28,0),MATCH('דיווח פרטני'!C506,גיליון3!$U$13:$X$13,0)))," ", INDEX(גיליון3!$U$14:$X$28,MATCH('דיווח פרטני'!G506,גיליון3!$T$14:$T$28,0),MATCH('דיווח פרטני'!C506,גיליון3!$U$13:$X$13,0)))</f>
        <v xml:space="preserve"> </v>
      </c>
      <c r="I506" s="1"/>
      <c r="J506" s="1" t="e">
        <f>VLOOKUP(Table_1[[#This Row],[מספר רישוי ]],'[3]2024'!$A:$AH,34,0)</f>
        <v>#N/A</v>
      </c>
    </row>
    <row r="507" spans="1:10" ht="18" customHeight="1" thickBot="1" x14ac:dyDescent="0.3">
      <c r="A507" s="1"/>
      <c r="B507" s="1"/>
      <c r="C507" s="1"/>
      <c r="D507" s="1"/>
      <c r="E507" s="713"/>
      <c r="F507" s="1"/>
      <c r="G507" s="1"/>
      <c r="H507" s="44" t="str">
        <f t="array" ref="H507">IF(ISERROR(INDEX(גיליון3!$U$14:$X$28,MATCH('דיווח פרטני'!G507,גיליון3!$T$14:$T$28,0),MATCH('דיווח פרטני'!C507,גיליון3!$U$13:$X$13,0)))," ", INDEX(גיליון3!$U$14:$X$28,MATCH('דיווח פרטני'!G507,גיליון3!$T$14:$T$28,0),MATCH('דיווח פרטני'!C507,גיליון3!$U$13:$X$13,0)))</f>
        <v xml:space="preserve"> </v>
      </c>
      <c r="I507" s="1"/>
      <c r="J507" s="1" t="e">
        <f>VLOOKUP(Table_1[[#This Row],[מספר רישוי ]],'[3]2024'!$A:$AH,34,0)</f>
        <v>#N/A</v>
      </c>
    </row>
    <row r="508" spans="1:10" ht="18" customHeight="1" thickBot="1" x14ac:dyDescent="0.3">
      <c r="A508" s="1"/>
      <c r="B508" s="1"/>
      <c r="C508" s="1"/>
      <c r="D508" s="1"/>
      <c r="E508" s="713"/>
      <c r="F508" s="1"/>
      <c r="G508" s="1"/>
      <c r="H508" s="44" t="str">
        <f t="array" ref="H508">IF(ISERROR(INDEX(גיליון3!$U$14:$X$28,MATCH('דיווח פרטני'!G508,גיליון3!$T$14:$T$28,0),MATCH('דיווח פרטני'!C508,גיליון3!$U$13:$X$13,0)))," ", INDEX(גיליון3!$U$14:$X$28,MATCH('דיווח פרטני'!G508,גיליון3!$T$14:$T$28,0),MATCH('דיווח פרטני'!C508,גיליון3!$U$13:$X$13,0)))</f>
        <v xml:space="preserve"> </v>
      </c>
      <c r="I508" s="1"/>
      <c r="J508" s="1" t="e">
        <f>VLOOKUP(Table_1[[#This Row],[מספר רישוי ]],'[3]2024'!$A:$AH,34,0)</f>
        <v>#N/A</v>
      </c>
    </row>
    <row r="509" spans="1:10" ht="18" customHeight="1" thickBot="1" x14ac:dyDescent="0.3">
      <c r="A509" s="1"/>
      <c r="B509" s="1"/>
      <c r="C509" s="1"/>
      <c r="D509" s="1"/>
      <c r="E509" s="713"/>
      <c r="F509" s="1"/>
      <c r="G509" s="1"/>
      <c r="H509" s="44" t="str">
        <f t="array" ref="H509">IF(ISERROR(INDEX(גיליון3!$U$14:$X$28,MATCH('דיווח פרטני'!G509,גיליון3!$T$14:$T$28,0),MATCH('דיווח פרטני'!C509,גיליון3!$U$13:$X$13,0)))," ", INDEX(גיליון3!$U$14:$X$28,MATCH('דיווח פרטני'!G509,גיליון3!$T$14:$T$28,0),MATCH('דיווח פרטני'!C509,גיליון3!$U$13:$X$13,0)))</f>
        <v xml:space="preserve"> </v>
      </c>
      <c r="I509" s="1"/>
      <c r="J509" s="1" t="e">
        <f>VLOOKUP(Table_1[[#This Row],[מספר רישוי ]],'[3]2024'!$A:$AH,34,0)</f>
        <v>#N/A</v>
      </c>
    </row>
    <row r="510" spans="1:10" ht="18" customHeight="1" thickBot="1" x14ac:dyDescent="0.3">
      <c r="A510" s="1"/>
      <c r="B510" s="1"/>
      <c r="C510" s="1"/>
      <c r="D510" s="1"/>
      <c r="E510" s="713"/>
      <c r="F510" s="1"/>
      <c r="G510" s="1"/>
      <c r="H510" s="44" t="str">
        <f t="array" ref="H510">IF(ISERROR(INDEX(גיליון3!$U$14:$X$28,MATCH('דיווח פרטני'!G510,גיליון3!$T$14:$T$28,0),MATCH('דיווח פרטני'!C510,גיליון3!$U$13:$X$13,0)))," ", INDEX(גיליון3!$U$14:$X$28,MATCH('דיווח פרטני'!G510,גיליון3!$T$14:$T$28,0),MATCH('דיווח פרטני'!C510,גיליון3!$U$13:$X$13,0)))</f>
        <v xml:space="preserve"> </v>
      </c>
      <c r="I510" s="1"/>
      <c r="J510" s="1" t="e">
        <f>VLOOKUP(Table_1[[#This Row],[מספר רישוי ]],'[3]2024'!$A:$AH,34,0)</f>
        <v>#N/A</v>
      </c>
    </row>
    <row r="511" spans="1:10" ht="18" customHeight="1" thickBot="1" x14ac:dyDescent="0.3">
      <c r="A511" s="1"/>
      <c r="B511" s="1"/>
      <c r="C511" s="1"/>
      <c r="D511" s="1"/>
      <c r="E511" s="713"/>
      <c r="F511" s="1"/>
      <c r="G511" s="1"/>
      <c r="H511" s="44" t="str">
        <f t="array" ref="H511">IF(ISERROR(INDEX(גיליון3!$U$14:$X$28,MATCH('דיווח פרטני'!G511,גיליון3!$T$14:$T$28,0),MATCH('דיווח פרטני'!C511,גיליון3!$U$13:$X$13,0)))," ", INDEX(גיליון3!$U$14:$X$28,MATCH('דיווח פרטני'!G511,גיליון3!$T$14:$T$28,0),MATCH('דיווח פרטני'!C511,גיליון3!$U$13:$X$13,0)))</f>
        <v xml:space="preserve"> </v>
      </c>
      <c r="I511" s="1"/>
      <c r="J511" s="1" t="e">
        <f>VLOOKUP(Table_1[[#This Row],[מספר רישוי ]],'[3]2024'!$A:$AH,34,0)</f>
        <v>#N/A</v>
      </c>
    </row>
    <row r="512" spans="1:10" ht="18" customHeight="1" thickBot="1" x14ac:dyDescent="0.3">
      <c r="A512" s="1"/>
      <c r="B512" s="1"/>
      <c r="C512" s="1"/>
      <c r="D512" s="1"/>
      <c r="E512" s="713"/>
      <c r="F512" s="1"/>
      <c r="G512" s="1"/>
      <c r="H512" s="44" t="str">
        <f t="array" ref="H512">IF(ISERROR(INDEX(גיליון3!$U$14:$X$28,MATCH('דיווח פרטני'!G512,גיליון3!$T$14:$T$28,0),MATCH('דיווח פרטני'!C512,גיליון3!$U$13:$X$13,0)))," ", INDEX(גיליון3!$U$14:$X$28,MATCH('דיווח פרטני'!G512,גיליון3!$T$14:$T$28,0),MATCH('דיווח פרטני'!C512,גיליון3!$U$13:$X$13,0)))</f>
        <v xml:space="preserve"> </v>
      </c>
      <c r="I512" s="1"/>
      <c r="J512" s="1" t="e">
        <f>VLOOKUP(Table_1[[#This Row],[מספר רישוי ]],'[3]2024'!$A:$AH,34,0)</f>
        <v>#N/A</v>
      </c>
    </row>
    <row r="513" spans="1:10" ht="18" customHeight="1" thickBot="1" x14ac:dyDescent="0.3">
      <c r="A513" s="1"/>
      <c r="B513" s="1"/>
      <c r="C513" s="1"/>
      <c r="D513" s="1"/>
      <c r="E513" s="713"/>
      <c r="F513" s="1"/>
      <c r="G513" s="1"/>
      <c r="H513" s="44" t="str">
        <f t="array" ref="H513">IF(ISERROR(INDEX(גיליון3!$U$14:$X$28,MATCH('דיווח פרטני'!G513,גיליון3!$T$14:$T$28,0),MATCH('דיווח פרטני'!C513,גיליון3!$U$13:$X$13,0)))," ", INDEX(גיליון3!$U$14:$X$28,MATCH('דיווח פרטני'!G513,גיליון3!$T$14:$T$28,0),MATCH('דיווח פרטני'!C513,גיליון3!$U$13:$X$13,0)))</f>
        <v xml:space="preserve"> </v>
      </c>
      <c r="I513" s="1"/>
      <c r="J513" s="1" t="e">
        <f>VLOOKUP(Table_1[[#This Row],[מספר רישוי ]],'[3]2024'!$A:$AH,34,0)</f>
        <v>#N/A</v>
      </c>
    </row>
    <row r="514" spans="1:10" ht="18" customHeight="1" thickBot="1" x14ac:dyDescent="0.3">
      <c r="A514" s="1"/>
      <c r="B514" s="1"/>
      <c r="C514" s="1"/>
      <c r="D514" s="1"/>
      <c r="E514" s="713"/>
      <c r="F514" s="1"/>
      <c r="G514" s="1"/>
      <c r="H514" s="44" t="str">
        <f t="array" ref="H514">IF(ISERROR(INDEX(גיליון3!$U$14:$X$28,MATCH('דיווח פרטני'!G514,גיליון3!$T$14:$T$28,0),MATCH('דיווח פרטני'!C514,גיליון3!$U$13:$X$13,0)))," ", INDEX(גיליון3!$U$14:$X$28,MATCH('דיווח פרטני'!G514,גיליון3!$T$14:$T$28,0),MATCH('דיווח פרטני'!C514,גיליון3!$U$13:$X$13,0)))</f>
        <v xml:space="preserve"> </v>
      </c>
      <c r="I514" s="1"/>
      <c r="J514" s="1" t="e">
        <f>VLOOKUP(Table_1[[#This Row],[מספר רישוי ]],'[3]2024'!$A:$AH,34,0)</f>
        <v>#N/A</v>
      </c>
    </row>
    <row r="515" spans="1:10" ht="18" customHeight="1" thickBot="1" x14ac:dyDescent="0.3">
      <c r="A515" s="1"/>
      <c r="B515" s="1"/>
      <c r="C515" s="1"/>
      <c r="D515" s="1"/>
      <c r="E515" s="713"/>
      <c r="F515" s="1"/>
      <c r="G515" s="1"/>
      <c r="H515" s="44" t="str">
        <f t="array" ref="H515">IF(ISERROR(INDEX(גיליון3!$U$14:$X$28,MATCH('דיווח פרטני'!G515,גיליון3!$T$14:$T$28,0),MATCH('דיווח פרטני'!C515,גיליון3!$U$13:$X$13,0)))," ", INDEX(גיליון3!$U$14:$X$28,MATCH('דיווח פרטני'!G515,גיליון3!$T$14:$T$28,0),MATCH('דיווח פרטני'!C515,גיליון3!$U$13:$X$13,0)))</f>
        <v xml:space="preserve"> </v>
      </c>
      <c r="I515" s="1"/>
      <c r="J515" s="1" t="e">
        <f>VLOOKUP(Table_1[[#This Row],[מספר רישוי ]],'[3]2024'!$A:$AH,34,0)</f>
        <v>#N/A</v>
      </c>
    </row>
    <row r="516" spans="1:10" ht="18" customHeight="1" thickBot="1" x14ac:dyDescent="0.3">
      <c r="A516" s="1"/>
      <c r="B516" s="1"/>
      <c r="C516" s="1"/>
      <c r="D516" s="1"/>
      <c r="E516" s="713"/>
      <c r="F516" s="1"/>
      <c r="G516" s="1"/>
      <c r="H516" s="44" t="str">
        <f t="array" ref="H516">IF(ISERROR(INDEX(גיליון3!$U$14:$X$28,MATCH('דיווח פרטני'!G516,גיליון3!$T$14:$T$28,0),MATCH('דיווח פרטני'!C516,גיליון3!$U$13:$X$13,0)))," ", INDEX(גיליון3!$U$14:$X$28,MATCH('דיווח פרטני'!G516,גיליון3!$T$14:$T$28,0),MATCH('דיווח פרטני'!C516,גיליון3!$U$13:$X$13,0)))</f>
        <v xml:space="preserve"> </v>
      </c>
      <c r="I516" s="1"/>
      <c r="J516" s="1" t="e">
        <f>VLOOKUP(Table_1[[#This Row],[מספר רישוי ]],'[3]2024'!$A:$AH,34,0)</f>
        <v>#N/A</v>
      </c>
    </row>
    <row r="517" spans="1:10" ht="18" customHeight="1" thickBot="1" x14ac:dyDescent="0.3">
      <c r="A517" s="1"/>
      <c r="B517" s="1"/>
      <c r="C517" s="1"/>
      <c r="D517" s="1"/>
      <c r="E517" s="713"/>
      <c r="F517" s="1"/>
      <c r="G517" s="1"/>
      <c r="H517" s="44" t="str">
        <f t="array" ref="H517">IF(ISERROR(INDEX(גיליון3!$U$14:$X$28,MATCH('דיווח פרטני'!G517,גיליון3!$T$14:$T$28,0),MATCH('דיווח פרטני'!C517,גיליון3!$U$13:$X$13,0)))," ", INDEX(גיליון3!$U$14:$X$28,MATCH('דיווח פרטני'!G517,גיליון3!$T$14:$T$28,0),MATCH('דיווח פרטני'!C517,גיליון3!$U$13:$X$13,0)))</f>
        <v xml:space="preserve"> </v>
      </c>
      <c r="I517" s="1"/>
      <c r="J517" s="1" t="e">
        <f>VLOOKUP(Table_1[[#This Row],[מספר רישוי ]],'[3]2024'!$A:$AH,34,0)</f>
        <v>#N/A</v>
      </c>
    </row>
    <row r="518" spans="1:10" ht="18" customHeight="1" thickBot="1" x14ac:dyDescent="0.3">
      <c r="A518" s="1"/>
      <c r="B518" s="1"/>
      <c r="C518" s="1"/>
      <c r="D518" s="1"/>
      <c r="E518" s="713"/>
      <c r="F518" s="1"/>
      <c r="G518" s="1"/>
      <c r="H518" s="44" t="str">
        <f t="array" ref="H518">IF(ISERROR(INDEX(גיליון3!$U$14:$X$28,MATCH('דיווח פרטני'!G518,גיליון3!$T$14:$T$28,0),MATCH('דיווח פרטני'!C518,גיליון3!$U$13:$X$13,0)))," ", INDEX(גיליון3!$U$14:$X$28,MATCH('דיווח פרטני'!G518,גיליון3!$T$14:$T$28,0),MATCH('דיווח פרטני'!C518,גיליון3!$U$13:$X$13,0)))</f>
        <v xml:space="preserve"> </v>
      </c>
      <c r="I518" s="1"/>
      <c r="J518" s="1" t="e">
        <f>VLOOKUP(Table_1[[#This Row],[מספר רישוי ]],'[3]2024'!$A:$AH,34,0)</f>
        <v>#N/A</v>
      </c>
    </row>
    <row r="519" spans="1:10" ht="18" customHeight="1" thickBot="1" x14ac:dyDescent="0.3">
      <c r="A519" s="1"/>
      <c r="B519" s="1"/>
      <c r="C519" s="1"/>
      <c r="D519" s="1"/>
      <c r="E519" s="713"/>
      <c r="F519" s="1"/>
      <c r="G519" s="1"/>
      <c r="H519" s="44" t="str">
        <f t="array" ref="H519">IF(ISERROR(INDEX(גיליון3!$U$14:$X$28,MATCH('דיווח פרטני'!G519,גיליון3!$T$14:$T$28,0),MATCH('דיווח פרטני'!C519,גיליון3!$U$13:$X$13,0)))," ", INDEX(גיליון3!$U$14:$X$28,MATCH('דיווח פרטני'!G519,גיליון3!$T$14:$T$28,0),MATCH('דיווח פרטני'!C519,גיליון3!$U$13:$X$13,0)))</f>
        <v xml:space="preserve"> </v>
      </c>
      <c r="I519" s="1"/>
      <c r="J519" s="1" t="e">
        <f>VLOOKUP(Table_1[[#This Row],[מספר רישוי ]],'[3]2024'!$A:$AH,34,0)</f>
        <v>#N/A</v>
      </c>
    </row>
    <row r="520" spans="1:10" ht="18" customHeight="1" thickBot="1" x14ac:dyDescent="0.3">
      <c r="A520" s="1"/>
      <c r="B520" s="1"/>
      <c r="C520" s="1"/>
      <c r="D520" s="1"/>
      <c r="E520" s="713"/>
      <c r="F520" s="1"/>
      <c r="G520" s="1"/>
      <c r="H520" s="44" t="str">
        <f t="array" ref="H520">IF(ISERROR(INDEX(גיליון3!$U$14:$X$28,MATCH('דיווח פרטני'!G520,גיליון3!$T$14:$T$28,0),MATCH('דיווח פרטני'!C520,גיליון3!$U$13:$X$13,0)))," ", INDEX(גיליון3!$U$14:$X$28,MATCH('דיווח פרטני'!G520,גיליון3!$T$14:$T$28,0),MATCH('דיווח פרטני'!C520,גיליון3!$U$13:$X$13,0)))</f>
        <v xml:space="preserve"> </v>
      </c>
      <c r="I520" s="1"/>
      <c r="J520" s="1" t="e">
        <f>VLOOKUP(Table_1[[#This Row],[מספר רישוי ]],'[3]2024'!$A:$AH,34,0)</f>
        <v>#N/A</v>
      </c>
    </row>
    <row r="521" spans="1:10" ht="18" customHeight="1" thickBot="1" x14ac:dyDescent="0.3">
      <c r="A521" s="1"/>
      <c r="B521" s="1"/>
      <c r="C521" s="1"/>
      <c r="D521" s="1"/>
      <c r="E521" s="713"/>
      <c r="F521" s="1"/>
      <c r="G521" s="1"/>
      <c r="H521" s="44" t="str">
        <f t="array" ref="H521">IF(ISERROR(INDEX(גיליון3!$U$14:$X$28,MATCH('דיווח פרטני'!G521,גיליון3!$T$14:$T$28,0),MATCH('דיווח פרטני'!C521,גיליון3!$U$13:$X$13,0)))," ", INDEX(גיליון3!$U$14:$X$28,MATCH('דיווח פרטני'!G521,גיליון3!$T$14:$T$28,0),MATCH('דיווח פרטני'!C521,גיליון3!$U$13:$X$13,0)))</f>
        <v xml:space="preserve"> </v>
      </c>
      <c r="I521" s="1"/>
      <c r="J521" s="1" t="e">
        <f>VLOOKUP(Table_1[[#This Row],[מספר רישוי ]],'[3]2024'!$A:$AH,34,0)</f>
        <v>#N/A</v>
      </c>
    </row>
    <row r="522" spans="1:10" ht="18" customHeight="1" thickBot="1" x14ac:dyDescent="0.3">
      <c r="A522" s="1"/>
      <c r="B522" s="1"/>
      <c r="C522" s="1"/>
      <c r="D522" s="1"/>
      <c r="E522" s="713"/>
      <c r="F522" s="1"/>
      <c r="G522" s="1"/>
      <c r="H522" s="44" t="str">
        <f t="array" ref="H522">IF(ISERROR(INDEX(גיליון3!$U$14:$X$28,MATCH('דיווח פרטני'!G522,גיליון3!$T$14:$T$28,0),MATCH('דיווח פרטני'!C522,גיליון3!$U$13:$X$13,0)))," ", INDEX(גיליון3!$U$14:$X$28,MATCH('דיווח פרטני'!G522,גיליון3!$T$14:$T$28,0),MATCH('דיווח פרטני'!C522,גיליון3!$U$13:$X$13,0)))</f>
        <v xml:space="preserve"> </v>
      </c>
      <c r="I522" s="1"/>
      <c r="J522" s="1" t="e">
        <f>VLOOKUP(Table_1[[#This Row],[מספר רישוי ]],'[3]2024'!$A:$AH,34,0)</f>
        <v>#N/A</v>
      </c>
    </row>
    <row r="523" spans="1:10" ht="18" customHeight="1" thickBot="1" x14ac:dyDescent="0.3">
      <c r="A523" s="1"/>
      <c r="B523" s="1"/>
      <c r="C523" s="1"/>
      <c r="D523" s="1"/>
      <c r="E523" s="713"/>
      <c r="F523" s="1"/>
      <c r="G523" s="1"/>
      <c r="H523" s="44" t="str">
        <f t="array" ref="H523">IF(ISERROR(INDEX(גיליון3!$U$14:$X$28,MATCH('דיווח פרטני'!G523,גיליון3!$T$14:$T$28,0),MATCH('דיווח פרטני'!C523,גיליון3!$U$13:$X$13,0)))," ", INDEX(גיליון3!$U$14:$X$28,MATCH('דיווח פרטני'!G523,גיליון3!$T$14:$T$28,0),MATCH('דיווח פרטני'!C523,גיליון3!$U$13:$X$13,0)))</f>
        <v xml:space="preserve"> </v>
      </c>
      <c r="I523" s="1"/>
      <c r="J523" s="1" t="e">
        <f>VLOOKUP(Table_1[[#This Row],[מספר רישוי ]],'[3]2024'!$A:$AH,34,0)</f>
        <v>#N/A</v>
      </c>
    </row>
    <row r="524" spans="1:10" ht="18" customHeight="1" thickBot="1" x14ac:dyDescent="0.3">
      <c r="A524" s="1"/>
      <c r="B524" s="1"/>
      <c r="C524" s="1"/>
      <c r="D524" s="1"/>
      <c r="E524" s="713"/>
      <c r="F524" s="1"/>
      <c r="G524" s="1"/>
      <c r="H524" s="44" t="str">
        <f t="array" ref="H524">IF(ISERROR(INDEX(גיליון3!$U$14:$X$28,MATCH('דיווח פרטני'!G524,גיליון3!$T$14:$T$28,0),MATCH('דיווח פרטני'!C524,גיליון3!$U$13:$X$13,0)))," ", INDEX(גיליון3!$U$14:$X$28,MATCH('דיווח פרטני'!G524,גיליון3!$T$14:$T$28,0),MATCH('דיווח פרטני'!C524,גיליון3!$U$13:$X$13,0)))</f>
        <v xml:space="preserve"> </v>
      </c>
      <c r="I524" s="1"/>
      <c r="J524" s="1" t="e">
        <f>VLOOKUP(Table_1[[#This Row],[מספר רישוי ]],'[3]2024'!$A:$AH,34,0)</f>
        <v>#N/A</v>
      </c>
    </row>
    <row r="525" spans="1:10" ht="18" customHeight="1" thickBot="1" x14ac:dyDescent="0.3">
      <c r="A525" s="1"/>
      <c r="B525" s="1"/>
      <c r="C525" s="1"/>
      <c r="D525" s="1"/>
      <c r="E525" s="713"/>
      <c r="F525" s="1"/>
      <c r="G525" s="1"/>
      <c r="H525" s="44" t="str">
        <f t="array" ref="H525">IF(ISERROR(INDEX(גיליון3!$U$14:$X$28,MATCH('דיווח פרטני'!G525,גיליון3!$T$14:$T$28,0),MATCH('דיווח פרטני'!C525,גיליון3!$U$13:$X$13,0)))," ", INDEX(גיליון3!$U$14:$X$28,MATCH('דיווח פרטני'!G525,גיליון3!$T$14:$T$28,0),MATCH('דיווח פרטני'!C525,גיליון3!$U$13:$X$13,0)))</f>
        <v xml:space="preserve"> </v>
      </c>
      <c r="I525" s="1"/>
      <c r="J525" s="1" t="e">
        <f>VLOOKUP(Table_1[[#This Row],[מספר רישוי ]],'[3]2024'!$A:$AH,34,0)</f>
        <v>#N/A</v>
      </c>
    </row>
    <row r="526" spans="1:10" ht="18" customHeight="1" thickBot="1" x14ac:dyDescent="0.3">
      <c r="A526" s="1"/>
      <c r="B526" s="1"/>
      <c r="C526" s="1"/>
      <c r="D526" s="1"/>
      <c r="E526" s="713"/>
      <c r="F526" s="1"/>
      <c r="G526" s="1"/>
      <c r="H526" s="44" t="str">
        <f t="array" ref="H526">IF(ISERROR(INDEX(גיליון3!$U$14:$X$28,MATCH('דיווח פרטני'!G526,גיליון3!$T$14:$T$28,0),MATCH('דיווח פרטני'!C526,גיליון3!$U$13:$X$13,0)))," ", INDEX(גיליון3!$U$14:$X$28,MATCH('דיווח פרטני'!G526,גיליון3!$T$14:$T$28,0),MATCH('דיווח פרטני'!C526,גיליון3!$U$13:$X$13,0)))</f>
        <v xml:space="preserve"> </v>
      </c>
      <c r="I526" s="1"/>
      <c r="J526" s="1" t="e">
        <f>VLOOKUP(Table_1[[#This Row],[מספר רישוי ]],'[3]2024'!$A:$AH,34,0)</f>
        <v>#N/A</v>
      </c>
    </row>
    <row r="527" spans="1:10" ht="18" customHeight="1" thickBot="1" x14ac:dyDescent="0.3">
      <c r="A527" s="1"/>
      <c r="B527" s="1"/>
      <c r="C527" s="1"/>
      <c r="D527" s="1"/>
      <c r="E527" s="713"/>
      <c r="F527" s="1"/>
      <c r="G527" s="1"/>
      <c r="H527" s="44" t="str">
        <f t="array" ref="H527">IF(ISERROR(INDEX(גיליון3!$U$14:$X$28,MATCH('דיווח פרטני'!G527,גיליון3!$T$14:$T$28,0),MATCH('דיווח פרטני'!C527,גיליון3!$U$13:$X$13,0)))," ", INDEX(גיליון3!$U$14:$X$28,MATCH('דיווח פרטני'!G527,גיליון3!$T$14:$T$28,0),MATCH('דיווח פרטני'!C527,גיליון3!$U$13:$X$13,0)))</f>
        <v xml:space="preserve"> </v>
      </c>
      <c r="I527" s="1"/>
      <c r="J527" s="1" t="e">
        <f>VLOOKUP(Table_1[[#This Row],[מספר רישוי ]],'[3]2024'!$A:$AH,34,0)</f>
        <v>#N/A</v>
      </c>
    </row>
    <row r="528" spans="1:10" ht="18" customHeight="1" thickBot="1" x14ac:dyDescent="0.3">
      <c r="A528" s="1"/>
      <c r="B528" s="1"/>
      <c r="C528" s="1"/>
      <c r="D528" s="1"/>
      <c r="E528" s="713"/>
      <c r="F528" s="1"/>
      <c r="G528" s="1"/>
      <c r="H528" s="44" t="str">
        <f t="array" ref="H528">IF(ISERROR(INDEX(גיליון3!$U$14:$X$28,MATCH('דיווח פרטני'!G528,גיליון3!$T$14:$T$28,0),MATCH('דיווח פרטני'!C528,גיליון3!$U$13:$X$13,0)))," ", INDEX(גיליון3!$U$14:$X$28,MATCH('דיווח פרטני'!G528,גיליון3!$T$14:$T$28,0),MATCH('דיווח פרטני'!C528,גיליון3!$U$13:$X$13,0)))</f>
        <v xml:space="preserve"> </v>
      </c>
      <c r="I528" s="1"/>
      <c r="J528" s="1" t="e">
        <f>VLOOKUP(Table_1[[#This Row],[מספר רישוי ]],'[3]2024'!$A:$AH,34,0)</f>
        <v>#N/A</v>
      </c>
    </row>
    <row r="529" spans="1:10" ht="18" customHeight="1" thickBot="1" x14ac:dyDescent="0.3">
      <c r="A529" s="1"/>
      <c r="B529" s="1"/>
      <c r="C529" s="1"/>
      <c r="D529" s="1"/>
      <c r="E529" s="713"/>
      <c r="F529" s="1"/>
      <c r="G529" s="1"/>
      <c r="H529" s="44" t="str">
        <f t="array" ref="H529">IF(ISERROR(INDEX(גיליון3!$U$14:$X$28,MATCH('דיווח פרטני'!G529,גיליון3!$T$14:$T$28,0),MATCH('דיווח פרטני'!C529,גיליון3!$U$13:$X$13,0)))," ", INDEX(גיליון3!$U$14:$X$28,MATCH('דיווח פרטני'!G529,גיליון3!$T$14:$T$28,0),MATCH('דיווח פרטני'!C529,גיליון3!$U$13:$X$13,0)))</f>
        <v xml:space="preserve"> </v>
      </c>
      <c r="I529" s="1"/>
      <c r="J529" s="1" t="e">
        <f>VLOOKUP(Table_1[[#This Row],[מספר רישוי ]],'[3]2024'!$A:$AH,34,0)</f>
        <v>#N/A</v>
      </c>
    </row>
    <row r="530" spans="1:10" ht="18" customHeight="1" thickBot="1" x14ac:dyDescent="0.3">
      <c r="A530" s="1"/>
      <c r="B530" s="1"/>
      <c r="C530" s="1"/>
      <c r="D530" s="1"/>
      <c r="E530" s="713"/>
      <c r="F530" s="1"/>
      <c r="G530" s="1"/>
      <c r="H530" s="44" t="str">
        <f t="array" ref="H530">IF(ISERROR(INDEX(גיליון3!$U$14:$X$28,MATCH('דיווח פרטני'!G530,גיליון3!$T$14:$T$28,0),MATCH('דיווח פרטני'!C530,גיליון3!$U$13:$X$13,0)))," ", INDEX(גיליון3!$U$14:$X$28,MATCH('דיווח פרטני'!G530,גיליון3!$T$14:$T$28,0),MATCH('דיווח פרטני'!C530,גיליון3!$U$13:$X$13,0)))</f>
        <v xml:space="preserve"> </v>
      </c>
      <c r="I530" s="1"/>
      <c r="J530" s="1" t="e">
        <f>VLOOKUP(Table_1[[#This Row],[מספר רישוי ]],'[3]2024'!$A:$AH,34,0)</f>
        <v>#N/A</v>
      </c>
    </row>
    <row r="531" spans="1:10" ht="18" customHeight="1" thickBot="1" x14ac:dyDescent="0.3">
      <c r="A531" s="1"/>
      <c r="B531" s="1"/>
      <c r="C531" s="1"/>
      <c r="D531" s="1"/>
      <c r="E531" s="713"/>
      <c r="F531" s="1"/>
      <c r="G531" s="1"/>
      <c r="H531" s="44" t="str">
        <f t="array" ref="H531">IF(ISERROR(INDEX(גיליון3!$U$14:$X$28,MATCH('דיווח פרטני'!G531,גיליון3!$T$14:$T$28,0),MATCH('דיווח פרטני'!C531,גיליון3!$U$13:$X$13,0)))," ", INDEX(גיליון3!$U$14:$X$28,MATCH('דיווח פרטני'!G531,גיליון3!$T$14:$T$28,0),MATCH('דיווח פרטני'!C531,גיליון3!$U$13:$X$13,0)))</f>
        <v xml:space="preserve"> </v>
      </c>
      <c r="I531" s="1"/>
      <c r="J531" s="1" t="e">
        <f>VLOOKUP(Table_1[[#This Row],[מספר רישוי ]],'[3]2024'!$A:$AH,34,0)</f>
        <v>#N/A</v>
      </c>
    </row>
    <row r="532" spans="1:10" ht="18" customHeight="1" thickBot="1" x14ac:dyDescent="0.3">
      <c r="A532" s="1"/>
      <c r="B532" s="1"/>
      <c r="C532" s="1"/>
      <c r="D532" s="1"/>
      <c r="E532" s="713"/>
      <c r="F532" s="1"/>
      <c r="G532" s="1"/>
      <c r="H532" s="44" t="str">
        <f t="array" ref="H532">IF(ISERROR(INDEX(גיליון3!$U$14:$X$28,MATCH('דיווח פרטני'!G532,גיליון3!$T$14:$T$28,0),MATCH('דיווח פרטני'!C532,גיליון3!$U$13:$X$13,0)))," ", INDEX(גיליון3!$U$14:$X$28,MATCH('דיווח פרטני'!G532,גיליון3!$T$14:$T$28,0),MATCH('דיווח פרטני'!C532,גיליון3!$U$13:$X$13,0)))</f>
        <v xml:space="preserve"> </v>
      </c>
      <c r="I532" s="1"/>
      <c r="J532" s="1" t="e">
        <f>VLOOKUP(Table_1[[#This Row],[מספר רישוי ]],'[3]2024'!$A:$AH,34,0)</f>
        <v>#N/A</v>
      </c>
    </row>
    <row r="533" spans="1:10" ht="18" customHeight="1" thickBot="1" x14ac:dyDescent="0.3">
      <c r="A533" s="1"/>
      <c r="B533" s="1"/>
      <c r="C533" s="1"/>
      <c r="D533" s="1"/>
      <c r="E533" s="713"/>
      <c r="F533" s="1"/>
      <c r="G533" s="1"/>
      <c r="H533" s="44" t="str">
        <f t="array" ref="H533">IF(ISERROR(INDEX(גיליון3!$U$14:$X$28,MATCH('דיווח פרטני'!G533,גיליון3!$T$14:$T$28,0),MATCH('דיווח פרטני'!C533,גיליון3!$U$13:$X$13,0)))," ", INDEX(גיליון3!$U$14:$X$28,MATCH('דיווח פרטני'!G533,גיליון3!$T$14:$T$28,0),MATCH('דיווח פרטני'!C533,גיליון3!$U$13:$X$13,0)))</f>
        <v xml:space="preserve"> </v>
      </c>
      <c r="I533" s="1"/>
      <c r="J533" s="1" t="e">
        <f>VLOOKUP(Table_1[[#This Row],[מספר רישוי ]],'[3]2024'!$A:$AH,34,0)</f>
        <v>#N/A</v>
      </c>
    </row>
    <row r="534" spans="1:10" ht="18" customHeight="1" thickBot="1" x14ac:dyDescent="0.3">
      <c r="A534" s="1"/>
      <c r="B534" s="1"/>
      <c r="C534" s="1"/>
      <c r="D534" s="1"/>
      <c r="E534" s="713"/>
      <c r="F534" s="1"/>
      <c r="G534" s="1"/>
      <c r="H534" s="44" t="str">
        <f t="array" ref="H534">IF(ISERROR(INDEX(גיליון3!$U$14:$X$28,MATCH('דיווח פרטני'!G534,גיליון3!$T$14:$T$28,0),MATCH('דיווח פרטני'!C534,גיליון3!$U$13:$X$13,0)))," ", INDEX(גיליון3!$U$14:$X$28,MATCH('דיווח פרטני'!G534,גיליון3!$T$14:$T$28,0),MATCH('דיווח פרטני'!C534,גיליון3!$U$13:$X$13,0)))</f>
        <v xml:space="preserve"> </v>
      </c>
      <c r="I534" s="1"/>
      <c r="J534" s="1" t="e">
        <f>VLOOKUP(Table_1[[#This Row],[מספר רישוי ]],'[3]2024'!$A:$AH,34,0)</f>
        <v>#N/A</v>
      </c>
    </row>
    <row r="535" spans="1:10" ht="18" customHeight="1" thickBot="1" x14ac:dyDescent="0.3">
      <c r="A535" s="1"/>
      <c r="B535" s="1"/>
      <c r="C535" s="1"/>
      <c r="D535" s="1"/>
      <c r="E535" s="713"/>
      <c r="F535" s="1"/>
      <c r="G535" s="1"/>
      <c r="H535" s="44" t="str">
        <f t="array" ref="H535">IF(ISERROR(INDEX(גיליון3!$U$14:$X$28,MATCH('דיווח פרטני'!G535,גיליון3!$T$14:$T$28,0),MATCH('דיווח פרטני'!C535,גיליון3!$U$13:$X$13,0)))," ", INDEX(גיליון3!$U$14:$X$28,MATCH('דיווח פרטני'!G535,גיליון3!$T$14:$T$28,0),MATCH('דיווח פרטני'!C535,גיליון3!$U$13:$X$13,0)))</f>
        <v xml:space="preserve"> </v>
      </c>
      <c r="I535" s="1"/>
      <c r="J535" s="1" t="e">
        <f>VLOOKUP(Table_1[[#This Row],[מספר רישוי ]],'[3]2024'!$A:$AH,34,0)</f>
        <v>#N/A</v>
      </c>
    </row>
    <row r="536" spans="1:10" ht="18" customHeight="1" thickBot="1" x14ac:dyDescent="0.3">
      <c r="A536" s="1"/>
      <c r="B536" s="1"/>
      <c r="C536" s="1"/>
      <c r="D536" s="1"/>
      <c r="E536" s="713"/>
      <c r="F536" s="1"/>
      <c r="G536" s="1"/>
      <c r="H536" s="44" t="str">
        <f t="array" ref="H536">IF(ISERROR(INDEX(גיליון3!$U$14:$X$28,MATCH('דיווח פרטני'!G536,גיליון3!$T$14:$T$28,0),MATCH('דיווח פרטני'!C536,גיליון3!$U$13:$X$13,0)))," ", INDEX(גיליון3!$U$14:$X$28,MATCH('דיווח פרטני'!G536,גיליון3!$T$14:$T$28,0),MATCH('דיווח פרטני'!C536,גיליון3!$U$13:$X$13,0)))</f>
        <v xml:space="preserve"> </v>
      </c>
      <c r="I536" s="1"/>
      <c r="J536" s="1" t="e">
        <f>VLOOKUP(Table_1[[#This Row],[מספר רישוי ]],'[3]2024'!$A:$AH,34,0)</f>
        <v>#N/A</v>
      </c>
    </row>
    <row r="537" spans="1:10" ht="18" customHeight="1" thickBot="1" x14ac:dyDescent="0.3">
      <c r="A537" s="1"/>
      <c r="B537" s="1"/>
      <c r="C537" s="1"/>
      <c r="D537" s="1"/>
      <c r="E537" s="713"/>
      <c r="F537" s="1"/>
      <c r="G537" s="1"/>
      <c r="H537" s="44" t="str">
        <f t="array" ref="H537">IF(ISERROR(INDEX(גיליון3!$U$14:$X$28,MATCH('דיווח פרטני'!G537,גיליון3!$T$14:$T$28,0),MATCH('דיווח פרטני'!C537,גיליון3!$U$13:$X$13,0)))," ", INDEX(גיליון3!$U$14:$X$28,MATCH('דיווח פרטני'!G537,גיליון3!$T$14:$T$28,0),MATCH('דיווח פרטני'!C537,גיליון3!$U$13:$X$13,0)))</f>
        <v xml:space="preserve"> </v>
      </c>
      <c r="I537" s="1"/>
      <c r="J537" s="1" t="e">
        <f>VLOOKUP(Table_1[[#This Row],[מספר רישוי ]],'[3]2024'!$A:$AH,34,0)</f>
        <v>#N/A</v>
      </c>
    </row>
    <row r="538" spans="1:10" ht="18" customHeight="1" thickBot="1" x14ac:dyDescent="0.3">
      <c r="A538" s="1"/>
      <c r="B538" s="1"/>
      <c r="C538" s="1"/>
      <c r="D538" s="1"/>
      <c r="E538" s="713"/>
      <c r="F538" s="1"/>
      <c r="G538" s="1"/>
      <c r="H538" s="44" t="str">
        <f t="array" ref="H538">IF(ISERROR(INDEX(גיליון3!$U$14:$X$28,MATCH('דיווח פרטני'!G538,גיליון3!$T$14:$T$28,0),MATCH('דיווח פרטני'!C538,גיליון3!$U$13:$X$13,0)))," ", INDEX(גיליון3!$U$14:$X$28,MATCH('דיווח פרטני'!G538,גיליון3!$T$14:$T$28,0),MATCH('דיווח פרטני'!C538,גיליון3!$U$13:$X$13,0)))</f>
        <v xml:space="preserve"> </v>
      </c>
      <c r="I538" s="1"/>
      <c r="J538" s="1" t="e">
        <f>VLOOKUP(Table_1[[#This Row],[מספר רישוי ]],'[3]2024'!$A:$AH,34,0)</f>
        <v>#N/A</v>
      </c>
    </row>
    <row r="539" spans="1:10" ht="18" customHeight="1" thickBot="1" x14ac:dyDescent="0.3">
      <c r="A539" s="1"/>
      <c r="B539" s="1"/>
      <c r="C539" s="1"/>
      <c r="D539" s="1"/>
      <c r="E539" s="713"/>
      <c r="F539" s="1"/>
      <c r="G539" s="1"/>
      <c r="H539" s="44" t="str">
        <f t="array" ref="H539">IF(ISERROR(INDEX(גיליון3!$U$14:$X$28,MATCH('דיווח פרטני'!G539,גיליון3!$T$14:$T$28,0),MATCH('דיווח פרטני'!C539,גיליון3!$U$13:$X$13,0)))," ", INDEX(גיליון3!$U$14:$X$28,MATCH('דיווח פרטני'!G539,גיליון3!$T$14:$T$28,0),MATCH('דיווח פרטני'!C539,גיליון3!$U$13:$X$13,0)))</f>
        <v xml:space="preserve"> </v>
      </c>
      <c r="I539" s="1"/>
      <c r="J539" s="1" t="e">
        <f>VLOOKUP(Table_1[[#This Row],[מספר רישוי ]],'[3]2024'!$A:$AH,34,0)</f>
        <v>#N/A</v>
      </c>
    </row>
    <row r="540" spans="1:10" ht="18" customHeight="1" thickBot="1" x14ac:dyDescent="0.3">
      <c r="A540" s="1"/>
      <c r="B540" s="1"/>
      <c r="C540" s="1"/>
      <c r="D540" s="1"/>
      <c r="E540" s="713"/>
      <c r="F540" s="1"/>
      <c r="G540" s="1"/>
      <c r="H540" s="44" t="str">
        <f t="array" ref="H540">IF(ISERROR(INDEX(גיליון3!$U$14:$X$28,MATCH('דיווח פרטני'!G540,גיליון3!$T$14:$T$28,0),MATCH('דיווח פרטני'!C540,גיליון3!$U$13:$X$13,0)))," ", INDEX(גיליון3!$U$14:$X$28,MATCH('דיווח פרטני'!G540,גיליון3!$T$14:$T$28,0),MATCH('דיווח פרטני'!C540,גיליון3!$U$13:$X$13,0)))</f>
        <v xml:space="preserve"> </v>
      </c>
      <c r="I540" s="1"/>
      <c r="J540" s="1" t="e">
        <f>VLOOKUP(Table_1[[#This Row],[מספר רישוי ]],'[3]2024'!$A:$AH,34,0)</f>
        <v>#N/A</v>
      </c>
    </row>
    <row r="541" spans="1:10" ht="18" customHeight="1" thickBot="1" x14ac:dyDescent="0.3">
      <c r="A541" s="1"/>
      <c r="B541" s="1"/>
      <c r="C541" s="1"/>
      <c r="D541" s="1"/>
      <c r="E541" s="713"/>
      <c r="F541" s="1"/>
      <c r="G541" s="1"/>
      <c r="H541" s="44" t="str">
        <f t="array" ref="H541">IF(ISERROR(INDEX(גיליון3!$U$14:$X$28,MATCH('דיווח פרטני'!G541,גיליון3!$T$14:$T$28,0),MATCH('דיווח פרטני'!C541,גיליון3!$U$13:$X$13,0)))," ", INDEX(גיליון3!$U$14:$X$28,MATCH('דיווח פרטני'!G541,גיליון3!$T$14:$T$28,0),MATCH('דיווח פרטני'!C541,גיליון3!$U$13:$X$13,0)))</f>
        <v xml:space="preserve"> </v>
      </c>
      <c r="I541" s="1"/>
      <c r="J541" s="1" t="e">
        <f>VLOOKUP(Table_1[[#This Row],[מספר רישוי ]],'[3]2024'!$A:$AH,34,0)</f>
        <v>#N/A</v>
      </c>
    </row>
    <row r="542" spans="1:10" ht="18" customHeight="1" thickBot="1" x14ac:dyDescent="0.3">
      <c r="A542" s="1"/>
      <c r="B542" s="1"/>
      <c r="C542" s="1"/>
      <c r="D542" s="1"/>
      <c r="E542" s="713"/>
      <c r="F542" s="1"/>
      <c r="G542" s="1"/>
      <c r="H542" s="44" t="str">
        <f t="array" ref="H542">IF(ISERROR(INDEX(גיליון3!$U$14:$X$28,MATCH('דיווח פרטני'!G542,גיליון3!$T$14:$T$28,0),MATCH('דיווח פרטני'!C542,גיליון3!$U$13:$X$13,0)))," ", INDEX(גיליון3!$U$14:$X$28,MATCH('דיווח פרטני'!G542,גיליון3!$T$14:$T$28,0),MATCH('דיווח פרטני'!C542,גיליון3!$U$13:$X$13,0)))</f>
        <v xml:space="preserve"> </v>
      </c>
      <c r="I542" s="1"/>
      <c r="J542" s="1" t="e">
        <f>VLOOKUP(Table_1[[#This Row],[מספר רישוי ]],'[3]2024'!$A:$AH,34,0)</f>
        <v>#N/A</v>
      </c>
    </row>
    <row r="543" spans="1:10" ht="18" customHeight="1" thickBot="1" x14ac:dyDescent="0.3">
      <c r="A543" s="1"/>
      <c r="B543" s="1"/>
      <c r="C543" s="1"/>
      <c r="D543" s="1"/>
      <c r="E543" s="713"/>
      <c r="F543" s="1"/>
      <c r="G543" s="1"/>
      <c r="H543" s="44" t="str">
        <f t="array" ref="H543">IF(ISERROR(INDEX(גיליון3!$U$14:$X$28,MATCH('דיווח פרטני'!G543,גיליון3!$T$14:$T$28,0),MATCH('דיווח פרטני'!C543,גיליון3!$U$13:$X$13,0)))," ", INDEX(גיליון3!$U$14:$X$28,MATCH('דיווח פרטני'!G543,גיליון3!$T$14:$T$28,0),MATCH('דיווח פרטני'!C543,גיליון3!$U$13:$X$13,0)))</f>
        <v xml:space="preserve"> </v>
      </c>
      <c r="I543" s="1"/>
      <c r="J543" s="1" t="e">
        <f>VLOOKUP(Table_1[[#This Row],[מספר רישוי ]],'[3]2024'!$A:$AH,34,0)</f>
        <v>#N/A</v>
      </c>
    </row>
    <row r="544" spans="1:10" ht="18" customHeight="1" thickBot="1" x14ac:dyDescent="0.3">
      <c r="A544" s="1"/>
      <c r="B544" s="1"/>
      <c r="C544" s="1"/>
      <c r="D544" s="1"/>
      <c r="E544" s="713"/>
      <c r="F544" s="1"/>
      <c r="G544" s="1"/>
      <c r="H544" s="44" t="str">
        <f t="array" ref="H544">IF(ISERROR(INDEX(גיליון3!$U$14:$X$28,MATCH('דיווח פרטני'!G544,גיליון3!$T$14:$T$28,0),MATCH('דיווח פרטני'!C544,גיליון3!$U$13:$X$13,0)))," ", INDEX(גיליון3!$U$14:$X$28,MATCH('דיווח פרטני'!G544,גיליון3!$T$14:$T$28,0),MATCH('דיווח פרטני'!C544,גיליון3!$U$13:$X$13,0)))</f>
        <v xml:space="preserve"> </v>
      </c>
      <c r="I544" s="1"/>
      <c r="J544" s="1" t="e">
        <f>VLOOKUP(Table_1[[#This Row],[מספר רישוי ]],'[3]2024'!$A:$AH,34,0)</f>
        <v>#N/A</v>
      </c>
    </row>
    <row r="545" spans="1:10" ht="18" customHeight="1" thickBot="1" x14ac:dyDescent="0.3">
      <c r="A545" s="1"/>
      <c r="B545" s="1"/>
      <c r="C545" s="1"/>
      <c r="D545" s="1"/>
      <c r="E545" s="713"/>
      <c r="F545" s="1"/>
      <c r="G545" s="1"/>
      <c r="H545" s="44" t="str">
        <f t="array" ref="H545">IF(ISERROR(INDEX(גיליון3!$U$14:$X$28,MATCH('דיווח פרטני'!G545,גיליון3!$T$14:$T$28,0),MATCH('דיווח פרטני'!C545,גיליון3!$U$13:$X$13,0)))," ", INDEX(גיליון3!$U$14:$X$28,MATCH('דיווח פרטני'!G545,גיליון3!$T$14:$T$28,0),MATCH('דיווח פרטני'!C545,גיליון3!$U$13:$X$13,0)))</f>
        <v xml:space="preserve"> </v>
      </c>
      <c r="I545" s="1"/>
      <c r="J545" s="1" t="e">
        <f>VLOOKUP(Table_1[[#This Row],[מספר רישוי ]],'[3]2024'!$A:$AH,34,0)</f>
        <v>#N/A</v>
      </c>
    </row>
    <row r="546" spans="1:10" ht="18" customHeight="1" thickBot="1" x14ac:dyDescent="0.3">
      <c r="A546" s="1"/>
      <c r="B546" s="1"/>
      <c r="C546" s="1"/>
      <c r="D546" s="1"/>
      <c r="E546" s="713"/>
      <c r="F546" s="1"/>
      <c r="G546" s="1"/>
      <c r="H546" s="44" t="str">
        <f t="array" ref="H546">IF(ISERROR(INDEX(גיליון3!$U$14:$X$28,MATCH('דיווח פרטני'!G546,גיליון3!$T$14:$T$28,0),MATCH('דיווח פרטני'!C546,גיליון3!$U$13:$X$13,0)))," ", INDEX(גיליון3!$U$14:$X$28,MATCH('דיווח פרטני'!G546,גיליון3!$T$14:$T$28,0),MATCH('דיווח פרטני'!C546,גיליון3!$U$13:$X$13,0)))</f>
        <v xml:space="preserve"> </v>
      </c>
      <c r="I546" s="1"/>
      <c r="J546" s="1" t="e">
        <f>VLOOKUP(Table_1[[#This Row],[מספר רישוי ]],'[3]2024'!$A:$AH,34,0)</f>
        <v>#N/A</v>
      </c>
    </row>
    <row r="547" spans="1:10" ht="18" customHeight="1" thickBot="1" x14ac:dyDescent="0.3">
      <c r="A547" s="1"/>
      <c r="B547" s="1"/>
      <c r="C547" s="1"/>
      <c r="D547" s="1"/>
      <c r="E547" s="713"/>
      <c r="F547" s="1"/>
      <c r="G547" s="1"/>
      <c r="H547" s="44" t="str">
        <f t="array" ref="H547">IF(ISERROR(INDEX(גיליון3!$U$14:$X$28,MATCH('דיווח פרטני'!G547,גיליון3!$T$14:$T$28,0),MATCH('דיווח פרטני'!C547,גיליון3!$U$13:$X$13,0)))," ", INDEX(גיליון3!$U$14:$X$28,MATCH('דיווח פרטני'!G547,גיליון3!$T$14:$T$28,0),MATCH('דיווח פרטני'!C547,גיליון3!$U$13:$X$13,0)))</f>
        <v xml:space="preserve"> </v>
      </c>
      <c r="I547" s="1"/>
      <c r="J547" s="1" t="e">
        <f>VLOOKUP(Table_1[[#This Row],[מספר רישוי ]],'[3]2024'!$A:$AH,34,0)</f>
        <v>#N/A</v>
      </c>
    </row>
    <row r="548" spans="1:10" ht="18" customHeight="1" thickBot="1" x14ac:dyDescent="0.3">
      <c r="A548" s="1"/>
      <c r="B548" s="1"/>
      <c r="C548" s="1"/>
      <c r="D548" s="1"/>
      <c r="E548" s="713"/>
      <c r="F548" s="1"/>
      <c r="G548" s="1"/>
      <c r="H548" s="44" t="str">
        <f t="array" ref="H548">IF(ISERROR(INDEX(גיליון3!$U$14:$X$28,MATCH('דיווח פרטני'!G548,גיליון3!$T$14:$T$28,0),MATCH('דיווח פרטני'!C548,גיליון3!$U$13:$X$13,0)))," ", INDEX(גיליון3!$U$14:$X$28,MATCH('דיווח פרטני'!G548,גיליון3!$T$14:$T$28,0),MATCH('דיווח פרטני'!C548,גיליון3!$U$13:$X$13,0)))</f>
        <v xml:space="preserve"> </v>
      </c>
      <c r="I548" s="1"/>
      <c r="J548" s="1" t="e">
        <f>VLOOKUP(Table_1[[#This Row],[מספר רישוי ]],'[3]2024'!$A:$AH,34,0)</f>
        <v>#N/A</v>
      </c>
    </row>
    <row r="549" spans="1:10" ht="18" customHeight="1" thickBot="1" x14ac:dyDescent="0.3">
      <c r="A549" s="1"/>
      <c r="B549" s="1"/>
      <c r="C549" s="1"/>
      <c r="D549" s="1"/>
      <c r="E549" s="713"/>
      <c r="F549" s="1"/>
      <c r="G549" s="1"/>
      <c r="H549" s="44" t="str">
        <f t="array" ref="H549">IF(ISERROR(INDEX(גיליון3!$U$14:$X$28,MATCH('דיווח פרטני'!G549,גיליון3!$T$14:$T$28,0),MATCH('דיווח פרטני'!C549,גיליון3!$U$13:$X$13,0)))," ", INDEX(גיליון3!$U$14:$X$28,MATCH('דיווח פרטני'!G549,גיליון3!$T$14:$T$28,0),MATCH('דיווח פרטני'!C549,גיליון3!$U$13:$X$13,0)))</f>
        <v xml:space="preserve"> </v>
      </c>
      <c r="I549" s="1"/>
      <c r="J549" s="1" t="e">
        <f>VLOOKUP(Table_1[[#This Row],[מספר רישוי ]],'[3]2024'!$A:$AH,34,0)</f>
        <v>#N/A</v>
      </c>
    </row>
    <row r="550" spans="1:10" ht="18" customHeight="1" thickBot="1" x14ac:dyDescent="0.3">
      <c r="A550" s="1"/>
      <c r="B550" s="1"/>
      <c r="C550" s="1"/>
      <c r="D550" s="1"/>
      <c r="E550" s="713"/>
      <c r="F550" s="1"/>
      <c r="G550" s="1"/>
      <c r="H550" s="44" t="str">
        <f t="array" ref="H550">IF(ISERROR(INDEX(גיליון3!$U$14:$X$28,MATCH('דיווח פרטני'!G550,גיליון3!$T$14:$T$28,0),MATCH('דיווח פרטני'!C550,גיליון3!$U$13:$X$13,0)))," ", INDEX(גיליון3!$U$14:$X$28,MATCH('דיווח פרטני'!G550,גיליון3!$T$14:$T$28,0),MATCH('דיווח פרטני'!C550,גיליון3!$U$13:$X$13,0)))</f>
        <v xml:space="preserve"> </v>
      </c>
      <c r="I550" s="1"/>
      <c r="J550" s="1" t="e">
        <f>VLOOKUP(Table_1[[#This Row],[מספר רישוי ]],'[3]2024'!$A:$AH,34,0)</f>
        <v>#N/A</v>
      </c>
    </row>
    <row r="551" spans="1:10" ht="18" customHeight="1" thickBot="1" x14ac:dyDescent="0.3">
      <c r="A551" s="1"/>
      <c r="B551" s="1"/>
      <c r="C551" s="1"/>
      <c r="D551" s="1"/>
      <c r="E551" s="713"/>
      <c r="F551" s="1"/>
      <c r="G551" s="1"/>
      <c r="H551" s="44" t="str">
        <f t="array" ref="H551">IF(ISERROR(INDEX(גיליון3!$U$14:$X$28,MATCH('דיווח פרטני'!G551,גיליון3!$T$14:$T$28,0),MATCH('דיווח פרטני'!C551,גיליון3!$U$13:$X$13,0)))," ", INDEX(גיליון3!$U$14:$X$28,MATCH('דיווח פרטני'!G551,גיליון3!$T$14:$T$28,0),MATCH('דיווח פרטני'!C551,גיליון3!$U$13:$X$13,0)))</f>
        <v xml:space="preserve"> </v>
      </c>
      <c r="I551" s="1"/>
      <c r="J551" s="1" t="e">
        <f>VLOOKUP(Table_1[[#This Row],[מספר רישוי ]],'[3]2024'!$A:$AH,34,0)</f>
        <v>#N/A</v>
      </c>
    </row>
    <row r="552" spans="1:10" ht="18" customHeight="1" thickBot="1" x14ac:dyDescent="0.3">
      <c r="A552" s="1"/>
      <c r="B552" s="1"/>
      <c r="C552" s="1"/>
      <c r="D552" s="1"/>
      <c r="E552" s="713"/>
      <c r="F552" s="1"/>
      <c r="G552" s="1"/>
      <c r="H552" s="44" t="str">
        <f t="array" ref="H552">IF(ISERROR(INDEX(גיליון3!$U$14:$X$28,MATCH('דיווח פרטני'!G552,גיליון3!$T$14:$T$28,0),MATCH('דיווח פרטני'!C552,גיליון3!$U$13:$X$13,0)))," ", INDEX(גיליון3!$U$14:$X$28,MATCH('דיווח פרטני'!G552,גיליון3!$T$14:$T$28,0),MATCH('דיווח פרטני'!C552,גיליון3!$U$13:$X$13,0)))</f>
        <v xml:space="preserve"> </v>
      </c>
      <c r="I552" s="1"/>
      <c r="J552" s="1" t="e">
        <f>VLOOKUP(Table_1[[#This Row],[מספר רישוי ]],'[3]2024'!$A:$AH,34,0)</f>
        <v>#N/A</v>
      </c>
    </row>
    <row r="553" spans="1:10" ht="18" customHeight="1" thickBot="1" x14ac:dyDescent="0.3">
      <c r="A553" s="1"/>
      <c r="B553" s="1"/>
      <c r="C553" s="1"/>
      <c r="D553" s="1"/>
      <c r="E553" s="713"/>
      <c r="F553" s="1"/>
      <c r="G553" s="1"/>
      <c r="H553" s="44" t="str">
        <f t="array" ref="H553">IF(ISERROR(INDEX(גיליון3!$U$14:$X$28,MATCH('דיווח פרטני'!G553,גיליון3!$T$14:$T$28,0),MATCH('דיווח פרטני'!C553,גיליון3!$U$13:$X$13,0)))," ", INDEX(גיליון3!$U$14:$X$28,MATCH('דיווח פרטני'!G553,גיליון3!$T$14:$T$28,0),MATCH('דיווח פרטני'!C553,גיליון3!$U$13:$X$13,0)))</f>
        <v xml:space="preserve"> </v>
      </c>
      <c r="I553" s="1"/>
      <c r="J553" s="1" t="e">
        <f>VLOOKUP(Table_1[[#This Row],[מספר רישוי ]],'[3]2024'!$A:$AH,34,0)</f>
        <v>#N/A</v>
      </c>
    </row>
    <row r="554" spans="1:10" ht="18" customHeight="1" thickBot="1" x14ac:dyDescent="0.3">
      <c r="A554" s="1"/>
      <c r="B554" s="1"/>
      <c r="C554" s="1"/>
      <c r="D554" s="1"/>
      <c r="E554" s="713"/>
      <c r="F554" s="1"/>
      <c r="G554" s="1"/>
      <c r="H554" s="44" t="str">
        <f t="array" ref="H554">IF(ISERROR(INDEX(גיליון3!$U$14:$X$28,MATCH('דיווח פרטני'!G554,גיליון3!$T$14:$T$28,0),MATCH('דיווח פרטני'!C554,גיליון3!$U$13:$X$13,0)))," ", INDEX(גיליון3!$U$14:$X$28,MATCH('דיווח פרטני'!G554,גיליון3!$T$14:$T$28,0),MATCH('דיווח פרטני'!C554,גיליון3!$U$13:$X$13,0)))</f>
        <v xml:space="preserve"> </v>
      </c>
      <c r="I554" s="1"/>
      <c r="J554" s="1" t="e">
        <f>VLOOKUP(Table_1[[#This Row],[מספר רישוי ]],'[3]2024'!$A:$AH,34,0)</f>
        <v>#N/A</v>
      </c>
    </row>
    <row r="555" spans="1:10" ht="18" customHeight="1" thickBot="1" x14ac:dyDescent="0.3">
      <c r="A555" s="1"/>
      <c r="B555" s="1"/>
      <c r="C555" s="1"/>
      <c r="D555" s="1"/>
      <c r="E555" s="713"/>
      <c r="F555" s="1"/>
      <c r="G555" s="1"/>
      <c r="H555" s="44" t="str">
        <f t="array" ref="H555">IF(ISERROR(INDEX(גיליון3!$U$14:$X$28,MATCH('דיווח פרטני'!G555,גיליון3!$T$14:$T$28,0),MATCH('דיווח פרטני'!C555,גיליון3!$U$13:$X$13,0)))," ", INDEX(גיליון3!$U$14:$X$28,MATCH('דיווח פרטני'!G555,גיליון3!$T$14:$T$28,0),MATCH('דיווח פרטני'!C555,גיליון3!$U$13:$X$13,0)))</f>
        <v xml:space="preserve"> </v>
      </c>
      <c r="I555" s="1"/>
      <c r="J555" s="1" t="e">
        <f>VLOOKUP(Table_1[[#This Row],[מספר רישוי ]],'[3]2024'!$A:$AH,34,0)</f>
        <v>#N/A</v>
      </c>
    </row>
    <row r="556" spans="1:10" ht="18" customHeight="1" thickBot="1" x14ac:dyDescent="0.3">
      <c r="A556" s="1"/>
      <c r="B556" s="1"/>
      <c r="C556" s="1"/>
      <c r="D556" s="1"/>
      <c r="E556" s="713"/>
      <c r="F556" s="1"/>
      <c r="G556" s="1"/>
      <c r="H556" s="44" t="str">
        <f t="array" ref="H556">IF(ISERROR(INDEX(גיליון3!$U$14:$X$28,MATCH('דיווח פרטני'!G556,גיליון3!$T$14:$T$28,0),MATCH('דיווח פרטני'!C556,גיליון3!$U$13:$X$13,0)))," ", INDEX(גיליון3!$U$14:$X$28,MATCH('דיווח פרטני'!G556,גיליון3!$T$14:$T$28,0),MATCH('דיווח פרטני'!C556,גיליון3!$U$13:$X$13,0)))</f>
        <v xml:space="preserve"> </v>
      </c>
      <c r="I556" s="1"/>
      <c r="J556" s="1" t="e">
        <f>VLOOKUP(Table_1[[#This Row],[מספר רישוי ]],'[3]2024'!$A:$AH,34,0)</f>
        <v>#N/A</v>
      </c>
    </row>
    <row r="557" spans="1:10" ht="18" customHeight="1" thickBot="1" x14ac:dyDescent="0.3">
      <c r="A557" s="1"/>
      <c r="B557" s="1"/>
      <c r="C557" s="1"/>
      <c r="D557" s="1"/>
      <c r="E557" s="713"/>
      <c r="F557" s="1"/>
      <c r="G557" s="1"/>
      <c r="H557" s="44" t="str">
        <f t="array" ref="H557">IF(ISERROR(INDEX(גיליון3!$U$14:$X$28,MATCH('דיווח פרטני'!G557,גיליון3!$T$14:$T$28,0),MATCH('דיווח פרטני'!C557,גיליון3!$U$13:$X$13,0)))," ", INDEX(גיליון3!$U$14:$X$28,MATCH('דיווח פרטני'!G557,גיליון3!$T$14:$T$28,0),MATCH('דיווח פרטני'!C557,גיליון3!$U$13:$X$13,0)))</f>
        <v xml:space="preserve"> </v>
      </c>
      <c r="I557" s="1"/>
      <c r="J557" s="1" t="e">
        <f>VLOOKUP(Table_1[[#This Row],[מספר רישוי ]],'[3]2024'!$A:$AH,34,0)</f>
        <v>#N/A</v>
      </c>
    </row>
    <row r="558" spans="1:10" ht="18" customHeight="1" thickBot="1" x14ac:dyDescent="0.3">
      <c r="A558" s="1"/>
      <c r="B558" s="1"/>
      <c r="C558" s="1"/>
      <c r="D558" s="1"/>
      <c r="E558" s="713"/>
      <c r="F558" s="1"/>
      <c r="G558" s="1"/>
      <c r="H558" s="44" t="str">
        <f t="array" ref="H558">IF(ISERROR(INDEX(גיליון3!$U$14:$X$28,MATCH('דיווח פרטני'!G558,גיליון3!$T$14:$T$28,0),MATCH('דיווח פרטני'!C558,גיליון3!$U$13:$X$13,0)))," ", INDEX(גיליון3!$U$14:$X$28,MATCH('דיווח פרטני'!G558,גיליון3!$T$14:$T$28,0),MATCH('דיווח פרטני'!C558,גיליון3!$U$13:$X$13,0)))</f>
        <v xml:space="preserve"> </v>
      </c>
      <c r="I558" s="1"/>
      <c r="J558" s="1" t="e">
        <f>VLOOKUP(Table_1[[#This Row],[מספר רישוי ]],'[3]2024'!$A:$AH,34,0)</f>
        <v>#N/A</v>
      </c>
    </row>
    <row r="559" spans="1:10" ht="18" customHeight="1" thickBot="1" x14ac:dyDescent="0.3">
      <c r="A559" s="1"/>
      <c r="B559" s="1"/>
      <c r="C559" s="1"/>
      <c r="D559" s="1"/>
      <c r="E559" s="713"/>
      <c r="F559" s="1"/>
      <c r="G559" s="1"/>
      <c r="H559" s="44" t="str">
        <f t="array" ref="H559">IF(ISERROR(INDEX(גיליון3!$U$14:$X$28,MATCH('דיווח פרטני'!G559,גיליון3!$T$14:$T$28,0),MATCH('דיווח פרטני'!C559,גיליון3!$U$13:$X$13,0)))," ", INDEX(גיליון3!$U$14:$X$28,MATCH('דיווח פרטני'!G559,גיליון3!$T$14:$T$28,0),MATCH('דיווח פרטני'!C559,גיליון3!$U$13:$X$13,0)))</f>
        <v xml:space="preserve"> </v>
      </c>
      <c r="I559" s="1"/>
      <c r="J559" s="1" t="e">
        <f>VLOOKUP(Table_1[[#This Row],[מספר רישוי ]],'[3]2024'!$A:$AH,34,0)</f>
        <v>#N/A</v>
      </c>
    </row>
    <row r="560" spans="1:10" ht="18" customHeight="1" thickBot="1" x14ac:dyDescent="0.3">
      <c r="A560" s="1"/>
      <c r="B560" s="1"/>
      <c r="C560" s="1"/>
      <c r="D560" s="1"/>
      <c r="E560" s="713"/>
      <c r="F560" s="1"/>
      <c r="G560" s="1"/>
      <c r="H560" s="44" t="str">
        <f t="array" ref="H560">IF(ISERROR(INDEX(גיליון3!$U$14:$X$28,MATCH('דיווח פרטני'!G560,גיליון3!$T$14:$T$28,0),MATCH('דיווח פרטני'!C560,גיליון3!$U$13:$X$13,0)))," ", INDEX(גיליון3!$U$14:$X$28,MATCH('דיווח פרטני'!G560,גיליון3!$T$14:$T$28,0),MATCH('דיווח פרטני'!C560,גיליון3!$U$13:$X$13,0)))</f>
        <v xml:space="preserve"> </v>
      </c>
      <c r="I560" s="1"/>
      <c r="J560" s="1" t="e">
        <f>VLOOKUP(Table_1[[#This Row],[מספר רישוי ]],'[3]2024'!$A:$AH,34,0)</f>
        <v>#N/A</v>
      </c>
    </row>
    <row r="561" spans="1:10" ht="18" customHeight="1" thickBot="1" x14ac:dyDescent="0.3">
      <c r="A561" s="1"/>
      <c r="B561" s="1"/>
      <c r="C561" s="1"/>
      <c r="D561" s="1"/>
      <c r="E561" s="713"/>
      <c r="F561" s="1"/>
      <c r="G561" s="1"/>
      <c r="H561" s="44" t="str">
        <f t="array" ref="H561">IF(ISERROR(INDEX(גיליון3!$U$14:$X$28,MATCH('דיווח פרטני'!G561,גיליון3!$T$14:$T$28,0),MATCH('דיווח פרטני'!C561,גיליון3!$U$13:$X$13,0)))," ", INDEX(גיליון3!$U$14:$X$28,MATCH('דיווח פרטני'!G561,גיליון3!$T$14:$T$28,0),MATCH('דיווח פרטני'!C561,גיליון3!$U$13:$X$13,0)))</f>
        <v xml:space="preserve"> </v>
      </c>
      <c r="I561" s="1"/>
      <c r="J561" s="1" t="e">
        <f>VLOOKUP(Table_1[[#This Row],[מספר רישוי ]],'[3]2024'!$A:$AH,34,0)</f>
        <v>#N/A</v>
      </c>
    </row>
    <row r="562" spans="1:10" ht="18" customHeight="1" thickBot="1" x14ac:dyDescent="0.3">
      <c r="A562" s="1"/>
      <c r="B562" s="1"/>
      <c r="C562" s="1"/>
      <c r="D562" s="1"/>
      <c r="E562" s="713"/>
      <c r="F562" s="1"/>
      <c r="G562" s="1"/>
      <c r="H562" s="44" t="str">
        <f t="array" ref="H562">IF(ISERROR(INDEX(גיליון3!$U$14:$X$28,MATCH('דיווח פרטני'!G562,גיליון3!$T$14:$T$28,0),MATCH('דיווח פרטני'!C562,גיליון3!$U$13:$X$13,0)))," ", INDEX(גיליון3!$U$14:$X$28,MATCH('דיווח פרטני'!G562,גיליון3!$T$14:$T$28,0),MATCH('דיווח פרטני'!C562,גיליון3!$U$13:$X$13,0)))</f>
        <v xml:space="preserve"> </v>
      </c>
      <c r="I562" s="1"/>
      <c r="J562" s="1" t="e">
        <f>VLOOKUP(Table_1[[#This Row],[מספר רישוי ]],'[3]2024'!$A:$AH,34,0)</f>
        <v>#N/A</v>
      </c>
    </row>
    <row r="563" spans="1:10" ht="18" customHeight="1" thickBot="1" x14ac:dyDescent="0.3">
      <c r="A563" s="1"/>
      <c r="B563" s="1"/>
      <c r="C563" s="1"/>
      <c r="D563" s="1"/>
      <c r="E563" s="713"/>
      <c r="F563" s="1"/>
      <c r="G563" s="1"/>
      <c r="H563" s="44" t="str">
        <f t="array" ref="H563">IF(ISERROR(INDEX(גיליון3!$U$14:$X$28,MATCH('דיווח פרטני'!G563,גיליון3!$T$14:$T$28,0),MATCH('דיווח פרטני'!C563,גיליון3!$U$13:$X$13,0)))," ", INDEX(גיליון3!$U$14:$X$28,MATCH('דיווח פרטני'!G563,גיליון3!$T$14:$T$28,0),MATCH('דיווח פרטני'!C563,גיליון3!$U$13:$X$13,0)))</f>
        <v xml:space="preserve"> </v>
      </c>
      <c r="I563" s="1"/>
      <c r="J563" s="1" t="e">
        <f>VLOOKUP(Table_1[[#This Row],[מספר רישוי ]],'[3]2024'!$A:$AH,34,0)</f>
        <v>#N/A</v>
      </c>
    </row>
    <row r="564" spans="1:10" ht="18" customHeight="1" thickBot="1" x14ac:dyDescent="0.3">
      <c r="A564" s="1"/>
      <c r="B564" s="1"/>
      <c r="C564" s="1"/>
      <c r="D564" s="1"/>
      <c r="E564" s="713"/>
      <c r="F564" s="1"/>
      <c r="G564" s="1"/>
      <c r="H564" s="44" t="str">
        <f t="array" ref="H564">IF(ISERROR(INDEX(גיליון3!$U$14:$X$28,MATCH('דיווח פרטני'!G564,גיליון3!$T$14:$T$28,0),MATCH('דיווח פרטני'!C564,גיליון3!$U$13:$X$13,0)))," ", INDEX(גיליון3!$U$14:$X$28,MATCH('דיווח פרטני'!G564,גיליון3!$T$14:$T$28,0),MATCH('דיווח פרטני'!C564,גיליון3!$U$13:$X$13,0)))</f>
        <v xml:space="preserve"> </v>
      </c>
      <c r="I564" s="1"/>
      <c r="J564" s="1" t="e">
        <f>VLOOKUP(Table_1[[#This Row],[מספר רישוי ]],'[3]2024'!$A:$AH,34,0)</f>
        <v>#N/A</v>
      </c>
    </row>
    <row r="565" spans="1:10" ht="18" customHeight="1" thickBot="1" x14ac:dyDescent="0.3">
      <c r="A565" s="1"/>
      <c r="B565" s="1"/>
      <c r="C565" s="1"/>
      <c r="D565" s="1"/>
      <c r="E565" s="713"/>
      <c r="F565" s="1"/>
      <c r="G565" s="1"/>
      <c r="H565" s="44" t="str">
        <f t="array" ref="H565">IF(ISERROR(INDEX(גיליון3!$U$14:$X$28,MATCH('דיווח פרטני'!G565,גיליון3!$T$14:$T$28,0),MATCH('דיווח פרטני'!C565,גיליון3!$U$13:$X$13,0)))," ", INDEX(גיליון3!$U$14:$X$28,MATCH('דיווח פרטני'!G565,גיליון3!$T$14:$T$28,0),MATCH('דיווח פרטני'!C565,גיליון3!$U$13:$X$13,0)))</f>
        <v xml:space="preserve"> </v>
      </c>
      <c r="I565" s="1"/>
      <c r="J565" s="1" t="e">
        <f>VLOOKUP(Table_1[[#This Row],[מספר רישוי ]],'[3]2024'!$A:$AH,34,0)</f>
        <v>#N/A</v>
      </c>
    </row>
    <row r="566" spans="1:10" ht="18" customHeight="1" thickBot="1" x14ac:dyDescent="0.3">
      <c r="A566" s="1"/>
      <c r="B566" s="1"/>
      <c r="C566" s="1"/>
      <c r="D566" s="1"/>
      <c r="E566" s="713"/>
      <c r="F566" s="1"/>
      <c r="G566" s="1"/>
      <c r="H566" s="44" t="str">
        <f t="array" ref="H566">IF(ISERROR(INDEX(גיליון3!$U$14:$X$28,MATCH('דיווח פרטני'!G566,גיליון3!$T$14:$T$28,0),MATCH('דיווח פרטני'!C566,גיליון3!$U$13:$X$13,0)))," ", INDEX(גיליון3!$U$14:$X$28,MATCH('דיווח פרטני'!G566,גיליון3!$T$14:$T$28,0),MATCH('דיווח פרטני'!C566,גיליון3!$U$13:$X$13,0)))</f>
        <v xml:space="preserve"> </v>
      </c>
      <c r="I566" s="1"/>
      <c r="J566" s="1" t="e">
        <f>VLOOKUP(Table_1[[#This Row],[מספר רישוי ]],'[3]2024'!$A:$AH,34,0)</f>
        <v>#N/A</v>
      </c>
    </row>
    <row r="567" spans="1:10" ht="18" customHeight="1" thickBot="1" x14ac:dyDescent="0.3">
      <c r="A567" s="1"/>
      <c r="B567" s="1"/>
      <c r="C567" s="1"/>
      <c r="D567" s="1"/>
      <c r="E567" s="713"/>
      <c r="F567" s="1"/>
      <c r="G567" s="1"/>
      <c r="H567" s="44" t="str">
        <f t="array" ref="H567">IF(ISERROR(INDEX(גיליון3!$U$14:$X$28,MATCH('דיווח פרטני'!G567,גיליון3!$T$14:$T$28,0),MATCH('דיווח פרטני'!C567,גיליון3!$U$13:$X$13,0)))," ", INDEX(גיליון3!$U$14:$X$28,MATCH('דיווח פרטני'!G567,גיליון3!$T$14:$T$28,0),MATCH('דיווח פרטני'!C567,גיליון3!$U$13:$X$13,0)))</f>
        <v xml:space="preserve"> </v>
      </c>
      <c r="I567" s="1"/>
      <c r="J567" s="1" t="e">
        <f>VLOOKUP(Table_1[[#This Row],[מספר רישוי ]],'[3]2024'!$A:$AH,34,0)</f>
        <v>#N/A</v>
      </c>
    </row>
    <row r="568" spans="1:10" ht="18" customHeight="1" thickBot="1" x14ac:dyDescent="0.3">
      <c r="A568" s="1"/>
      <c r="B568" s="1"/>
      <c r="C568" s="1"/>
      <c r="D568" s="1"/>
      <c r="E568" s="713"/>
      <c r="F568" s="1"/>
      <c r="G568" s="1"/>
      <c r="H568" s="44" t="str">
        <f t="array" ref="H568">IF(ISERROR(INDEX(גיליון3!$U$14:$X$28,MATCH('דיווח פרטני'!G568,גיליון3!$T$14:$T$28,0),MATCH('דיווח פרטני'!C568,גיליון3!$U$13:$X$13,0)))," ", INDEX(גיליון3!$U$14:$X$28,MATCH('דיווח פרטני'!G568,גיליון3!$T$14:$T$28,0),MATCH('דיווח פרטני'!C568,גיליון3!$U$13:$X$13,0)))</f>
        <v xml:space="preserve"> </v>
      </c>
      <c r="I568" s="1"/>
      <c r="J568" s="1" t="e">
        <f>VLOOKUP(Table_1[[#This Row],[מספר רישוי ]],'[3]2024'!$A:$AH,34,0)</f>
        <v>#N/A</v>
      </c>
    </row>
    <row r="569" spans="1:10" ht="18" customHeight="1" thickBot="1" x14ac:dyDescent="0.3">
      <c r="A569" s="1"/>
      <c r="B569" s="1"/>
      <c r="C569" s="1"/>
      <c r="D569" s="1"/>
      <c r="E569" s="713"/>
      <c r="F569" s="1"/>
      <c r="G569" s="1"/>
      <c r="H569" s="44" t="str">
        <f t="array" ref="H569">IF(ISERROR(INDEX(גיליון3!$U$14:$X$28,MATCH('דיווח פרטני'!G569,גיליון3!$T$14:$T$28,0),MATCH('דיווח פרטני'!C569,גיליון3!$U$13:$X$13,0)))," ", INDEX(גיליון3!$U$14:$X$28,MATCH('דיווח פרטני'!G569,גיליון3!$T$14:$T$28,0),MATCH('דיווח פרטני'!C569,גיליון3!$U$13:$X$13,0)))</f>
        <v xml:space="preserve"> </v>
      </c>
      <c r="I569" s="1"/>
      <c r="J569" s="1" t="e">
        <f>VLOOKUP(Table_1[[#This Row],[מספר רישוי ]],'[3]2024'!$A:$AH,34,0)</f>
        <v>#N/A</v>
      </c>
    </row>
    <row r="570" spans="1:10" ht="18" customHeight="1" thickBot="1" x14ac:dyDescent="0.3">
      <c r="A570" s="1"/>
      <c r="B570" s="1"/>
      <c r="C570" s="1"/>
      <c r="D570" s="1"/>
      <c r="E570" s="713"/>
      <c r="F570" s="1"/>
      <c r="G570" s="1"/>
      <c r="H570" s="44" t="str">
        <f t="array" ref="H570">IF(ISERROR(INDEX(גיליון3!$U$14:$X$28,MATCH('דיווח פרטני'!G570,גיליון3!$T$14:$T$28,0),MATCH('דיווח פרטני'!C570,גיליון3!$U$13:$X$13,0)))," ", INDEX(גיליון3!$U$14:$X$28,MATCH('דיווח פרטני'!G570,גיליון3!$T$14:$T$28,0),MATCH('דיווח פרטני'!C570,גיליון3!$U$13:$X$13,0)))</f>
        <v xml:space="preserve"> </v>
      </c>
      <c r="I570" s="1"/>
      <c r="J570" s="1" t="e">
        <f>VLOOKUP(Table_1[[#This Row],[מספר רישוי ]],'[3]2024'!$A:$AH,34,0)</f>
        <v>#N/A</v>
      </c>
    </row>
    <row r="571" spans="1:10" ht="18" customHeight="1" thickBot="1" x14ac:dyDescent="0.3">
      <c r="A571" s="1"/>
      <c r="B571" s="1"/>
      <c r="C571" s="1"/>
      <c r="D571" s="1"/>
      <c r="E571" s="713"/>
      <c r="F571" s="1"/>
      <c r="G571" s="1"/>
      <c r="H571" s="44" t="str">
        <f t="array" ref="H571">IF(ISERROR(INDEX(גיליון3!$U$14:$X$28,MATCH('דיווח פרטני'!G571,גיליון3!$T$14:$T$28,0),MATCH('דיווח פרטני'!C571,גיליון3!$U$13:$X$13,0)))," ", INDEX(גיליון3!$U$14:$X$28,MATCH('דיווח פרטני'!G571,גיליון3!$T$14:$T$28,0),MATCH('דיווח פרטני'!C571,גיליון3!$U$13:$X$13,0)))</f>
        <v xml:space="preserve"> </v>
      </c>
      <c r="I571" s="1"/>
      <c r="J571" s="1" t="e">
        <f>VLOOKUP(Table_1[[#This Row],[מספר רישוי ]],'[3]2024'!$A:$AH,34,0)</f>
        <v>#N/A</v>
      </c>
    </row>
    <row r="572" spans="1:10" ht="18" customHeight="1" thickBot="1" x14ac:dyDescent="0.3">
      <c r="A572" s="1"/>
      <c r="B572" s="1"/>
      <c r="C572" s="1"/>
      <c r="D572" s="1"/>
      <c r="E572" s="713"/>
      <c r="F572" s="1"/>
      <c r="G572" s="1"/>
      <c r="H572" s="44" t="str">
        <f t="array" ref="H572">IF(ISERROR(INDEX(גיליון3!$U$14:$X$28,MATCH('דיווח פרטני'!G572,גיליון3!$T$14:$T$28,0),MATCH('דיווח פרטני'!C572,גיליון3!$U$13:$X$13,0)))," ", INDEX(גיליון3!$U$14:$X$28,MATCH('דיווח פרטני'!G572,גיליון3!$T$14:$T$28,0),MATCH('דיווח פרטני'!C572,גיליון3!$U$13:$X$13,0)))</f>
        <v xml:space="preserve"> </v>
      </c>
      <c r="I572" s="1"/>
      <c r="J572" s="1" t="e">
        <f>VLOOKUP(Table_1[[#This Row],[מספר רישוי ]],'[3]2024'!$A:$AH,34,0)</f>
        <v>#N/A</v>
      </c>
    </row>
    <row r="573" spans="1:10" ht="18" customHeight="1" thickBot="1" x14ac:dyDescent="0.3">
      <c r="A573" s="1"/>
      <c r="B573" s="1"/>
      <c r="C573" s="1"/>
      <c r="D573" s="1"/>
      <c r="E573" s="713"/>
      <c r="F573" s="1"/>
      <c r="G573" s="1"/>
      <c r="H573" s="44" t="str">
        <f t="array" ref="H573">IF(ISERROR(INDEX(גיליון3!$U$14:$X$28,MATCH('דיווח פרטני'!G573,גיליון3!$T$14:$T$28,0),MATCH('דיווח פרטני'!C573,גיליון3!$U$13:$X$13,0)))," ", INDEX(גיליון3!$U$14:$X$28,MATCH('דיווח פרטני'!G573,גיליון3!$T$14:$T$28,0),MATCH('דיווח פרטני'!C573,גיליון3!$U$13:$X$13,0)))</f>
        <v xml:space="preserve"> </v>
      </c>
      <c r="I573" s="1"/>
      <c r="J573" s="1" t="e">
        <f>VLOOKUP(Table_1[[#This Row],[מספר רישוי ]],'[3]2024'!$A:$AH,34,0)</f>
        <v>#N/A</v>
      </c>
    </row>
    <row r="574" spans="1:10" ht="18" customHeight="1" thickBot="1" x14ac:dyDescent="0.3">
      <c r="A574" s="1"/>
      <c r="B574" s="1"/>
      <c r="C574" s="1"/>
      <c r="D574" s="1"/>
      <c r="E574" s="713"/>
      <c r="F574" s="1"/>
      <c r="G574" s="1"/>
      <c r="H574" s="44" t="str">
        <f t="array" ref="H574">IF(ISERROR(INDEX(גיליון3!$U$14:$X$28,MATCH('דיווח פרטני'!G574,גיליון3!$T$14:$T$28,0),MATCH('דיווח פרטני'!C574,גיליון3!$U$13:$X$13,0)))," ", INDEX(גיליון3!$U$14:$X$28,MATCH('דיווח פרטני'!G574,גיליון3!$T$14:$T$28,0),MATCH('דיווח פרטני'!C574,גיליון3!$U$13:$X$13,0)))</f>
        <v xml:space="preserve"> </v>
      </c>
      <c r="I574" s="1"/>
      <c r="J574" s="1" t="e">
        <f>VLOOKUP(Table_1[[#This Row],[מספר רישוי ]],'[3]2024'!$A:$AH,34,0)</f>
        <v>#N/A</v>
      </c>
    </row>
    <row r="575" spans="1:10" ht="18" customHeight="1" thickBot="1" x14ac:dyDescent="0.3">
      <c r="A575" s="1"/>
      <c r="B575" s="1"/>
      <c r="C575" s="1"/>
      <c r="D575" s="1"/>
      <c r="E575" s="713"/>
      <c r="F575" s="1"/>
      <c r="G575" s="1"/>
      <c r="H575" s="44" t="str">
        <f t="array" ref="H575">IF(ISERROR(INDEX(גיליון3!$U$14:$X$28,MATCH('דיווח פרטני'!G575,גיליון3!$T$14:$T$28,0),MATCH('דיווח פרטני'!C575,גיליון3!$U$13:$X$13,0)))," ", INDEX(גיליון3!$U$14:$X$28,MATCH('דיווח פרטני'!G575,גיליון3!$T$14:$T$28,0),MATCH('דיווח פרטני'!C575,גיליון3!$U$13:$X$13,0)))</f>
        <v xml:space="preserve"> </v>
      </c>
      <c r="I575" s="1"/>
      <c r="J575" s="1" t="e">
        <f>VLOOKUP(Table_1[[#This Row],[מספר רישוי ]],'[3]2024'!$A:$AH,34,0)</f>
        <v>#N/A</v>
      </c>
    </row>
    <row r="576" spans="1:10" ht="18" customHeight="1" thickBot="1" x14ac:dyDescent="0.3">
      <c r="A576" s="1"/>
      <c r="B576" s="1"/>
      <c r="C576" s="1"/>
      <c r="D576" s="1"/>
      <c r="E576" s="713"/>
      <c r="F576" s="1"/>
      <c r="G576" s="1"/>
      <c r="H576" s="44" t="str">
        <f t="array" ref="H576">IF(ISERROR(INDEX(גיליון3!$U$14:$X$28,MATCH('דיווח פרטני'!G576,גיליון3!$T$14:$T$28,0),MATCH('דיווח פרטני'!C576,גיליון3!$U$13:$X$13,0)))," ", INDEX(גיליון3!$U$14:$X$28,MATCH('דיווח פרטני'!G576,גיליון3!$T$14:$T$28,0),MATCH('דיווח פרטני'!C576,גיליון3!$U$13:$X$13,0)))</f>
        <v xml:space="preserve"> </v>
      </c>
      <c r="I576" s="1"/>
      <c r="J576" s="1" t="e">
        <f>VLOOKUP(Table_1[[#This Row],[מספר רישוי ]],'[3]2024'!$A:$AH,34,0)</f>
        <v>#N/A</v>
      </c>
    </row>
    <row r="577" spans="1:10" ht="18" customHeight="1" thickBot="1" x14ac:dyDescent="0.3">
      <c r="A577" s="1"/>
      <c r="B577" s="1"/>
      <c r="C577" s="1"/>
      <c r="D577" s="1"/>
      <c r="E577" s="713"/>
      <c r="F577" s="1"/>
      <c r="G577" s="1"/>
      <c r="H577" s="44" t="str">
        <f t="array" ref="H577">IF(ISERROR(INDEX(גיליון3!$U$14:$X$28,MATCH('דיווח פרטני'!G577,גיליון3!$T$14:$T$28,0),MATCH('דיווח פרטני'!C577,גיליון3!$U$13:$X$13,0)))," ", INDEX(גיליון3!$U$14:$X$28,MATCH('דיווח פרטני'!G577,גיליון3!$T$14:$T$28,0),MATCH('דיווח פרטני'!C577,גיליון3!$U$13:$X$13,0)))</f>
        <v xml:space="preserve"> </v>
      </c>
      <c r="I577" s="1"/>
      <c r="J577" s="1" t="e">
        <f>VLOOKUP(Table_1[[#This Row],[מספר רישוי ]],'[3]2024'!$A:$AH,34,0)</f>
        <v>#N/A</v>
      </c>
    </row>
    <row r="578" spans="1:10" ht="18" customHeight="1" thickBot="1" x14ac:dyDescent="0.3">
      <c r="A578" s="1"/>
      <c r="B578" s="1"/>
      <c r="C578" s="1"/>
      <c r="D578" s="1"/>
      <c r="E578" s="713"/>
      <c r="F578" s="1"/>
      <c r="G578" s="1"/>
      <c r="H578" s="44" t="str">
        <f t="array" ref="H578">IF(ISERROR(INDEX(גיליון3!$U$14:$X$28,MATCH('דיווח פרטני'!G578,גיליון3!$T$14:$T$28,0),MATCH('דיווח פרטני'!C578,גיליון3!$U$13:$X$13,0)))," ", INDEX(גיליון3!$U$14:$X$28,MATCH('דיווח פרטני'!G578,גיליון3!$T$14:$T$28,0),MATCH('דיווח פרטני'!C578,גיליון3!$U$13:$X$13,0)))</f>
        <v xml:space="preserve"> </v>
      </c>
      <c r="I578" s="1"/>
      <c r="J578" s="1" t="e">
        <f>VLOOKUP(Table_1[[#This Row],[מספר רישוי ]],'[3]2024'!$A:$AH,34,0)</f>
        <v>#N/A</v>
      </c>
    </row>
    <row r="579" spans="1:10" ht="18" customHeight="1" thickBot="1" x14ac:dyDescent="0.3">
      <c r="A579" s="1"/>
      <c r="B579" s="1"/>
      <c r="C579" s="1"/>
      <c r="D579" s="1"/>
      <c r="E579" s="713"/>
      <c r="F579" s="1"/>
      <c r="G579" s="1"/>
      <c r="H579" s="44" t="str">
        <f t="array" ref="H579">IF(ISERROR(INDEX(גיליון3!$U$14:$X$28,MATCH('דיווח פרטני'!G579,גיליון3!$T$14:$T$28,0),MATCH('דיווח פרטני'!C579,גיליון3!$U$13:$X$13,0)))," ", INDEX(גיליון3!$U$14:$X$28,MATCH('דיווח פרטני'!G579,גיליון3!$T$14:$T$28,0),MATCH('דיווח פרטני'!C579,גיליון3!$U$13:$X$13,0)))</f>
        <v xml:space="preserve"> </v>
      </c>
      <c r="I579" s="1"/>
      <c r="J579" s="1" t="e">
        <f>VLOOKUP(Table_1[[#This Row],[מספר רישוי ]],'[3]2024'!$A:$AH,34,0)</f>
        <v>#N/A</v>
      </c>
    </row>
    <row r="580" spans="1:10" ht="18" customHeight="1" thickBot="1" x14ac:dyDescent="0.3">
      <c r="A580" s="1"/>
      <c r="B580" s="1"/>
      <c r="C580" s="1"/>
      <c r="D580" s="1"/>
      <c r="E580" s="713"/>
      <c r="F580" s="1"/>
      <c r="G580" s="1"/>
      <c r="H580" s="44" t="str">
        <f t="array" ref="H580">IF(ISERROR(INDEX(גיליון3!$U$14:$X$28,MATCH('דיווח פרטני'!G580,גיליון3!$T$14:$T$28,0),MATCH('דיווח פרטני'!C580,גיליון3!$U$13:$X$13,0)))," ", INDEX(גיליון3!$U$14:$X$28,MATCH('דיווח פרטני'!G580,גיליון3!$T$14:$T$28,0),MATCH('דיווח פרטני'!C580,גיליון3!$U$13:$X$13,0)))</f>
        <v xml:space="preserve"> </v>
      </c>
      <c r="I580" s="1"/>
      <c r="J580" s="1" t="e">
        <f>VLOOKUP(Table_1[[#This Row],[מספר רישוי ]],'[3]2024'!$A:$AH,34,0)</f>
        <v>#N/A</v>
      </c>
    </row>
    <row r="581" spans="1:10" ht="18" customHeight="1" thickBot="1" x14ac:dyDescent="0.3">
      <c r="A581" s="1"/>
      <c r="B581" s="1"/>
      <c r="C581" s="1"/>
      <c r="D581" s="1"/>
      <c r="E581" s="713"/>
      <c r="F581" s="1"/>
      <c r="G581" s="1"/>
      <c r="H581" s="44" t="str">
        <f t="array" ref="H581">IF(ISERROR(INDEX(גיליון3!$U$14:$X$28,MATCH('דיווח פרטני'!G581,גיליון3!$T$14:$T$28,0),MATCH('דיווח פרטני'!C581,גיליון3!$U$13:$X$13,0)))," ", INDEX(גיליון3!$U$14:$X$28,MATCH('דיווח פרטני'!G581,גיליון3!$T$14:$T$28,0),MATCH('דיווח פרטני'!C581,גיליון3!$U$13:$X$13,0)))</f>
        <v xml:space="preserve"> </v>
      </c>
      <c r="I581" s="1"/>
      <c r="J581" s="1" t="e">
        <f>VLOOKUP(Table_1[[#This Row],[מספר רישוי ]],'[3]2024'!$A:$AH,34,0)</f>
        <v>#N/A</v>
      </c>
    </row>
    <row r="582" spans="1:10" ht="18" customHeight="1" thickBot="1" x14ac:dyDescent="0.3">
      <c r="A582" s="1"/>
      <c r="B582" s="1"/>
      <c r="C582" s="1"/>
      <c r="D582" s="1"/>
      <c r="E582" s="713"/>
      <c r="F582" s="1"/>
      <c r="G582" s="1"/>
      <c r="H582" s="44" t="str">
        <f t="array" ref="H582">IF(ISERROR(INDEX(גיליון3!$U$14:$X$28,MATCH('דיווח פרטני'!G582,גיליון3!$T$14:$T$28,0),MATCH('דיווח פרטני'!C582,גיליון3!$U$13:$X$13,0)))," ", INDEX(גיליון3!$U$14:$X$28,MATCH('דיווח פרטני'!G582,גיליון3!$T$14:$T$28,0),MATCH('דיווח פרטני'!C582,גיליון3!$U$13:$X$13,0)))</f>
        <v xml:space="preserve"> </v>
      </c>
      <c r="I582" s="1"/>
      <c r="J582" s="1" t="e">
        <f>VLOOKUP(Table_1[[#This Row],[מספר רישוי ]],'[3]2024'!$A:$AH,34,0)</f>
        <v>#N/A</v>
      </c>
    </row>
    <row r="583" spans="1:10" ht="18" customHeight="1" thickBot="1" x14ac:dyDescent="0.3">
      <c r="A583" s="1"/>
      <c r="B583" s="1"/>
      <c r="C583" s="1"/>
      <c r="D583" s="1"/>
      <c r="E583" s="713"/>
      <c r="F583" s="1"/>
      <c r="G583" s="1"/>
      <c r="H583" s="44" t="str">
        <f t="array" ref="H583">IF(ISERROR(INDEX(גיליון3!$U$14:$X$28,MATCH('דיווח פרטני'!G583,גיליון3!$T$14:$T$28,0),MATCH('דיווח פרטני'!C583,גיליון3!$U$13:$X$13,0)))," ", INDEX(גיליון3!$U$14:$X$28,MATCH('דיווח פרטני'!G583,גיליון3!$T$14:$T$28,0),MATCH('דיווח פרטני'!C583,גיליון3!$U$13:$X$13,0)))</f>
        <v xml:space="preserve"> </v>
      </c>
      <c r="I583" s="1"/>
      <c r="J583" s="1" t="e">
        <f>VLOOKUP(Table_1[[#This Row],[מספר רישוי ]],'[3]2024'!$A:$AH,34,0)</f>
        <v>#N/A</v>
      </c>
    </row>
    <row r="584" spans="1:10" ht="18" customHeight="1" thickBot="1" x14ac:dyDescent="0.3">
      <c r="A584" s="1"/>
      <c r="B584" s="1"/>
      <c r="C584" s="1"/>
      <c r="D584" s="1"/>
      <c r="E584" s="713"/>
      <c r="F584" s="1"/>
      <c r="G584" s="1"/>
      <c r="H584" s="44" t="str">
        <f t="array" ref="H584">IF(ISERROR(INDEX(גיליון3!$U$14:$X$28,MATCH('דיווח פרטני'!G584,גיליון3!$T$14:$T$28,0),MATCH('דיווח פרטני'!C584,גיליון3!$U$13:$X$13,0)))," ", INDEX(גיליון3!$U$14:$X$28,MATCH('דיווח פרטני'!G584,גיליון3!$T$14:$T$28,0),MATCH('דיווח פרטני'!C584,גיליון3!$U$13:$X$13,0)))</f>
        <v xml:space="preserve"> </v>
      </c>
      <c r="I584" s="1"/>
      <c r="J584" s="1" t="e">
        <f>VLOOKUP(Table_1[[#This Row],[מספר רישוי ]],'[3]2024'!$A:$AH,34,0)</f>
        <v>#N/A</v>
      </c>
    </row>
    <row r="585" spans="1:10" ht="18" customHeight="1" thickBot="1" x14ac:dyDescent="0.3">
      <c r="A585" s="1"/>
      <c r="B585" s="1"/>
      <c r="C585" s="1"/>
      <c r="D585" s="1"/>
      <c r="E585" s="713"/>
      <c r="F585" s="1"/>
      <c r="G585" s="1"/>
      <c r="H585" s="44" t="str">
        <f t="array" ref="H585">IF(ISERROR(INDEX(גיליון3!$U$14:$X$28,MATCH('דיווח פרטני'!G585,גיליון3!$T$14:$T$28,0),MATCH('דיווח פרטני'!C585,גיליון3!$U$13:$X$13,0)))," ", INDEX(גיליון3!$U$14:$X$28,MATCH('דיווח פרטני'!G585,גיליון3!$T$14:$T$28,0),MATCH('דיווח פרטני'!C585,גיליון3!$U$13:$X$13,0)))</f>
        <v xml:space="preserve"> </v>
      </c>
      <c r="I585" s="1"/>
      <c r="J585" s="1" t="e">
        <f>VLOOKUP(Table_1[[#This Row],[מספר רישוי ]],'[3]2024'!$A:$AH,34,0)</f>
        <v>#N/A</v>
      </c>
    </row>
    <row r="586" spans="1:10" ht="18" customHeight="1" thickBot="1" x14ac:dyDescent="0.3">
      <c r="A586" s="1"/>
      <c r="B586" s="1"/>
      <c r="C586" s="1"/>
      <c r="D586" s="1"/>
      <c r="E586" s="713"/>
      <c r="F586" s="1"/>
      <c r="G586" s="1"/>
      <c r="H586" s="44" t="str">
        <f t="array" ref="H586">IF(ISERROR(INDEX(גיליון3!$U$14:$X$28,MATCH('דיווח פרטני'!G586,גיליון3!$T$14:$T$28,0),MATCH('דיווח פרטני'!C586,גיליון3!$U$13:$X$13,0)))," ", INDEX(גיליון3!$U$14:$X$28,MATCH('דיווח פרטני'!G586,גיליון3!$T$14:$T$28,0),MATCH('דיווח פרטני'!C586,גיליון3!$U$13:$X$13,0)))</f>
        <v xml:space="preserve"> </v>
      </c>
      <c r="I586" s="1"/>
      <c r="J586" s="1" t="e">
        <f>VLOOKUP(Table_1[[#This Row],[מספר רישוי ]],'[3]2024'!$A:$AH,34,0)</f>
        <v>#N/A</v>
      </c>
    </row>
    <row r="587" spans="1:10" ht="18" customHeight="1" thickBot="1" x14ac:dyDescent="0.3">
      <c r="A587" s="1"/>
      <c r="B587" s="1"/>
      <c r="C587" s="1"/>
      <c r="D587" s="1"/>
      <c r="E587" s="713"/>
      <c r="F587" s="1"/>
      <c r="G587" s="1"/>
      <c r="H587" s="44" t="str">
        <f t="array" ref="H587">IF(ISERROR(INDEX(גיליון3!$U$14:$X$28,MATCH('דיווח פרטני'!G587,גיליון3!$T$14:$T$28,0),MATCH('דיווח פרטני'!C587,גיליון3!$U$13:$X$13,0)))," ", INDEX(גיליון3!$U$14:$X$28,MATCH('דיווח פרטני'!G587,גיליון3!$T$14:$T$28,0),MATCH('דיווח פרטני'!C587,גיליון3!$U$13:$X$13,0)))</f>
        <v xml:space="preserve"> </v>
      </c>
      <c r="I587" s="1"/>
      <c r="J587" s="1" t="e">
        <f>VLOOKUP(Table_1[[#This Row],[מספר רישוי ]],'[3]2024'!$A:$AH,34,0)</f>
        <v>#N/A</v>
      </c>
    </row>
    <row r="588" spans="1:10" ht="18" customHeight="1" thickBot="1" x14ac:dyDescent="0.3">
      <c r="A588" s="1"/>
      <c r="B588" s="1"/>
      <c r="C588" s="1"/>
      <c r="D588" s="1"/>
      <c r="E588" s="713"/>
      <c r="F588" s="1"/>
      <c r="G588" s="1"/>
      <c r="H588" s="44" t="str">
        <f t="array" ref="H588">IF(ISERROR(INDEX(גיליון3!$U$14:$X$28,MATCH('דיווח פרטני'!G588,גיליון3!$T$14:$T$28,0),MATCH('דיווח פרטני'!C588,גיליון3!$U$13:$X$13,0)))," ", INDEX(גיליון3!$U$14:$X$28,MATCH('דיווח פרטני'!G588,גיליון3!$T$14:$T$28,0),MATCH('דיווח פרטני'!C588,גיליון3!$U$13:$X$13,0)))</f>
        <v xml:space="preserve"> </v>
      </c>
      <c r="I588" s="1"/>
      <c r="J588" s="1" t="e">
        <f>VLOOKUP(Table_1[[#This Row],[מספר רישוי ]],'[3]2024'!$A:$AH,34,0)</f>
        <v>#N/A</v>
      </c>
    </row>
    <row r="589" spans="1:10" ht="18" customHeight="1" thickBot="1" x14ac:dyDescent="0.3">
      <c r="A589" s="1"/>
      <c r="B589" s="1"/>
      <c r="C589" s="1"/>
      <c r="D589" s="1"/>
      <c r="E589" s="713"/>
      <c r="F589" s="1"/>
      <c r="G589" s="1"/>
      <c r="H589" s="44" t="str">
        <f t="array" ref="H589">IF(ISERROR(INDEX(גיליון3!$U$14:$X$28,MATCH('דיווח פרטני'!G589,גיליון3!$T$14:$T$28,0),MATCH('דיווח פרטני'!C589,גיליון3!$U$13:$X$13,0)))," ", INDEX(גיליון3!$U$14:$X$28,MATCH('דיווח פרטני'!G589,גיליון3!$T$14:$T$28,0),MATCH('דיווח פרטני'!C589,גיליון3!$U$13:$X$13,0)))</f>
        <v xml:space="preserve"> </v>
      </c>
      <c r="I589" s="1"/>
      <c r="J589" s="1" t="e">
        <f>VLOOKUP(Table_1[[#This Row],[מספר רישוי ]],'[3]2024'!$A:$AH,34,0)</f>
        <v>#N/A</v>
      </c>
    </row>
    <row r="590" spans="1:10" ht="18" customHeight="1" thickBot="1" x14ac:dyDescent="0.3">
      <c r="A590" s="1"/>
      <c r="B590" s="1"/>
      <c r="C590" s="1"/>
      <c r="D590" s="1"/>
      <c r="E590" s="713"/>
      <c r="F590" s="1"/>
      <c r="G590" s="1"/>
      <c r="H590" s="44" t="str">
        <f t="array" ref="H590">IF(ISERROR(INDEX(גיליון3!$U$14:$X$28,MATCH('דיווח פרטני'!G590,גיליון3!$T$14:$T$28,0),MATCH('דיווח פרטני'!C590,גיליון3!$U$13:$X$13,0)))," ", INDEX(גיליון3!$U$14:$X$28,MATCH('דיווח פרטני'!G590,גיליון3!$T$14:$T$28,0),MATCH('דיווח פרטני'!C590,גיליון3!$U$13:$X$13,0)))</f>
        <v xml:space="preserve"> </v>
      </c>
      <c r="I590" s="1"/>
      <c r="J590" s="1" t="e">
        <f>VLOOKUP(Table_1[[#This Row],[מספר רישוי ]],'[3]2024'!$A:$AH,34,0)</f>
        <v>#N/A</v>
      </c>
    </row>
    <row r="591" spans="1:10" ht="18" customHeight="1" thickBot="1" x14ac:dyDescent="0.3">
      <c r="A591" s="1"/>
      <c r="B591" s="1"/>
      <c r="C591" s="1"/>
      <c r="D591" s="1"/>
      <c r="E591" s="713"/>
      <c r="F591" s="1"/>
      <c r="G591" s="1"/>
      <c r="H591" s="44" t="str">
        <f t="array" ref="H591">IF(ISERROR(INDEX(גיליון3!$U$14:$X$28,MATCH('דיווח פרטני'!G591,גיליון3!$T$14:$T$28,0),MATCH('דיווח פרטני'!C591,גיליון3!$U$13:$X$13,0)))," ", INDEX(גיליון3!$U$14:$X$28,MATCH('דיווח פרטני'!G591,גיליון3!$T$14:$T$28,0),MATCH('דיווח פרטני'!C591,גיליון3!$U$13:$X$13,0)))</f>
        <v xml:space="preserve"> </v>
      </c>
      <c r="I591" s="1"/>
      <c r="J591" s="1" t="e">
        <f>VLOOKUP(Table_1[[#This Row],[מספר רישוי ]],'[3]2024'!$A:$AH,34,0)</f>
        <v>#N/A</v>
      </c>
    </row>
    <row r="592" spans="1:10" ht="18" customHeight="1" thickBot="1" x14ac:dyDescent="0.3">
      <c r="A592" s="1"/>
      <c r="B592" s="1"/>
      <c r="C592" s="1"/>
      <c r="D592" s="1"/>
      <c r="E592" s="713"/>
      <c r="F592" s="1"/>
      <c r="G592" s="1"/>
      <c r="H592" s="44" t="str">
        <f t="array" ref="H592">IF(ISERROR(INDEX(גיליון3!$U$14:$X$28,MATCH('דיווח פרטני'!G592,גיליון3!$T$14:$T$28,0),MATCH('דיווח פרטני'!C592,גיליון3!$U$13:$X$13,0)))," ", INDEX(גיליון3!$U$14:$X$28,MATCH('דיווח פרטני'!G592,גיליון3!$T$14:$T$28,0),MATCH('דיווח פרטני'!C592,גיליון3!$U$13:$X$13,0)))</f>
        <v xml:space="preserve"> </v>
      </c>
      <c r="I592" s="1"/>
      <c r="J592" s="1" t="e">
        <f>VLOOKUP(Table_1[[#This Row],[מספר רישוי ]],'[3]2024'!$A:$AH,34,0)</f>
        <v>#N/A</v>
      </c>
    </row>
    <row r="593" spans="1:10" ht="18" customHeight="1" thickBot="1" x14ac:dyDescent="0.3">
      <c r="A593" s="1"/>
      <c r="B593" s="1"/>
      <c r="C593" s="1"/>
      <c r="D593" s="1"/>
      <c r="E593" s="713"/>
      <c r="F593" s="1"/>
      <c r="G593" s="1"/>
      <c r="H593" s="44" t="str">
        <f t="array" ref="H593">IF(ISERROR(INDEX(גיליון3!$U$14:$X$28,MATCH('דיווח פרטני'!G593,גיליון3!$T$14:$T$28,0),MATCH('דיווח פרטני'!C593,גיליון3!$U$13:$X$13,0)))," ", INDEX(גיליון3!$U$14:$X$28,MATCH('דיווח פרטני'!G593,גיליון3!$T$14:$T$28,0),MATCH('דיווח פרטני'!C593,גיליון3!$U$13:$X$13,0)))</f>
        <v xml:space="preserve"> </v>
      </c>
      <c r="I593" s="1"/>
      <c r="J593" s="1" t="e">
        <f>VLOOKUP(Table_1[[#This Row],[מספר רישוי ]],'[3]2024'!$A:$AH,34,0)</f>
        <v>#N/A</v>
      </c>
    </row>
    <row r="594" spans="1:10" ht="18" customHeight="1" thickBot="1" x14ac:dyDescent="0.3">
      <c r="A594" s="1"/>
      <c r="B594" s="1"/>
      <c r="C594" s="1"/>
      <c r="D594" s="1"/>
      <c r="E594" s="713"/>
      <c r="F594" s="1"/>
      <c r="G594" s="1"/>
      <c r="H594" s="44" t="str">
        <f t="array" ref="H594">IF(ISERROR(INDEX(גיליון3!$U$14:$X$28,MATCH('דיווח פרטני'!G594,גיליון3!$T$14:$T$28,0),MATCH('דיווח פרטני'!C594,גיליון3!$U$13:$X$13,0)))," ", INDEX(גיליון3!$U$14:$X$28,MATCH('דיווח פרטני'!G594,גיליון3!$T$14:$T$28,0),MATCH('דיווח פרטני'!C594,גיליון3!$U$13:$X$13,0)))</f>
        <v xml:space="preserve"> </v>
      </c>
      <c r="I594" s="1"/>
      <c r="J594" s="1" t="e">
        <f>VLOOKUP(Table_1[[#This Row],[מספר רישוי ]],'[3]2024'!$A:$AH,34,0)</f>
        <v>#N/A</v>
      </c>
    </row>
    <row r="595" spans="1:10" ht="18" customHeight="1" thickBot="1" x14ac:dyDescent="0.3">
      <c r="A595" s="1"/>
      <c r="B595" s="1"/>
      <c r="C595" s="1"/>
      <c r="D595" s="1"/>
      <c r="E595" s="713"/>
      <c r="F595" s="1"/>
      <c r="G595" s="1"/>
      <c r="H595" s="44" t="str">
        <f t="array" ref="H595">IF(ISERROR(INDEX(גיליון3!$U$14:$X$28,MATCH('דיווח פרטני'!G595,גיליון3!$T$14:$T$28,0),MATCH('דיווח פרטני'!C595,גיליון3!$U$13:$X$13,0)))," ", INDEX(גיליון3!$U$14:$X$28,MATCH('דיווח פרטני'!G595,גיליון3!$T$14:$T$28,0),MATCH('דיווח פרטני'!C595,גיליון3!$U$13:$X$13,0)))</f>
        <v xml:space="preserve"> </v>
      </c>
      <c r="I595" s="1"/>
      <c r="J595" s="1" t="e">
        <f>VLOOKUP(Table_1[[#This Row],[מספר רישוי ]],'[3]2024'!$A:$AH,34,0)</f>
        <v>#N/A</v>
      </c>
    </row>
    <row r="596" spans="1:10" ht="18" customHeight="1" thickBot="1" x14ac:dyDescent="0.3">
      <c r="A596" s="1"/>
      <c r="B596" s="1"/>
      <c r="C596" s="1"/>
      <c r="D596" s="1"/>
      <c r="E596" s="713"/>
      <c r="F596" s="1"/>
      <c r="G596" s="1"/>
      <c r="H596" s="44" t="str">
        <f t="array" ref="H596">IF(ISERROR(INDEX(גיליון3!$U$14:$X$28,MATCH('דיווח פרטני'!G596,גיליון3!$T$14:$T$28,0),MATCH('דיווח פרטני'!C596,גיליון3!$U$13:$X$13,0)))," ", INDEX(גיליון3!$U$14:$X$28,MATCH('דיווח פרטני'!G596,גיליון3!$T$14:$T$28,0),MATCH('דיווח פרטני'!C596,גיליון3!$U$13:$X$13,0)))</f>
        <v xml:space="preserve"> </v>
      </c>
      <c r="I596" s="1"/>
      <c r="J596" s="1" t="e">
        <f>VLOOKUP(Table_1[[#This Row],[מספר רישוי ]],'[3]2024'!$A:$AH,34,0)</f>
        <v>#N/A</v>
      </c>
    </row>
    <row r="597" spans="1:10" ht="18" customHeight="1" thickBot="1" x14ac:dyDescent="0.3">
      <c r="A597" s="1"/>
      <c r="B597" s="1"/>
      <c r="C597" s="1"/>
      <c r="D597" s="1"/>
      <c r="E597" s="713"/>
      <c r="F597" s="1"/>
      <c r="G597" s="1"/>
      <c r="H597" s="44" t="str">
        <f t="array" ref="H597">IF(ISERROR(INDEX(גיליון3!$U$14:$X$28,MATCH('דיווח פרטני'!G597,גיליון3!$T$14:$T$28,0),MATCH('דיווח פרטני'!C597,גיליון3!$U$13:$X$13,0)))," ", INDEX(גיליון3!$U$14:$X$28,MATCH('דיווח פרטני'!G597,גיליון3!$T$14:$T$28,0),MATCH('דיווח פרטני'!C597,גיליון3!$U$13:$X$13,0)))</f>
        <v xml:space="preserve"> </v>
      </c>
      <c r="I597" s="1"/>
      <c r="J597" s="1" t="e">
        <f>VLOOKUP(Table_1[[#This Row],[מספר רישוי ]],'[3]2024'!$A:$AH,34,0)</f>
        <v>#N/A</v>
      </c>
    </row>
    <row r="598" spans="1:10" ht="18" customHeight="1" thickBot="1" x14ac:dyDescent="0.3">
      <c r="A598" s="1"/>
      <c r="B598" s="1"/>
      <c r="C598" s="1"/>
      <c r="D598" s="1"/>
      <c r="E598" s="713"/>
      <c r="F598" s="1"/>
      <c r="G598" s="1"/>
      <c r="H598" s="44" t="str">
        <f t="array" ref="H598">IF(ISERROR(INDEX(גיליון3!$U$14:$X$28,MATCH('דיווח פרטני'!G598,גיליון3!$T$14:$T$28,0),MATCH('דיווח פרטני'!C598,גיליון3!$U$13:$X$13,0)))," ", INDEX(גיליון3!$U$14:$X$28,MATCH('דיווח פרטני'!G598,גיליון3!$T$14:$T$28,0),MATCH('דיווח פרטני'!C598,גיליון3!$U$13:$X$13,0)))</f>
        <v xml:space="preserve"> </v>
      </c>
      <c r="I598" s="1"/>
      <c r="J598" s="1" t="e">
        <f>VLOOKUP(Table_1[[#This Row],[מספר רישוי ]],'[3]2024'!$A:$AH,34,0)</f>
        <v>#N/A</v>
      </c>
    </row>
    <row r="599" spans="1:10" ht="18" customHeight="1" thickBot="1" x14ac:dyDescent="0.3">
      <c r="A599" s="1"/>
      <c r="B599" s="1"/>
      <c r="C599" s="1"/>
      <c r="D599" s="1"/>
      <c r="E599" s="713"/>
      <c r="F599" s="1"/>
      <c r="G599" s="1"/>
      <c r="H599" s="44" t="str">
        <f t="array" ref="H599">IF(ISERROR(INDEX(גיליון3!$U$14:$X$28,MATCH('דיווח פרטני'!G599,גיליון3!$T$14:$T$28,0),MATCH('דיווח פרטני'!C599,גיליון3!$U$13:$X$13,0)))," ", INDEX(גיליון3!$U$14:$X$28,MATCH('דיווח פרטני'!G599,גיליון3!$T$14:$T$28,0),MATCH('דיווח פרטני'!C599,גיליון3!$U$13:$X$13,0)))</f>
        <v xml:space="preserve"> </v>
      </c>
      <c r="I599" s="1"/>
      <c r="J599" s="1" t="e">
        <f>VLOOKUP(Table_1[[#This Row],[מספר רישוי ]],'[3]2024'!$A:$AH,34,0)</f>
        <v>#N/A</v>
      </c>
    </row>
    <row r="600" spans="1:10" ht="18" customHeight="1" thickBot="1" x14ac:dyDescent="0.3">
      <c r="A600" s="1"/>
      <c r="B600" s="1"/>
      <c r="C600" s="1"/>
      <c r="D600" s="1"/>
      <c r="E600" s="713"/>
      <c r="F600" s="1"/>
      <c r="G600" s="1"/>
      <c r="H600" s="44" t="str">
        <f t="array" ref="H600">IF(ISERROR(INDEX(גיליון3!$U$14:$X$28,MATCH('דיווח פרטני'!G600,גיליון3!$T$14:$T$28,0),MATCH('דיווח פרטני'!C600,גיליון3!$U$13:$X$13,0)))," ", INDEX(גיליון3!$U$14:$X$28,MATCH('דיווח פרטני'!G600,גיליון3!$T$14:$T$28,0),MATCH('דיווח פרטני'!C600,גיליון3!$U$13:$X$13,0)))</f>
        <v xml:space="preserve"> </v>
      </c>
      <c r="I600" s="1"/>
      <c r="J600" s="1" t="e">
        <f>VLOOKUP(Table_1[[#This Row],[מספר רישוי ]],'[3]2024'!$A:$AH,34,0)</f>
        <v>#N/A</v>
      </c>
    </row>
    <row r="601" spans="1:10" ht="18" customHeight="1" thickBot="1" x14ac:dyDescent="0.3">
      <c r="A601" s="1"/>
      <c r="B601" s="1"/>
      <c r="C601" s="1"/>
      <c r="D601" s="1"/>
      <c r="E601" s="713"/>
      <c r="F601" s="1"/>
      <c r="G601" s="1"/>
      <c r="H601" s="44" t="str">
        <f t="array" ref="H601">IF(ISERROR(INDEX(גיליון3!$U$14:$X$28,MATCH('דיווח פרטני'!G601,גיליון3!$T$14:$T$28,0),MATCH('דיווח פרטני'!C601,גיליון3!$U$13:$X$13,0)))," ", INDEX(גיליון3!$U$14:$X$28,MATCH('דיווח פרטני'!G601,גיליון3!$T$14:$T$28,0),MATCH('דיווח פרטני'!C601,גיליון3!$U$13:$X$13,0)))</f>
        <v xml:space="preserve"> </v>
      </c>
      <c r="I601" s="1"/>
      <c r="J601" s="1" t="e">
        <f>VLOOKUP(Table_1[[#This Row],[מספר רישוי ]],'[3]2024'!$A:$AH,34,0)</f>
        <v>#N/A</v>
      </c>
    </row>
    <row r="602" spans="1:10" ht="18" customHeight="1" thickBot="1" x14ac:dyDescent="0.3">
      <c r="A602" s="1"/>
      <c r="B602" s="1"/>
      <c r="C602" s="1"/>
      <c r="D602" s="1"/>
      <c r="E602" s="713"/>
      <c r="F602" s="1"/>
      <c r="G602" s="1"/>
      <c r="H602" s="44" t="str">
        <f t="array" ref="H602">IF(ISERROR(INDEX(גיליון3!$U$14:$X$28,MATCH('דיווח פרטני'!G602,גיליון3!$T$14:$T$28,0),MATCH('דיווח פרטני'!C602,גיליון3!$U$13:$X$13,0)))," ", INDEX(גיליון3!$U$14:$X$28,MATCH('דיווח פרטני'!G602,גיליון3!$T$14:$T$28,0),MATCH('דיווח פרטני'!C602,גיליון3!$U$13:$X$13,0)))</f>
        <v xml:space="preserve"> </v>
      </c>
      <c r="I602" s="1"/>
      <c r="J602" s="1" t="e">
        <f>VLOOKUP(Table_1[[#This Row],[מספר רישוי ]],'[3]2024'!$A:$AH,34,0)</f>
        <v>#N/A</v>
      </c>
    </row>
    <row r="603" spans="1:10" ht="18" customHeight="1" thickBot="1" x14ac:dyDescent="0.3">
      <c r="A603" s="1"/>
      <c r="B603" s="1"/>
      <c r="C603" s="1"/>
      <c r="D603" s="1"/>
      <c r="E603" s="713"/>
      <c r="F603" s="1"/>
      <c r="G603" s="1"/>
      <c r="H603" s="44" t="str">
        <f t="array" ref="H603">IF(ISERROR(INDEX(גיליון3!$U$14:$X$28,MATCH('דיווח פרטני'!G603,גיליון3!$T$14:$T$28,0),MATCH('דיווח פרטני'!C603,גיליון3!$U$13:$X$13,0)))," ", INDEX(גיליון3!$U$14:$X$28,MATCH('דיווח פרטני'!G603,גיליון3!$T$14:$T$28,0),MATCH('דיווח פרטני'!C603,גיליון3!$U$13:$X$13,0)))</f>
        <v xml:space="preserve"> </v>
      </c>
      <c r="I603" s="1"/>
      <c r="J603" s="1" t="e">
        <f>VLOOKUP(Table_1[[#This Row],[מספר רישוי ]],'[3]2024'!$A:$AH,34,0)</f>
        <v>#N/A</v>
      </c>
    </row>
    <row r="604" spans="1:10" ht="18" customHeight="1" thickBot="1" x14ac:dyDescent="0.3">
      <c r="A604" s="1"/>
      <c r="B604" s="1"/>
      <c r="C604" s="1"/>
      <c r="D604" s="1"/>
      <c r="E604" s="713"/>
      <c r="F604" s="1"/>
      <c r="G604" s="1"/>
      <c r="H604" s="44" t="str">
        <f t="array" ref="H604">IF(ISERROR(INDEX(גיליון3!$U$14:$X$28,MATCH('דיווח פרטני'!G604,גיליון3!$T$14:$T$28,0),MATCH('דיווח פרטני'!C604,גיליון3!$U$13:$X$13,0)))," ", INDEX(גיליון3!$U$14:$X$28,MATCH('דיווח פרטני'!G604,גיליון3!$T$14:$T$28,0),MATCH('דיווח פרטני'!C604,גיליון3!$U$13:$X$13,0)))</f>
        <v xml:space="preserve"> </v>
      </c>
      <c r="I604" s="1"/>
      <c r="J604" s="1" t="e">
        <f>VLOOKUP(Table_1[[#This Row],[מספר רישוי ]],'[3]2024'!$A:$AH,34,0)</f>
        <v>#N/A</v>
      </c>
    </row>
    <row r="605" spans="1:10" ht="18" customHeight="1" thickBot="1" x14ac:dyDescent="0.3">
      <c r="A605" s="1"/>
      <c r="B605" s="1"/>
      <c r="C605" s="1"/>
      <c r="D605" s="1"/>
      <c r="E605" s="713"/>
      <c r="F605" s="1"/>
      <c r="G605" s="1"/>
      <c r="H605" s="44" t="str">
        <f t="array" ref="H605">IF(ISERROR(INDEX(גיליון3!$U$14:$X$28,MATCH('דיווח פרטני'!G605,גיליון3!$T$14:$T$28,0),MATCH('דיווח פרטני'!C605,גיליון3!$U$13:$X$13,0)))," ", INDEX(גיליון3!$U$14:$X$28,MATCH('דיווח פרטני'!G605,גיליון3!$T$14:$T$28,0),MATCH('דיווח פרטני'!C605,גיליון3!$U$13:$X$13,0)))</f>
        <v xml:space="preserve"> </v>
      </c>
      <c r="I605" s="1"/>
      <c r="J605" s="1" t="e">
        <f>VLOOKUP(Table_1[[#This Row],[מספר רישוי ]],'[3]2024'!$A:$AH,34,0)</f>
        <v>#N/A</v>
      </c>
    </row>
    <row r="606" spans="1:10" ht="18" customHeight="1" thickBot="1" x14ac:dyDescent="0.3">
      <c r="A606" s="1"/>
      <c r="B606" s="1"/>
      <c r="C606" s="1"/>
      <c r="D606" s="1"/>
      <c r="E606" s="713"/>
      <c r="F606" s="1"/>
      <c r="G606" s="1"/>
      <c r="H606" s="44" t="str">
        <f t="array" ref="H606">IF(ISERROR(INDEX(גיליון3!$U$14:$X$28,MATCH('דיווח פרטני'!G606,גיליון3!$T$14:$T$28,0),MATCH('דיווח פרטני'!C606,גיליון3!$U$13:$X$13,0)))," ", INDEX(גיליון3!$U$14:$X$28,MATCH('דיווח פרטני'!G606,גיליון3!$T$14:$T$28,0),MATCH('דיווח פרטני'!C606,גיליון3!$U$13:$X$13,0)))</f>
        <v xml:space="preserve"> </v>
      </c>
      <c r="I606" s="1"/>
      <c r="J606" s="1" t="e">
        <f>VLOOKUP(Table_1[[#This Row],[מספר רישוי ]],'[3]2024'!$A:$AH,34,0)</f>
        <v>#N/A</v>
      </c>
    </row>
    <row r="607" spans="1:10" ht="18" customHeight="1" thickBot="1" x14ac:dyDescent="0.3">
      <c r="A607" s="1"/>
      <c r="B607" s="1"/>
      <c r="C607" s="1"/>
      <c r="D607" s="1"/>
      <c r="E607" s="713"/>
      <c r="F607" s="1"/>
      <c r="G607" s="1"/>
      <c r="H607" s="44" t="str">
        <f t="array" ref="H607">IF(ISERROR(INDEX(גיליון3!$U$14:$X$28,MATCH('דיווח פרטני'!G607,גיליון3!$T$14:$T$28,0),MATCH('דיווח פרטני'!C607,גיליון3!$U$13:$X$13,0)))," ", INDEX(גיליון3!$U$14:$X$28,MATCH('דיווח פרטני'!G607,גיליון3!$T$14:$T$28,0),MATCH('דיווח פרטני'!C607,גיליון3!$U$13:$X$13,0)))</f>
        <v xml:space="preserve"> </v>
      </c>
      <c r="I607" s="1"/>
      <c r="J607" s="1" t="e">
        <f>VLOOKUP(Table_1[[#This Row],[מספר רישוי ]],'[3]2024'!$A:$AH,34,0)</f>
        <v>#N/A</v>
      </c>
    </row>
    <row r="608" spans="1:10" ht="18" customHeight="1" thickBot="1" x14ac:dyDescent="0.3">
      <c r="A608" s="1"/>
      <c r="B608" s="1"/>
      <c r="C608" s="1"/>
      <c r="D608" s="1"/>
      <c r="E608" s="713"/>
      <c r="F608" s="1"/>
      <c r="G608" s="1"/>
      <c r="H608" s="44" t="str">
        <f t="array" ref="H608">IF(ISERROR(INDEX(גיליון3!$U$14:$X$28,MATCH('דיווח פרטני'!G608,גיליון3!$T$14:$T$28,0),MATCH('דיווח פרטני'!C608,גיליון3!$U$13:$X$13,0)))," ", INDEX(גיליון3!$U$14:$X$28,MATCH('דיווח פרטני'!G608,גיליון3!$T$14:$T$28,0),MATCH('דיווח פרטני'!C608,גיליון3!$U$13:$X$13,0)))</f>
        <v xml:space="preserve"> </v>
      </c>
      <c r="I608" s="1"/>
      <c r="J608" s="1" t="e">
        <f>VLOOKUP(Table_1[[#This Row],[מספר רישוי ]],'[3]2024'!$A:$AH,34,0)</f>
        <v>#N/A</v>
      </c>
    </row>
    <row r="609" spans="1:10" ht="18" customHeight="1" thickBot="1" x14ac:dyDescent="0.3">
      <c r="A609" s="1"/>
      <c r="B609" s="1"/>
      <c r="C609" s="1"/>
      <c r="D609" s="1"/>
      <c r="E609" s="713"/>
      <c r="F609" s="1"/>
      <c r="G609" s="1"/>
      <c r="H609" s="44" t="str">
        <f t="array" ref="H609">IF(ISERROR(INDEX(גיליון3!$U$14:$X$28,MATCH('דיווח פרטני'!G609,גיליון3!$T$14:$T$28,0),MATCH('דיווח פרטני'!C609,גיליון3!$U$13:$X$13,0)))," ", INDEX(גיליון3!$U$14:$X$28,MATCH('דיווח פרטני'!G609,גיליון3!$T$14:$T$28,0),MATCH('דיווח פרטני'!C609,גיליון3!$U$13:$X$13,0)))</f>
        <v xml:space="preserve"> </v>
      </c>
      <c r="I609" s="1"/>
      <c r="J609" s="1" t="e">
        <f>VLOOKUP(Table_1[[#This Row],[מספר רישוי ]],'[3]2024'!$A:$AH,34,0)</f>
        <v>#N/A</v>
      </c>
    </row>
    <row r="610" spans="1:10" ht="18" customHeight="1" thickBot="1" x14ac:dyDescent="0.3">
      <c r="A610" s="1"/>
      <c r="B610" s="1"/>
      <c r="C610" s="1"/>
      <c r="D610" s="1"/>
      <c r="E610" s="713"/>
      <c r="F610" s="1"/>
      <c r="G610" s="1"/>
      <c r="H610" s="44" t="str">
        <f t="array" ref="H610">IF(ISERROR(INDEX(גיליון3!$U$14:$X$28,MATCH('דיווח פרטני'!G610,גיליון3!$T$14:$T$28,0),MATCH('דיווח פרטני'!C610,גיליון3!$U$13:$X$13,0)))," ", INDEX(גיליון3!$U$14:$X$28,MATCH('דיווח פרטני'!G610,גיליון3!$T$14:$T$28,0),MATCH('דיווח פרטני'!C610,גיליון3!$U$13:$X$13,0)))</f>
        <v xml:space="preserve"> </v>
      </c>
      <c r="I610" s="1"/>
      <c r="J610" s="1" t="e">
        <f>VLOOKUP(Table_1[[#This Row],[מספר רישוי ]],'[3]2024'!$A:$AH,34,0)</f>
        <v>#N/A</v>
      </c>
    </row>
    <row r="611" spans="1:10" ht="18" customHeight="1" thickBot="1" x14ac:dyDescent="0.3">
      <c r="A611" s="1"/>
      <c r="B611" s="1"/>
      <c r="C611" s="1"/>
      <c r="D611" s="1"/>
      <c r="E611" s="713"/>
      <c r="F611" s="1"/>
      <c r="G611" s="1"/>
      <c r="H611" s="44" t="str">
        <f t="array" ref="H611">IF(ISERROR(INDEX(גיליון3!$U$14:$X$28,MATCH('דיווח פרטני'!G611,גיליון3!$T$14:$T$28,0),MATCH('דיווח פרטני'!C611,גיליון3!$U$13:$X$13,0)))," ", INDEX(גיליון3!$U$14:$X$28,MATCH('דיווח פרטני'!G611,גיליון3!$T$14:$T$28,0),MATCH('דיווח פרטני'!C611,גיליון3!$U$13:$X$13,0)))</f>
        <v xml:space="preserve"> </v>
      </c>
      <c r="I611" s="1"/>
      <c r="J611" s="1" t="e">
        <f>VLOOKUP(Table_1[[#This Row],[מספר רישוי ]],'[3]2024'!$A:$AH,34,0)</f>
        <v>#N/A</v>
      </c>
    </row>
    <row r="612" spans="1:10" ht="18" customHeight="1" thickBot="1" x14ac:dyDescent="0.3">
      <c r="A612" s="1"/>
      <c r="B612" s="1"/>
      <c r="C612" s="1"/>
      <c r="D612" s="1"/>
      <c r="E612" s="713"/>
      <c r="F612" s="1"/>
      <c r="G612" s="1"/>
      <c r="H612" s="44" t="str">
        <f t="array" ref="H612">IF(ISERROR(INDEX(גיליון3!$U$14:$X$28,MATCH('דיווח פרטני'!G612,גיליון3!$T$14:$T$28,0),MATCH('דיווח פרטני'!C612,גיליון3!$U$13:$X$13,0)))," ", INDEX(גיליון3!$U$14:$X$28,MATCH('דיווח פרטני'!G612,גיליון3!$T$14:$T$28,0),MATCH('דיווח פרטני'!C612,גיליון3!$U$13:$X$13,0)))</f>
        <v xml:space="preserve"> </v>
      </c>
      <c r="I612" s="1"/>
      <c r="J612" s="1" t="e">
        <f>VLOOKUP(Table_1[[#This Row],[מספר רישוי ]],'[3]2024'!$A:$AH,34,0)</f>
        <v>#N/A</v>
      </c>
    </row>
    <row r="613" spans="1:10" ht="18" customHeight="1" thickBot="1" x14ac:dyDescent="0.3">
      <c r="A613" s="1"/>
      <c r="B613" s="1"/>
      <c r="C613" s="1"/>
      <c r="D613" s="1"/>
      <c r="E613" s="713"/>
      <c r="F613" s="1"/>
      <c r="G613" s="1"/>
      <c r="H613" s="44" t="str">
        <f t="array" ref="H613">IF(ISERROR(INDEX(גיליון3!$U$14:$X$28,MATCH('דיווח פרטני'!G613,גיליון3!$T$14:$T$28,0),MATCH('דיווח פרטני'!C613,גיליון3!$U$13:$X$13,0)))," ", INDEX(גיליון3!$U$14:$X$28,MATCH('דיווח פרטני'!G613,גיליון3!$T$14:$T$28,0),MATCH('דיווח פרטני'!C613,גיליון3!$U$13:$X$13,0)))</f>
        <v xml:space="preserve"> </v>
      </c>
      <c r="I613" s="1"/>
      <c r="J613" s="1" t="e">
        <f>VLOOKUP(Table_1[[#This Row],[מספר רישוי ]],'[3]2024'!$A:$AH,34,0)</f>
        <v>#N/A</v>
      </c>
    </row>
    <row r="614" spans="1:10" ht="18" customHeight="1" thickBot="1" x14ac:dyDescent="0.3">
      <c r="A614" s="1"/>
      <c r="B614" s="1"/>
      <c r="C614" s="1"/>
      <c r="D614" s="1"/>
      <c r="E614" s="713"/>
      <c r="F614" s="1"/>
      <c r="G614" s="1"/>
      <c r="H614" s="44" t="str">
        <f t="array" ref="H614">IF(ISERROR(INDEX(גיליון3!$U$14:$X$28,MATCH('דיווח פרטני'!G614,גיליון3!$T$14:$T$28,0),MATCH('דיווח פרטני'!C614,גיליון3!$U$13:$X$13,0)))," ", INDEX(גיליון3!$U$14:$X$28,MATCH('דיווח פרטני'!G614,גיליון3!$T$14:$T$28,0),MATCH('דיווח פרטני'!C614,גיליון3!$U$13:$X$13,0)))</f>
        <v xml:space="preserve"> </v>
      </c>
      <c r="I614" s="1"/>
      <c r="J614" s="1" t="e">
        <f>VLOOKUP(Table_1[[#This Row],[מספר רישוי ]],'[3]2024'!$A:$AH,34,0)</f>
        <v>#N/A</v>
      </c>
    </row>
    <row r="615" spans="1:10" ht="18" customHeight="1" thickBot="1" x14ac:dyDescent="0.3">
      <c r="A615" s="1"/>
      <c r="B615" s="1"/>
      <c r="C615" s="1"/>
      <c r="D615" s="1"/>
      <c r="E615" s="713"/>
      <c r="F615" s="1"/>
      <c r="G615" s="1"/>
      <c r="H615" s="44" t="str">
        <f t="array" ref="H615">IF(ISERROR(INDEX(גיליון3!$U$14:$X$28,MATCH('דיווח פרטני'!G615,גיליון3!$T$14:$T$28,0),MATCH('דיווח פרטני'!C615,גיליון3!$U$13:$X$13,0)))," ", INDEX(גיליון3!$U$14:$X$28,MATCH('דיווח פרטני'!G615,גיליון3!$T$14:$T$28,0),MATCH('דיווח פרטני'!C615,גיליון3!$U$13:$X$13,0)))</f>
        <v xml:space="preserve"> </v>
      </c>
      <c r="I615" s="1"/>
      <c r="J615" s="1" t="e">
        <f>VLOOKUP(Table_1[[#This Row],[מספר רישוי ]],'[3]2024'!$A:$AH,34,0)</f>
        <v>#N/A</v>
      </c>
    </row>
    <row r="616" spans="1:10" ht="18" customHeight="1" thickBot="1" x14ac:dyDescent="0.3">
      <c r="A616" s="1"/>
      <c r="B616" s="1"/>
      <c r="C616" s="1"/>
      <c r="D616" s="1"/>
      <c r="E616" s="713"/>
      <c r="F616" s="1"/>
      <c r="G616" s="1"/>
      <c r="H616" s="44" t="str">
        <f t="array" ref="H616">IF(ISERROR(INDEX(גיליון3!$U$14:$X$28,MATCH('דיווח פרטני'!G616,גיליון3!$T$14:$T$28,0),MATCH('דיווח פרטני'!C616,גיליון3!$U$13:$X$13,0)))," ", INDEX(גיליון3!$U$14:$X$28,MATCH('דיווח פרטני'!G616,גיליון3!$T$14:$T$28,0),MATCH('דיווח פרטני'!C616,גיליון3!$U$13:$X$13,0)))</f>
        <v xml:space="preserve"> </v>
      </c>
      <c r="I616" s="1"/>
      <c r="J616" s="1" t="e">
        <f>VLOOKUP(Table_1[[#This Row],[מספר רישוי ]],'[3]2024'!$A:$AH,34,0)</f>
        <v>#N/A</v>
      </c>
    </row>
    <row r="617" spans="1:10" ht="18" customHeight="1" thickBot="1" x14ac:dyDescent="0.3">
      <c r="A617" s="1"/>
      <c r="B617" s="1"/>
      <c r="C617" s="1"/>
      <c r="D617" s="1"/>
      <c r="E617" s="713"/>
      <c r="F617" s="1"/>
      <c r="G617" s="1"/>
      <c r="H617" s="44" t="str">
        <f t="array" ref="H617">IF(ISERROR(INDEX(גיליון3!$U$14:$X$28,MATCH('דיווח פרטני'!G617,גיליון3!$T$14:$T$28,0),MATCH('דיווח פרטני'!C617,גיליון3!$U$13:$X$13,0)))," ", INDEX(גיליון3!$U$14:$X$28,MATCH('דיווח פרטני'!G617,גיליון3!$T$14:$T$28,0),MATCH('דיווח פרטני'!C617,גיליון3!$U$13:$X$13,0)))</f>
        <v xml:space="preserve"> </v>
      </c>
      <c r="I617" s="1"/>
      <c r="J617" s="1" t="e">
        <f>VLOOKUP(Table_1[[#This Row],[מספר רישוי ]],'[3]2024'!$A:$AH,34,0)</f>
        <v>#N/A</v>
      </c>
    </row>
    <row r="618" spans="1:10" ht="18" customHeight="1" thickBot="1" x14ac:dyDescent="0.3">
      <c r="A618" s="1"/>
      <c r="B618" s="1"/>
      <c r="C618" s="1"/>
      <c r="D618" s="1"/>
      <c r="E618" s="713"/>
      <c r="F618" s="1"/>
      <c r="G618" s="1"/>
      <c r="H618" s="44" t="str">
        <f t="array" ref="H618">IF(ISERROR(INDEX(גיליון3!$U$14:$X$28,MATCH('דיווח פרטני'!G618,גיליון3!$T$14:$T$28,0),MATCH('דיווח פרטני'!C618,גיליון3!$U$13:$X$13,0)))," ", INDEX(גיליון3!$U$14:$X$28,MATCH('דיווח פרטני'!G618,גיליון3!$T$14:$T$28,0),MATCH('דיווח פרטני'!C618,גיליון3!$U$13:$X$13,0)))</f>
        <v xml:space="preserve"> </v>
      </c>
      <c r="I618" s="1"/>
      <c r="J618" s="1" t="e">
        <f>VLOOKUP(Table_1[[#This Row],[מספר רישוי ]],'[3]2024'!$A:$AH,34,0)</f>
        <v>#N/A</v>
      </c>
    </row>
    <row r="619" spans="1:10" ht="18" customHeight="1" thickBot="1" x14ac:dyDescent="0.3">
      <c r="A619" s="1"/>
      <c r="B619" s="1"/>
      <c r="C619" s="1"/>
      <c r="D619" s="1"/>
      <c r="E619" s="713"/>
      <c r="F619" s="1"/>
      <c r="G619" s="1"/>
      <c r="H619" s="44" t="str">
        <f t="array" ref="H619">IF(ISERROR(INDEX(גיליון3!$U$14:$X$28,MATCH('דיווח פרטני'!G619,גיליון3!$T$14:$T$28,0),MATCH('דיווח פרטני'!C619,גיליון3!$U$13:$X$13,0)))," ", INDEX(גיליון3!$U$14:$X$28,MATCH('דיווח פרטני'!G619,גיליון3!$T$14:$T$28,0),MATCH('דיווח פרטני'!C619,גיליון3!$U$13:$X$13,0)))</f>
        <v xml:space="preserve"> </v>
      </c>
      <c r="I619" s="1"/>
      <c r="J619" s="1" t="e">
        <f>VLOOKUP(Table_1[[#This Row],[מספר רישוי ]],'[3]2024'!$A:$AH,34,0)</f>
        <v>#N/A</v>
      </c>
    </row>
    <row r="620" spans="1:10" ht="18" customHeight="1" thickBot="1" x14ac:dyDescent="0.3">
      <c r="A620" s="1"/>
      <c r="B620" s="1"/>
      <c r="C620" s="1"/>
      <c r="D620" s="1"/>
      <c r="E620" s="713"/>
      <c r="F620" s="1"/>
      <c r="G620" s="1"/>
      <c r="H620" s="44" t="str">
        <f t="array" ref="H620">IF(ISERROR(INDEX(גיליון3!$U$14:$X$28,MATCH('דיווח פרטני'!G620,גיליון3!$T$14:$T$28,0),MATCH('דיווח פרטני'!C620,גיליון3!$U$13:$X$13,0)))," ", INDEX(גיליון3!$U$14:$X$28,MATCH('דיווח פרטני'!G620,גיליון3!$T$14:$T$28,0),MATCH('דיווח פרטני'!C620,גיליון3!$U$13:$X$13,0)))</f>
        <v xml:space="preserve"> </v>
      </c>
      <c r="I620" s="1"/>
      <c r="J620" s="1" t="e">
        <f>VLOOKUP(Table_1[[#This Row],[מספר רישוי ]],'[3]2024'!$A:$AH,34,0)</f>
        <v>#N/A</v>
      </c>
    </row>
    <row r="621" spans="1:10" ht="18" customHeight="1" thickBot="1" x14ac:dyDescent="0.3">
      <c r="A621" s="1"/>
      <c r="B621" s="1"/>
      <c r="C621" s="1"/>
      <c r="D621" s="1"/>
      <c r="E621" s="713"/>
      <c r="F621" s="1"/>
      <c r="G621" s="1"/>
      <c r="H621" s="44" t="str">
        <f t="array" ref="H621">IF(ISERROR(INDEX(גיליון3!$U$14:$X$28,MATCH('דיווח פרטני'!G621,גיליון3!$T$14:$T$28,0),MATCH('דיווח פרטני'!C621,גיליון3!$U$13:$X$13,0)))," ", INDEX(גיליון3!$U$14:$X$28,MATCH('דיווח פרטני'!G621,גיליון3!$T$14:$T$28,0),MATCH('דיווח פרטני'!C621,גיליון3!$U$13:$X$13,0)))</f>
        <v xml:space="preserve"> </v>
      </c>
      <c r="I621" s="1"/>
      <c r="J621" s="1" t="e">
        <f>VLOOKUP(Table_1[[#This Row],[מספר רישוי ]],'[3]2024'!$A:$AH,34,0)</f>
        <v>#N/A</v>
      </c>
    </row>
    <row r="622" spans="1:10" ht="18" customHeight="1" thickBot="1" x14ac:dyDescent="0.3">
      <c r="A622" s="1"/>
      <c r="B622" s="1"/>
      <c r="C622" s="1"/>
      <c r="D622" s="1"/>
      <c r="E622" s="713"/>
      <c r="F622" s="1"/>
      <c r="G622" s="1"/>
      <c r="H622" s="44" t="str">
        <f t="array" ref="H622">IF(ISERROR(INDEX(גיליון3!$U$14:$X$28,MATCH('דיווח פרטני'!G622,גיליון3!$T$14:$T$28,0),MATCH('דיווח פרטני'!C622,גיליון3!$U$13:$X$13,0)))," ", INDEX(גיליון3!$U$14:$X$28,MATCH('דיווח פרטני'!G622,גיליון3!$T$14:$T$28,0),MATCH('דיווח פרטני'!C622,גיליון3!$U$13:$X$13,0)))</f>
        <v xml:space="preserve"> </v>
      </c>
      <c r="I622" s="1"/>
      <c r="J622" s="1" t="e">
        <f>VLOOKUP(Table_1[[#This Row],[מספר רישוי ]],'[3]2024'!$A:$AH,34,0)</f>
        <v>#N/A</v>
      </c>
    </row>
    <row r="623" spans="1:10" ht="18" customHeight="1" thickBot="1" x14ac:dyDescent="0.3">
      <c r="A623" s="1"/>
      <c r="B623" s="1"/>
      <c r="C623" s="1"/>
      <c r="D623" s="1"/>
      <c r="E623" s="713"/>
      <c r="F623" s="1"/>
      <c r="G623" s="1"/>
      <c r="H623" s="44" t="str">
        <f t="array" ref="H623">IF(ISERROR(INDEX(גיליון3!$U$14:$X$28,MATCH('דיווח פרטני'!G623,גיליון3!$T$14:$T$28,0),MATCH('דיווח פרטני'!C623,גיליון3!$U$13:$X$13,0)))," ", INDEX(גיליון3!$U$14:$X$28,MATCH('דיווח פרטני'!G623,גיליון3!$T$14:$T$28,0),MATCH('דיווח פרטני'!C623,גיליון3!$U$13:$X$13,0)))</f>
        <v xml:space="preserve"> </v>
      </c>
      <c r="I623" s="1"/>
      <c r="J623" s="1" t="e">
        <f>VLOOKUP(Table_1[[#This Row],[מספר רישוי ]],'[3]2024'!$A:$AH,34,0)</f>
        <v>#N/A</v>
      </c>
    </row>
    <row r="624" spans="1:10" ht="18" customHeight="1" thickBot="1" x14ac:dyDescent="0.3">
      <c r="A624" s="1"/>
      <c r="B624" s="1"/>
      <c r="C624" s="1"/>
      <c r="D624" s="1"/>
      <c r="E624" s="713"/>
      <c r="F624" s="1"/>
      <c r="G624" s="1"/>
      <c r="H624" s="44" t="str">
        <f t="array" ref="H624">IF(ISERROR(INDEX(גיליון3!$U$14:$X$28,MATCH('דיווח פרטני'!G624,גיליון3!$T$14:$T$28,0),MATCH('דיווח פרטני'!C624,גיליון3!$U$13:$X$13,0)))," ", INDEX(גיליון3!$U$14:$X$28,MATCH('דיווח פרטני'!G624,גיליון3!$T$14:$T$28,0),MATCH('דיווח פרטני'!C624,גיליון3!$U$13:$X$13,0)))</f>
        <v xml:space="preserve"> </v>
      </c>
      <c r="I624" s="1"/>
      <c r="J624" s="1" t="e">
        <f>VLOOKUP(Table_1[[#This Row],[מספר רישוי ]],'[3]2024'!$A:$AH,34,0)</f>
        <v>#N/A</v>
      </c>
    </row>
    <row r="625" spans="1:10" ht="18" customHeight="1" thickBot="1" x14ac:dyDescent="0.3">
      <c r="A625" s="1"/>
      <c r="B625" s="1"/>
      <c r="C625" s="1"/>
      <c r="D625" s="1"/>
      <c r="E625" s="713"/>
      <c r="F625" s="1"/>
      <c r="G625" s="1"/>
      <c r="H625" s="44" t="str">
        <f t="array" ref="H625">IF(ISERROR(INDEX(גיליון3!$U$14:$X$28,MATCH('דיווח פרטני'!G625,גיליון3!$T$14:$T$28,0),MATCH('דיווח פרטני'!C625,גיליון3!$U$13:$X$13,0)))," ", INDEX(גיליון3!$U$14:$X$28,MATCH('דיווח פרטני'!G625,גיליון3!$T$14:$T$28,0),MATCH('דיווח פרטני'!C625,גיליון3!$U$13:$X$13,0)))</f>
        <v xml:space="preserve"> </v>
      </c>
      <c r="I625" s="1"/>
      <c r="J625" s="1" t="e">
        <f>VLOOKUP(Table_1[[#This Row],[מספר רישוי ]],'[3]2024'!$A:$AH,34,0)</f>
        <v>#N/A</v>
      </c>
    </row>
    <row r="626" spans="1:10" ht="18" customHeight="1" thickBot="1" x14ac:dyDescent="0.3">
      <c r="A626" s="1"/>
      <c r="B626" s="1"/>
      <c r="C626" s="1"/>
      <c r="D626" s="1"/>
      <c r="E626" s="713"/>
      <c r="F626" s="1"/>
      <c r="G626" s="1"/>
      <c r="H626" s="44" t="str">
        <f t="array" ref="H626">IF(ISERROR(INDEX(גיליון3!$U$14:$X$28,MATCH('דיווח פרטני'!G626,גיליון3!$T$14:$T$28,0),MATCH('דיווח פרטני'!C626,גיליון3!$U$13:$X$13,0)))," ", INDEX(גיליון3!$U$14:$X$28,MATCH('דיווח פרטני'!G626,גיליון3!$T$14:$T$28,0),MATCH('דיווח פרטני'!C626,גיליון3!$U$13:$X$13,0)))</f>
        <v xml:space="preserve"> </v>
      </c>
      <c r="I626" s="1"/>
      <c r="J626" s="1" t="e">
        <f>VLOOKUP(Table_1[[#This Row],[מספר רישוי ]],'[3]2024'!$A:$AH,34,0)</f>
        <v>#N/A</v>
      </c>
    </row>
    <row r="627" spans="1:10" ht="18" customHeight="1" thickBot="1" x14ac:dyDescent="0.3">
      <c r="A627" s="1"/>
      <c r="B627" s="1"/>
      <c r="C627" s="1"/>
      <c r="D627" s="1"/>
      <c r="E627" s="713"/>
      <c r="F627" s="1"/>
      <c r="G627" s="1"/>
      <c r="H627" s="44" t="str">
        <f t="array" ref="H627">IF(ISERROR(INDEX(גיליון3!$U$14:$X$28,MATCH('דיווח פרטני'!G627,גיליון3!$T$14:$T$28,0),MATCH('דיווח פרטני'!C627,גיליון3!$U$13:$X$13,0)))," ", INDEX(גיליון3!$U$14:$X$28,MATCH('דיווח פרטני'!G627,גיליון3!$T$14:$T$28,0),MATCH('דיווח פרטני'!C627,גיליון3!$U$13:$X$13,0)))</f>
        <v xml:space="preserve"> </v>
      </c>
      <c r="I627" s="1"/>
      <c r="J627" s="1" t="e">
        <f>VLOOKUP(Table_1[[#This Row],[מספר רישוי ]],'[3]2024'!$A:$AH,34,0)</f>
        <v>#N/A</v>
      </c>
    </row>
    <row r="628" spans="1:10" ht="18" customHeight="1" thickBot="1" x14ac:dyDescent="0.3">
      <c r="A628" s="1"/>
      <c r="B628" s="1"/>
      <c r="C628" s="1"/>
      <c r="D628" s="1"/>
      <c r="E628" s="713"/>
      <c r="F628" s="1"/>
      <c r="G628" s="1"/>
      <c r="H628" s="44" t="str">
        <f t="array" ref="H628">IF(ISERROR(INDEX(גיליון3!$U$14:$X$28,MATCH('דיווח פרטני'!G628,גיליון3!$T$14:$T$28,0),MATCH('דיווח פרטני'!C628,גיליון3!$U$13:$X$13,0)))," ", INDEX(גיליון3!$U$14:$X$28,MATCH('דיווח פרטני'!G628,גיליון3!$T$14:$T$28,0),MATCH('דיווח פרטני'!C628,גיליון3!$U$13:$X$13,0)))</f>
        <v xml:space="preserve"> </v>
      </c>
      <c r="I628" s="1"/>
      <c r="J628" s="1" t="e">
        <f>VLOOKUP(Table_1[[#This Row],[מספר רישוי ]],'[3]2024'!$A:$AH,34,0)</f>
        <v>#N/A</v>
      </c>
    </row>
    <row r="629" spans="1:10" ht="18" customHeight="1" thickBot="1" x14ac:dyDescent="0.3">
      <c r="A629" s="1"/>
      <c r="B629" s="1"/>
      <c r="C629" s="1"/>
      <c r="D629" s="1"/>
      <c r="E629" s="713"/>
      <c r="F629" s="1"/>
      <c r="G629" s="1"/>
      <c r="H629" s="44" t="str">
        <f t="array" ref="H629">IF(ISERROR(INDEX(גיליון3!$U$14:$X$28,MATCH('דיווח פרטני'!G629,גיליון3!$T$14:$T$28,0),MATCH('דיווח פרטני'!C629,גיליון3!$U$13:$X$13,0)))," ", INDEX(גיליון3!$U$14:$X$28,MATCH('דיווח פרטני'!G629,גיליון3!$T$14:$T$28,0),MATCH('דיווח פרטני'!C629,גיליון3!$U$13:$X$13,0)))</f>
        <v xml:space="preserve"> </v>
      </c>
      <c r="I629" s="1"/>
      <c r="J629" s="1" t="e">
        <f>VLOOKUP(Table_1[[#This Row],[מספר רישוי ]],'[3]2024'!$A:$AH,34,0)</f>
        <v>#N/A</v>
      </c>
    </row>
    <row r="630" spans="1:10" ht="18" customHeight="1" thickBot="1" x14ac:dyDescent="0.3">
      <c r="A630" s="1"/>
      <c r="B630" s="1"/>
      <c r="C630" s="1"/>
      <c r="D630" s="1"/>
      <c r="E630" s="713"/>
      <c r="F630" s="1"/>
      <c r="G630" s="1"/>
      <c r="H630" s="44" t="str">
        <f t="array" ref="H630">IF(ISERROR(INDEX(גיליון3!$U$14:$X$28,MATCH('דיווח פרטני'!G630,גיליון3!$T$14:$T$28,0),MATCH('דיווח פרטני'!C630,גיליון3!$U$13:$X$13,0)))," ", INDEX(גיליון3!$U$14:$X$28,MATCH('דיווח פרטני'!G630,גיליון3!$T$14:$T$28,0),MATCH('דיווח פרטני'!C630,גיליון3!$U$13:$X$13,0)))</f>
        <v xml:space="preserve"> </v>
      </c>
      <c r="I630" s="1"/>
      <c r="J630" s="1" t="e">
        <f>VLOOKUP(Table_1[[#This Row],[מספר רישוי ]],'[3]2024'!$A:$AH,34,0)</f>
        <v>#N/A</v>
      </c>
    </row>
    <row r="631" spans="1:10" ht="18" customHeight="1" thickBot="1" x14ac:dyDescent="0.3">
      <c r="A631" s="1"/>
      <c r="B631" s="1"/>
      <c r="C631" s="1"/>
      <c r="D631" s="1"/>
      <c r="E631" s="713"/>
      <c r="F631" s="1"/>
      <c r="G631" s="1"/>
      <c r="H631" s="44" t="str">
        <f t="array" ref="H631">IF(ISERROR(INDEX(גיליון3!$U$14:$X$28,MATCH('דיווח פרטני'!G631,גיליון3!$T$14:$T$28,0),MATCH('דיווח פרטני'!C631,גיליון3!$U$13:$X$13,0)))," ", INDEX(גיליון3!$U$14:$X$28,MATCH('דיווח פרטני'!G631,גיליון3!$T$14:$T$28,0),MATCH('דיווח פרטני'!C631,גיליון3!$U$13:$X$13,0)))</f>
        <v xml:space="preserve"> </v>
      </c>
      <c r="I631" s="1"/>
      <c r="J631" s="1" t="e">
        <f>VLOOKUP(Table_1[[#This Row],[מספר רישוי ]],'[3]2024'!$A:$AH,34,0)</f>
        <v>#N/A</v>
      </c>
    </row>
    <row r="632" spans="1:10" ht="18" customHeight="1" thickBot="1" x14ac:dyDescent="0.3">
      <c r="A632" s="1"/>
      <c r="B632" s="1"/>
      <c r="C632" s="1"/>
      <c r="D632" s="1"/>
      <c r="E632" s="713"/>
      <c r="F632" s="1"/>
      <c r="G632" s="1"/>
      <c r="H632" s="44" t="str">
        <f t="array" ref="H632">IF(ISERROR(INDEX(גיליון3!$U$14:$X$28,MATCH('דיווח פרטני'!G632,גיליון3!$T$14:$T$28,0),MATCH('דיווח פרטני'!C632,גיליון3!$U$13:$X$13,0)))," ", INDEX(גיליון3!$U$14:$X$28,MATCH('דיווח פרטני'!G632,גיליון3!$T$14:$T$28,0),MATCH('דיווח פרטני'!C632,גיליון3!$U$13:$X$13,0)))</f>
        <v xml:space="preserve"> </v>
      </c>
      <c r="I632" s="1"/>
      <c r="J632" s="1" t="e">
        <f>VLOOKUP(Table_1[[#This Row],[מספר רישוי ]],'[3]2024'!$A:$AH,34,0)</f>
        <v>#N/A</v>
      </c>
    </row>
    <row r="633" spans="1:10" ht="18" customHeight="1" thickBot="1" x14ac:dyDescent="0.3">
      <c r="A633" s="1"/>
      <c r="B633" s="1"/>
      <c r="C633" s="1"/>
      <c r="D633" s="1"/>
      <c r="E633" s="713"/>
      <c r="F633" s="1"/>
      <c r="G633" s="1"/>
      <c r="H633" s="44" t="str">
        <f t="array" ref="H633">IF(ISERROR(INDEX(גיליון3!$U$14:$X$28,MATCH('דיווח פרטני'!G633,גיליון3!$T$14:$T$28,0),MATCH('דיווח פרטני'!C633,גיליון3!$U$13:$X$13,0)))," ", INDEX(גיליון3!$U$14:$X$28,MATCH('דיווח פרטני'!G633,גיליון3!$T$14:$T$28,0),MATCH('דיווח פרטני'!C633,גיליון3!$U$13:$X$13,0)))</f>
        <v xml:space="preserve"> </v>
      </c>
      <c r="I633" s="1"/>
      <c r="J633" s="1" t="e">
        <f>VLOOKUP(Table_1[[#This Row],[מספר רישוי ]],'[3]2024'!$A:$AH,34,0)</f>
        <v>#N/A</v>
      </c>
    </row>
    <row r="634" spans="1:10" ht="18" customHeight="1" thickBot="1" x14ac:dyDescent="0.3">
      <c r="A634" s="1"/>
      <c r="B634" s="1"/>
      <c r="C634" s="1"/>
      <c r="D634" s="1"/>
      <c r="E634" s="713"/>
      <c r="F634" s="1"/>
      <c r="G634" s="1"/>
      <c r="H634" s="44" t="str">
        <f t="array" ref="H634">IF(ISERROR(INDEX(גיליון3!$U$14:$X$28,MATCH('דיווח פרטני'!G634,גיליון3!$T$14:$T$28,0),MATCH('דיווח פרטני'!C634,גיליון3!$U$13:$X$13,0)))," ", INDEX(גיליון3!$U$14:$X$28,MATCH('דיווח פרטני'!G634,גיליון3!$T$14:$T$28,0),MATCH('דיווח פרטני'!C634,גיליון3!$U$13:$X$13,0)))</f>
        <v xml:space="preserve"> </v>
      </c>
      <c r="I634" s="1"/>
      <c r="J634" s="1" t="e">
        <f>VLOOKUP(Table_1[[#This Row],[מספר רישוי ]],'[3]2024'!$A:$AH,34,0)</f>
        <v>#N/A</v>
      </c>
    </row>
    <row r="635" spans="1:10" ht="18" customHeight="1" thickBot="1" x14ac:dyDescent="0.3">
      <c r="A635" s="1"/>
      <c r="B635" s="1"/>
      <c r="C635" s="1"/>
      <c r="D635" s="1"/>
      <c r="E635" s="713"/>
      <c r="F635" s="1"/>
      <c r="G635" s="1"/>
      <c r="H635" s="44" t="str">
        <f t="array" ref="H635">IF(ISERROR(INDEX(גיליון3!$U$14:$X$28,MATCH('דיווח פרטני'!G635,גיליון3!$T$14:$T$28,0),MATCH('דיווח פרטני'!C635,גיליון3!$U$13:$X$13,0)))," ", INDEX(גיליון3!$U$14:$X$28,MATCH('דיווח פרטני'!G635,גיליון3!$T$14:$T$28,0),MATCH('דיווח פרטני'!C635,גיליון3!$U$13:$X$13,0)))</f>
        <v xml:space="preserve"> </v>
      </c>
      <c r="I635" s="1"/>
      <c r="J635" s="1" t="e">
        <f>VLOOKUP(Table_1[[#This Row],[מספר רישוי ]],'[3]2024'!$A:$AH,34,0)</f>
        <v>#N/A</v>
      </c>
    </row>
    <row r="636" spans="1:10" ht="18" customHeight="1" thickBot="1" x14ac:dyDescent="0.3">
      <c r="A636" s="1"/>
      <c r="B636" s="1"/>
      <c r="C636" s="1"/>
      <c r="D636" s="1"/>
      <c r="E636" s="713"/>
      <c r="F636" s="1"/>
      <c r="G636" s="1"/>
      <c r="H636" s="44" t="str">
        <f t="array" ref="H636">IF(ISERROR(INDEX(גיליון3!$U$14:$X$28,MATCH('דיווח פרטני'!G636,גיליון3!$T$14:$T$28,0),MATCH('דיווח פרטני'!C636,גיליון3!$U$13:$X$13,0)))," ", INDEX(גיליון3!$U$14:$X$28,MATCH('דיווח פרטני'!G636,גיליון3!$T$14:$T$28,0),MATCH('דיווח פרטני'!C636,גיליון3!$U$13:$X$13,0)))</f>
        <v xml:space="preserve"> </v>
      </c>
      <c r="I636" s="1"/>
      <c r="J636" s="1" t="e">
        <f>VLOOKUP(Table_1[[#This Row],[מספר רישוי ]],'[3]2024'!$A:$AH,34,0)</f>
        <v>#N/A</v>
      </c>
    </row>
    <row r="637" spans="1:10" ht="18" customHeight="1" thickBot="1" x14ac:dyDescent="0.3">
      <c r="A637" s="1"/>
      <c r="B637" s="1"/>
      <c r="C637" s="1"/>
      <c r="D637" s="1"/>
      <c r="E637" s="713"/>
      <c r="F637" s="1"/>
      <c r="G637" s="1"/>
      <c r="H637" s="44" t="str">
        <f t="array" ref="H637">IF(ISERROR(INDEX(גיליון3!$U$14:$X$28,MATCH('דיווח פרטני'!G637,גיליון3!$T$14:$T$28,0),MATCH('דיווח פרטני'!C637,גיליון3!$U$13:$X$13,0)))," ", INDEX(גיליון3!$U$14:$X$28,MATCH('דיווח פרטני'!G637,גיליון3!$T$14:$T$28,0),MATCH('דיווח פרטני'!C637,גיליון3!$U$13:$X$13,0)))</f>
        <v xml:space="preserve"> </v>
      </c>
      <c r="I637" s="1"/>
      <c r="J637" s="1" t="e">
        <f>VLOOKUP(Table_1[[#This Row],[מספר רישוי ]],'[3]2024'!$A:$AH,34,0)</f>
        <v>#N/A</v>
      </c>
    </row>
    <row r="638" spans="1:10" ht="18" customHeight="1" thickBot="1" x14ac:dyDescent="0.3">
      <c r="A638" s="1"/>
      <c r="B638" s="1"/>
      <c r="C638" s="1"/>
      <c r="D638" s="1"/>
      <c r="E638" s="713"/>
      <c r="F638" s="1"/>
      <c r="G638" s="1"/>
      <c r="H638" s="44" t="str">
        <f t="array" ref="H638">IF(ISERROR(INDEX(גיליון3!$U$14:$X$28,MATCH('דיווח פרטני'!G638,גיליון3!$T$14:$T$28,0),MATCH('דיווח פרטני'!C638,גיליון3!$U$13:$X$13,0)))," ", INDEX(גיליון3!$U$14:$X$28,MATCH('דיווח פרטני'!G638,גיליון3!$T$14:$T$28,0),MATCH('דיווח פרטני'!C638,גיליון3!$U$13:$X$13,0)))</f>
        <v xml:space="preserve"> </v>
      </c>
      <c r="I638" s="1"/>
      <c r="J638" s="1" t="e">
        <f>VLOOKUP(Table_1[[#This Row],[מספר רישוי ]],'[3]2024'!$A:$AH,34,0)</f>
        <v>#N/A</v>
      </c>
    </row>
    <row r="639" spans="1:10" ht="18" customHeight="1" thickBot="1" x14ac:dyDescent="0.3">
      <c r="A639" s="1"/>
      <c r="B639" s="1"/>
      <c r="C639" s="1"/>
      <c r="D639" s="1"/>
      <c r="E639" s="713"/>
      <c r="F639" s="1"/>
      <c r="G639" s="1"/>
      <c r="H639" s="44" t="str">
        <f t="array" ref="H639">IF(ISERROR(INDEX(גיליון3!$U$14:$X$28,MATCH('דיווח פרטני'!G639,גיליון3!$T$14:$T$28,0),MATCH('דיווח פרטני'!C639,גיליון3!$U$13:$X$13,0)))," ", INDEX(גיליון3!$U$14:$X$28,MATCH('דיווח פרטני'!G639,גיליון3!$T$14:$T$28,0),MATCH('דיווח פרטני'!C639,גיליון3!$U$13:$X$13,0)))</f>
        <v xml:space="preserve"> </v>
      </c>
      <c r="I639" s="1"/>
      <c r="J639" s="1" t="e">
        <f>VLOOKUP(Table_1[[#This Row],[מספר רישוי ]],'[3]2024'!$A:$AH,34,0)</f>
        <v>#N/A</v>
      </c>
    </row>
    <row r="640" spans="1:10" ht="18" customHeight="1" thickBot="1" x14ac:dyDescent="0.3">
      <c r="A640" s="1"/>
      <c r="B640" s="1"/>
      <c r="C640" s="1"/>
      <c r="D640" s="1"/>
      <c r="E640" s="713"/>
      <c r="F640" s="1"/>
      <c r="G640" s="1"/>
      <c r="H640" s="44" t="str">
        <f t="array" ref="H640">IF(ISERROR(INDEX(גיליון3!$U$14:$X$28,MATCH('דיווח פרטני'!G640,גיליון3!$T$14:$T$28,0),MATCH('דיווח פרטני'!C640,גיליון3!$U$13:$X$13,0)))," ", INDEX(גיליון3!$U$14:$X$28,MATCH('דיווח פרטני'!G640,גיליון3!$T$14:$T$28,0),MATCH('דיווח פרטני'!C640,גיליון3!$U$13:$X$13,0)))</f>
        <v xml:space="preserve"> </v>
      </c>
      <c r="I640" s="1"/>
      <c r="J640" s="1" t="e">
        <f>VLOOKUP(Table_1[[#This Row],[מספר רישוי ]],'[3]2024'!$A:$AH,34,0)</f>
        <v>#N/A</v>
      </c>
    </row>
    <row r="641" spans="1:10" ht="18" customHeight="1" thickBot="1" x14ac:dyDescent="0.3">
      <c r="A641" s="1"/>
      <c r="B641" s="1"/>
      <c r="C641" s="1"/>
      <c r="D641" s="1"/>
      <c r="E641" s="713"/>
      <c r="F641" s="1"/>
      <c r="G641" s="1"/>
      <c r="H641" s="44" t="str">
        <f t="array" ref="H641">IF(ISERROR(INDEX(גיליון3!$U$14:$X$28,MATCH('דיווח פרטני'!G641,גיליון3!$T$14:$T$28,0),MATCH('דיווח פרטני'!C641,גיליון3!$U$13:$X$13,0)))," ", INDEX(גיליון3!$U$14:$X$28,MATCH('דיווח פרטני'!G641,גיליון3!$T$14:$T$28,0),MATCH('דיווח פרטני'!C641,גיליון3!$U$13:$X$13,0)))</f>
        <v xml:space="preserve"> </v>
      </c>
      <c r="I641" s="1"/>
      <c r="J641" s="1" t="e">
        <f>VLOOKUP(Table_1[[#This Row],[מספר רישוי ]],'[3]2024'!$A:$AH,34,0)</f>
        <v>#N/A</v>
      </c>
    </row>
    <row r="642" spans="1:10" ht="18" customHeight="1" thickBot="1" x14ac:dyDescent="0.3">
      <c r="A642" s="1"/>
      <c r="B642" s="1"/>
      <c r="C642" s="1"/>
      <c r="D642" s="1"/>
      <c r="E642" s="713"/>
      <c r="F642" s="1"/>
      <c r="G642" s="1"/>
      <c r="H642" s="44" t="str">
        <f t="array" ref="H642">IF(ISERROR(INDEX(גיליון3!$U$14:$X$28,MATCH('דיווח פרטני'!G642,גיליון3!$T$14:$T$28,0),MATCH('דיווח פרטני'!C642,גיליון3!$U$13:$X$13,0)))," ", INDEX(גיליון3!$U$14:$X$28,MATCH('דיווח פרטני'!G642,גיליון3!$T$14:$T$28,0),MATCH('דיווח פרטני'!C642,גיליון3!$U$13:$X$13,0)))</f>
        <v xml:space="preserve"> </v>
      </c>
      <c r="I642" s="1"/>
      <c r="J642" s="1" t="e">
        <f>VLOOKUP(Table_1[[#This Row],[מספר רישוי ]],'[3]2024'!$A:$AH,34,0)</f>
        <v>#N/A</v>
      </c>
    </row>
    <row r="643" spans="1:10" ht="18" customHeight="1" thickBot="1" x14ac:dyDescent="0.3">
      <c r="A643" s="1"/>
      <c r="B643" s="1"/>
      <c r="C643" s="1"/>
      <c r="D643" s="1"/>
      <c r="E643" s="713"/>
      <c r="F643" s="1"/>
      <c r="G643" s="1"/>
      <c r="H643" s="44" t="str">
        <f t="array" ref="H643">IF(ISERROR(INDEX(גיליון3!$U$14:$X$28,MATCH('דיווח פרטני'!G643,גיליון3!$T$14:$T$28,0),MATCH('דיווח פרטני'!C643,גיליון3!$U$13:$X$13,0)))," ", INDEX(גיליון3!$U$14:$X$28,MATCH('דיווח פרטני'!G643,גיליון3!$T$14:$T$28,0),MATCH('דיווח פרטני'!C643,גיליון3!$U$13:$X$13,0)))</f>
        <v xml:space="preserve"> </v>
      </c>
      <c r="I643" s="1"/>
      <c r="J643" s="1" t="e">
        <f>VLOOKUP(Table_1[[#This Row],[מספר רישוי ]],'[3]2024'!$A:$AH,34,0)</f>
        <v>#N/A</v>
      </c>
    </row>
    <row r="644" spans="1:10" ht="18" customHeight="1" thickBot="1" x14ac:dyDescent="0.3">
      <c r="A644" s="1"/>
      <c r="B644" s="1"/>
      <c r="C644" s="1"/>
      <c r="D644" s="1"/>
      <c r="E644" s="713"/>
      <c r="F644" s="1"/>
      <c r="G644" s="1"/>
      <c r="H644" s="44" t="str">
        <f t="array" ref="H644">IF(ISERROR(INDEX(גיליון3!$U$14:$X$28,MATCH('דיווח פרטני'!G644,גיליון3!$T$14:$T$28,0),MATCH('דיווח פרטני'!C644,גיליון3!$U$13:$X$13,0)))," ", INDEX(גיליון3!$U$14:$X$28,MATCH('דיווח פרטני'!G644,גיליון3!$T$14:$T$28,0),MATCH('דיווח פרטני'!C644,גיליון3!$U$13:$X$13,0)))</f>
        <v xml:space="preserve"> </v>
      </c>
      <c r="I644" s="1"/>
      <c r="J644" s="1" t="e">
        <f>VLOOKUP(Table_1[[#This Row],[מספר רישוי ]],'[3]2024'!$A:$AH,34,0)</f>
        <v>#N/A</v>
      </c>
    </row>
    <row r="645" spans="1:10" ht="18" customHeight="1" thickBot="1" x14ac:dyDescent="0.3">
      <c r="A645" s="1"/>
      <c r="B645" s="1"/>
      <c r="C645" s="1"/>
      <c r="D645" s="1"/>
      <c r="E645" s="713"/>
      <c r="F645" s="1"/>
      <c r="G645" s="1"/>
      <c r="H645" s="44" t="str">
        <f t="array" ref="H645">IF(ISERROR(INDEX(גיליון3!$U$14:$X$28,MATCH('דיווח פרטני'!G645,גיליון3!$T$14:$T$28,0),MATCH('דיווח פרטני'!C645,גיליון3!$U$13:$X$13,0)))," ", INDEX(גיליון3!$U$14:$X$28,MATCH('דיווח פרטני'!G645,גיליון3!$T$14:$T$28,0),MATCH('דיווח פרטני'!C645,גיליון3!$U$13:$X$13,0)))</f>
        <v xml:space="preserve"> </v>
      </c>
      <c r="I645" s="1"/>
      <c r="J645" s="1" t="e">
        <f>VLOOKUP(Table_1[[#This Row],[מספר רישוי ]],'[3]2024'!$A:$AH,34,0)</f>
        <v>#N/A</v>
      </c>
    </row>
    <row r="646" spans="1:10" ht="18" customHeight="1" thickBot="1" x14ac:dyDescent="0.3">
      <c r="A646" s="1"/>
      <c r="B646" s="1"/>
      <c r="C646" s="1"/>
      <c r="D646" s="1"/>
      <c r="E646" s="713"/>
      <c r="F646" s="1"/>
      <c r="G646" s="1"/>
      <c r="H646" s="44" t="str">
        <f t="array" ref="H646">IF(ISERROR(INDEX(גיליון3!$U$14:$X$28,MATCH('דיווח פרטני'!G646,גיליון3!$T$14:$T$28,0),MATCH('דיווח פרטני'!C646,גיליון3!$U$13:$X$13,0)))," ", INDEX(גיליון3!$U$14:$X$28,MATCH('דיווח פרטני'!G646,גיליון3!$T$14:$T$28,0),MATCH('דיווח פרטני'!C646,גיליון3!$U$13:$X$13,0)))</f>
        <v xml:space="preserve"> </v>
      </c>
      <c r="I646" s="1"/>
      <c r="J646" s="1" t="e">
        <f>VLOOKUP(Table_1[[#This Row],[מספר רישוי ]],'[3]2024'!$A:$AH,34,0)</f>
        <v>#N/A</v>
      </c>
    </row>
    <row r="647" spans="1:10" ht="18" customHeight="1" thickBot="1" x14ac:dyDescent="0.3">
      <c r="A647" s="1"/>
      <c r="B647" s="1"/>
      <c r="C647" s="1"/>
      <c r="D647" s="1"/>
      <c r="E647" s="713"/>
      <c r="F647" s="1"/>
      <c r="G647" s="1"/>
      <c r="H647" s="44" t="str">
        <f t="array" ref="H647">IF(ISERROR(INDEX(גיליון3!$U$14:$X$28,MATCH('דיווח פרטני'!G647,גיליון3!$T$14:$T$28,0),MATCH('דיווח פרטני'!C647,גיליון3!$U$13:$X$13,0)))," ", INDEX(גיליון3!$U$14:$X$28,MATCH('דיווח פרטני'!G647,גיליון3!$T$14:$T$28,0),MATCH('דיווח פרטני'!C647,גיליון3!$U$13:$X$13,0)))</f>
        <v xml:space="preserve"> </v>
      </c>
      <c r="I647" s="1"/>
      <c r="J647" s="1" t="e">
        <f>VLOOKUP(Table_1[[#This Row],[מספר רישוי ]],'[3]2024'!$A:$AH,34,0)</f>
        <v>#N/A</v>
      </c>
    </row>
    <row r="648" spans="1:10" ht="18" customHeight="1" thickBot="1" x14ac:dyDescent="0.3">
      <c r="A648" s="1"/>
      <c r="B648" s="1"/>
      <c r="C648" s="1"/>
      <c r="D648" s="1"/>
      <c r="E648" s="713"/>
      <c r="F648" s="1"/>
      <c r="G648" s="1"/>
      <c r="H648" s="44" t="str">
        <f t="array" ref="H648">IF(ISERROR(INDEX(גיליון3!$U$14:$X$28,MATCH('דיווח פרטני'!G648,גיליון3!$T$14:$T$28,0),MATCH('דיווח פרטני'!C648,גיליון3!$U$13:$X$13,0)))," ", INDEX(גיליון3!$U$14:$X$28,MATCH('דיווח פרטני'!G648,גיליון3!$T$14:$T$28,0),MATCH('דיווח פרטני'!C648,גיליון3!$U$13:$X$13,0)))</f>
        <v xml:space="preserve"> </v>
      </c>
      <c r="I648" s="1"/>
      <c r="J648" s="1" t="e">
        <f>VLOOKUP(Table_1[[#This Row],[מספר רישוי ]],'[3]2024'!$A:$AH,34,0)</f>
        <v>#N/A</v>
      </c>
    </row>
    <row r="649" spans="1:10" ht="18" customHeight="1" thickBot="1" x14ac:dyDescent="0.3">
      <c r="A649" s="1"/>
      <c r="B649" s="1"/>
      <c r="C649" s="1"/>
      <c r="D649" s="1"/>
      <c r="E649" s="713"/>
      <c r="F649" s="1"/>
      <c r="G649" s="1"/>
      <c r="H649" s="44" t="str">
        <f t="array" ref="H649">IF(ISERROR(INDEX(גיליון3!$U$14:$X$28,MATCH('דיווח פרטני'!G649,גיליון3!$T$14:$T$28,0),MATCH('דיווח פרטני'!C649,גיליון3!$U$13:$X$13,0)))," ", INDEX(גיליון3!$U$14:$X$28,MATCH('דיווח פרטני'!G649,גיליון3!$T$14:$T$28,0),MATCH('דיווח פרטני'!C649,גיליון3!$U$13:$X$13,0)))</f>
        <v xml:space="preserve"> </v>
      </c>
      <c r="I649" s="1"/>
      <c r="J649" s="1" t="e">
        <f>VLOOKUP(Table_1[[#This Row],[מספר רישוי ]],'[3]2024'!$A:$AH,34,0)</f>
        <v>#N/A</v>
      </c>
    </row>
    <row r="650" spans="1:10" ht="18" customHeight="1" thickBot="1" x14ac:dyDescent="0.3">
      <c r="A650" s="1"/>
      <c r="B650" s="1"/>
      <c r="C650" s="1"/>
      <c r="D650" s="1"/>
      <c r="E650" s="713"/>
      <c r="F650" s="1"/>
      <c r="G650" s="1"/>
      <c r="H650" s="44" t="str">
        <f t="array" ref="H650">IF(ISERROR(INDEX(גיליון3!$U$14:$X$28,MATCH('דיווח פרטני'!G650,גיליון3!$T$14:$T$28,0),MATCH('דיווח פרטני'!C650,גיליון3!$U$13:$X$13,0)))," ", INDEX(גיליון3!$U$14:$X$28,MATCH('דיווח פרטני'!G650,גיליון3!$T$14:$T$28,0),MATCH('דיווח פרטני'!C650,גיליון3!$U$13:$X$13,0)))</f>
        <v xml:space="preserve"> </v>
      </c>
      <c r="I650" s="1"/>
      <c r="J650" s="1" t="e">
        <f>VLOOKUP(Table_1[[#This Row],[מספר רישוי ]],'[3]2024'!$A:$AH,34,0)</f>
        <v>#N/A</v>
      </c>
    </row>
    <row r="651" spans="1:10" ht="18" customHeight="1" thickBot="1" x14ac:dyDescent="0.3">
      <c r="A651" s="1"/>
      <c r="B651" s="1"/>
      <c r="C651" s="1"/>
      <c r="D651" s="1"/>
      <c r="E651" s="713"/>
      <c r="F651" s="1"/>
      <c r="G651" s="1"/>
      <c r="H651" s="44" t="str">
        <f t="array" ref="H651">IF(ISERROR(INDEX(גיליון3!$U$14:$X$28,MATCH('דיווח פרטני'!G651,גיליון3!$T$14:$T$28,0),MATCH('דיווח פרטני'!C651,גיליון3!$U$13:$X$13,0)))," ", INDEX(גיליון3!$U$14:$X$28,MATCH('דיווח פרטני'!G651,גיליון3!$T$14:$T$28,0),MATCH('דיווח פרטני'!C651,גיליון3!$U$13:$X$13,0)))</f>
        <v xml:space="preserve"> </v>
      </c>
      <c r="I651" s="1"/>
      <c r="J651" s="1" t="e">
        <f>VLOOKUP(Table_1[[#This Row],[מספר רישוי ]],'[3]2024'!$A:$AH,34,0)</f>
        <v>#N/A</v>
      </c>
    </row>
    <row r="652" spans="1:10" ht="18" customHeight="1" thickBot="1" x14ac:dyDescent="0.3">
      <c r="A652" s="1"/>
      <c r="B652" s="1"/>
      <c r="C652" s="1"/>
      <c r="D652" s="1"/>
      <c r="E652" s="713"/>
      <c r="F652" s="1"/>
      <c r="G652" s="1"/>
      <c r="H652" s="44" t="str">
        <f t="array" ref="H652">IF(ISERROR(INDEX(גיליון3!$U$14:$X$28,MATCH('דיווח פרטני'!G652,גיליון3!$T$14:$T$28,0),MATCH('דיווח פרטני'!C652,גיליון3!$U$13:$X$13,0)))," ", INDEX(גיליון3!$U$14:$X$28,MATCH('דיווח פרטני'!G652,גיליון3!$T$14:$T$28,0),MATCH('דיווח פרטני'!C652,גיליון3!$U$13:$X$13,0)))</f>
        <v xml:space="preserve"> </v>
      </c>
      <c r="I652" s="1"/>
      <c r="J652" s="1" t="e">
        <f>VLOOKUP(Table_1[[#This Row],[מספר רישוי ]],'[3]2024'!$A:$AH,34,0)</f>
        <v>#N/A</v>
      </c>
    </row>
    <row r="653" spans="1:10" ht="18" customHeight="1" thickBot="1" x14ac:dyDescent="0.3">
      <c r="A653" s="1"/>
      <c r="B653" s="1"/>
      <c r="C653" s="1"/>
      <c r="D653" s="1"/>
      <c r="E653" s="713"/>
      <c r="F653" s="1"/>
      <c r="G653" s="1"/>
      <c r="H653" s="44" t="str">
        <f t="array" ref="H653">IF(ISERROR(INDEX(גיליון3!$U$14:$X$28,MATCH('דיווח פרטני'!G653,גיליון3!$T$14:$T$28,0),MATCH('דיווח פרטני'!C653,גיליון3!$U$13:$X$13,0)))," ", INDEX(גיליון3!$U$14:$X$28,MATCH('דיווח פרטני'!G653,גיליון3!$T$14:$T$28,0),MATCH('דיווח פרטני'!C653,גיליון3!$U$13:$X$13,0)))</f>
        <v xml:space="preserve"> </v>
      </c>
      <c r="I653" s="1"/>
      <c r="J653" s="1" t="e">
        <f>VLOOKUP(Table_1[[#This Row],[מספר רישוי ]],'[3]2024'!$A:$AH,34,0)</f>
        <v>#N/A</v>
      </c>
    </row>
    <row r="654" spans="1:10" ht="18" customHeight="1" thickBot="1" x14ac:dyDescent="0.3">
      <c r="A654" s="1"/>
      <c r="B654" s="1"/>
      <c r="C654" s="1"/>
      <c r="D654" s="1"/>
      <c r="E654" s="713"/>
      <c r="F654" s="1"/>
      <c r="G654" s="1"/>
      <c r="H654" s="44" t="str">
        <f t="array" ref="H654">IF(ISERROR(INDEX(גיליון3!$U$14:$X$28,MATCH('דיווח פרטני'!G654,גיליון3!$T$14:$T$28,0),MATCH('דיווח פרטני'!C654,גיליון3!$U$13:$X$13,0)))," ", INDEX(גיליון3!$U$14:$X$28,MATCH('דיווח פרטני'!G654,גיליון3!$T$14:$T$28,0),MATCH('דיווח פרטני'!C654,גיליון3!$U$13:$X$13,0)))</f>
        <v xml:space="preserve"> </v>
      </c>
      <c r="I654" s="1"/>
      <c r="J654" s="1" t="e">
        <f>VLOOKUP(Table_1[[#This Row],[מספר רישוי ]],'[3]2024'!$A:$AH,34,0)</f>
        <v>#N/A</v>
      </c>
    </row>
    <row r="655" spans="1:10" ht="18" customHeight="1" thickBot="1" x14ac:dyDescent="0.3">
      <c r="A655" s="1"/>
      <c r="B655" s="1"/>
      <c r="C655" s="1"/>
      <c r="D655" s="1"/>
      <c r="E655" s="713"/>
      <c r="F655" s="1"/>
      <c r="G655" s="1"/>
      <c r="H655" s="44" t="str">
        <f t="array" ref="H655">IF(ISERROR(INDEX(גיליון3!$U$14:$X$28,MATCH('דיווח פרטני'!G655,גיליון3!$T$14:$T$28,0),MATCH('דיווח פרטני'!C655,גיליון3!$U$13:$X$13,0)))," ", INDEX(גיליון3!$U$14:$X$28,MATCH('דיווח פרטני'!G655,גיליון3!$T$14:$T$28,0),MATCH('דיווח פרטני'!C655,גיליון3!$U$13:$X$13,0)))</f>
        <v xml:space="preserve"> </v>
      </c>
      <c r="I655" s="1"/>
      <c r="J655" s="1" t="e">
        <f>VLOOKUP(Table_1[[#This Row],[מספר רישוי ]],'[3]2024'!$A:$AH,34,0)</f>
        <v>#N/A</v>
      </c>
    </row>
    <row r="656" spans="1:10" ht="18" customHeight="1" thickBot="1" x14ac:dyDescent="0.3">
      <c r="A656" s="1"/>
      <c r="B656" s="1"/>
      <c r="C656" s="1"/>
      <c r="D656" s="1"/>
      <c r="E656" s="713"/>
      <c r="F656" s="1"/>
      <c r="G656" s="1"/>
      <c r="H656" s="44" t="str">
        <f t="array" ref="H656">IF(ISERROR(INDEX(גיליון3!$U$14:$X$28,MATCH('דיווח פרטני'!G656,גיליון3!$T$14:$T$28,0),MATCH('דיווח פרטני'!C656,גיליון3!$U$13:$X$13,0)))," ", INDEX(גיליון3!$U$14:$X$28,MATCH('דיווח פרטני'!G656,גיליון3!$T$14:$T$28,0),MATCH('דיווח פרטני'!C656,גיליון3!$U$13:$X$13,0)))</f>
        <v xml:space="preserve"> </v>
      </c>
      <c r="I656" s="1"/>
      <c r="J656" s="1" t="e">
        <f>VLOOKUP(Table_1[[#This Row],[מספר רישוי ]],'[3]2024'!$A:$AH,34,0)</f>
        <v>#N/A</v>
      </c>
    </row>
    <row r="657" spans="1:10" ht="18" customHeight="1" thickBot="1" x14ac:dyDescent="0.3">
      <c r="A657" s="1"/>
      <c r="B657" s="1"/>
      <c r="C657" s="1"/>
      <c r="D657" s="1"/>
      <c r="E657" s="713"/>
      <c r="F657" s="1"/>
      <c r="G657" s="1"/>
      <c r="H657" s="44" t="str">
        <f t="array" ref="H657">IF(ISERROR(INDEX(גיליון3!$U$14:$X$28,MATCH('דיווח פרטני'!G657,גיליון3!$T$14:$T$28,0),MATCH('דיווח פרטני'!C657,גיליון3!$U$13:$X$13,0)))," ", INDEX(גיליון3!$U$14:$X$28,MATCH('דיווח פרטני'!G657,גיליון3!$T$14:$T$28,0),MATCH('דיווח פרטני'!C657,גיליון3!$U$13:$X$13,0)))</f>
        <v xml:space="preserve"> </v>
      </c>
      <c r="I657" s="1"/>
      <c r="J657" s="1" t="e">
        <f>VLOOKUP(Table_1[[#This Row],[מספר רישוי ]],'[3]2024'!$A:$AH,34,0)</f>
        <v>#N/A</v>
      </c>
    </row>
    <row r="658" spans="1:10" ht="18" customHeight="1" thickBot="1" x14ac:dyDescent="0.3">
      <c r="A658" s="1"/>
      <c r="B658" s="1"/>
      <c r="C658" s="1"/>
      <c r="D658" s="1"/>
      <c r="E658" s="713"/>
      <c r="F658" s="1"/>
      <c r="G658" s="1"/>
      <c r="H658" s="44" t="str">
        <f t="array" ref="H658">IF(ISERROR(INDEX(גיליון3!$U$14:$X$28,MATCH('דיווח פרטני'!G658,גיליון3!$T$14:$T$28,0),MATCH('דיווח פרטני'!C658,גיליון3!$U$13:$X$13,0)))," ", INDEX(גיליון3!$U$14:$X$28,MATCH('דיווח פרטני'!G658,גיליון3!$T$14:$T$28,0),MATCH('דיווח פרטני'!C658,גיליון3!$U$13:$X$13,0)))</f>
        <v xml:space="preserve"> </v>
      </c>
      <c r="I658" s="1"/>
      <c r="J658" s="1" t="e">
        <f>VLOOKUP(Table_1[[#This Row],[מספר רישוי ]],'[3]2024'!$A:$AH,34,0)</f>
        <v>#N/A</v>
      </c>
    </row>
    <row r="659" spans="1:10" ht="18" customHeight="1" thickBot="1" x14ac:dyDescent="0.3">
      <c r="A659" s="1"/>
      <c r="B659" s="1"/>
      <c r="C659" s="1"/>
      <c r="D659" s="1"/>
      <c r="E659" s="713"/>
      <c r="F659" s="1"/>
      <c r="G659" s="1"/>
      <c r="H659" s="44" t="str">
        <f t="array" ref="H659">IF(ISERROR(INDEX(גיליון3!$U$14:$X$28,MATCH('דיווח פרטני'!G659,גיליון3!$T$14:$T$28,0),MATCH('דיווח פרטני'!C659,גיליון3!$U$13:$X$13,0)))," ", INDEX(גיליון3!$U$14:$X$28,MATCH('דיווח פרטני'!G659,גיליון3!$T$14:$T$28,0),MATCH('דיווח פרטני'!C659,גיליון3!$U$13:$X$13,0)))</f>
        <v xml:space="preserve"> </v>
      </c>
      <c r="I659" s="1"/>
      <c r="J659" s="1" t="e">
        <f>VLOOKUP(Table_1[[#This Row],[מספר רישוי ]],'[3]2024'!$A:$AH,34,0)</f>
        <v>#N/A</v>
      </c>
    </row>
    <row r="660" spans="1:10" ht="18" customHeight="1" thickBot="1" x14ac:dyDescent="0.3">
      <c r="A660" s="1"/>
      <c r="B660" s="1"/>
      <c r="C660" s="1"/>
      <c r="D660" s="1"/>
      <c r="E660" s="713"/>
      <c r="F660" s="1"/>
      <c r="G660" s="1"/>
      <c r="H660" s="44" t="str">
        <f t="array" ref="H660">IF(ISERROR(INDEX(גיליון3!$U$14:$X$28,MATCH('דיווח פרטני'!G660,גיליון3!$T$14:$T$28,0),MATCH('דיווח פרטני'!C660,גיליון3!$U$13:$X$13,0)))," ", INDEX(גיליון3!$U$14:$X$28,MATCH('דיווח פרטני'!G660,גיליון3!$T$14:$T$28,0),MATCH('דיווח פרטני'!C660,גיליון3!$U$13:$X$13,0)))</f>
        <v xml:space="preserve"> </v>
      </c>
      <c r="I660" s="1"/>
      <c r="J660" s="1" t="e">
        <f>VLOOKUP(Table_1[[#This Row],[מספר רישוי ]],'[3]2024'!$A:$AH,34,0)</f>
        <v>#N/A</v>
      </c>
    </row>
    <row r="661" spans="1:10" ht="18" customHeight="1" thickBot="1" x14ac:dyDescent="0.3">
      <c r="A661" s="1"/>
      <c r="B661" s="1"/>
      <c r="C661" s="1"/>
      <c r="D661" s="1"/>
      <c r="E661" s="713"/>
      <c r="F661" s="1"/>
      <c r="G661" s="1"/>
      <c r="H661" s="44" t="str">
        <f t="array" ref="H661">IF(ISERROR(INDEX(גיליון3!$U$14:$X$28,MATCH('דיווח פרטני'!G661,גיליון3!$T$14:$T$28,0),MATCH('דיווח פרטני'!C661,גיליון3!$U$13:$X$13,0)))," ", INDEX(גיליון3!$U$14:$X$28,MATCH('דיווח פרטני'!G661,גיליון3!$T$14:$T$28,0),MATCH('דיווח פרטני'!C661,גיליון3!$U$13:$X$13,0)))</f>
        <v xml:space="preserve"> </v>
      </c>
      <c r="I661" s="1"/>
      <c r="J661" s="1" t="e">
        <f>VLOOKUP(Table_1[[#This Row],[מספר רישוי ]],'[3]2024'!$A:$AH,34,0)</f>
        <v>#N/A</v>
      </c>
    </row>
    <row r="662" spans="1:10" ht="18" customHeight="1" thickBot="1" x14ac:dyDescent="0.3">
      <c r="A662" s="1"/>
      <c r="B662" s="1"/>
      <c r="C662" s="1"/>
      <c r="D662" s="1"/>
      <c r="E662" s="713"/>
      <c r="F662" s="1"/>
      <c r="G662" s="1"/>
      <c r="H662" s="44" t="str">
        <f t="array" ref="H662">IF(ISERROR(INDEX(גיליון3!$U$14:$X$28,MATCH('דיווח פרטני'!G662,גיליון3!$T$14:$T$28,0),MATCH('דיווח פרטני'!C662,גיליון3!$U$13:$X$13,0)))," ", INDEX(גיליון3!$U$14:$X$28,MATCH('דיווח פרטני'!G662,גיליון3!$T$14:$T$28,0),MATCH('דיווח פרטני'!C662,גיליון3!$U$13:$X$13,0)))</f>
        <v xml:space="preserve"> </v>
      </c>
      <c r="I662" s="1"/>
      <c r="J662" s="1" t="e">
        <f>VLOOKUP(Table_1[[#This Row],[מספר רישוי ]],'[3]2024'!$A:$AH,34,0)</f>
        <v>#N/A</v>
      </c>
    </row>
    <row r="663" spans="1:10" ht="18" customHeight="1" thickBot="1" x14ac:dyDescent="0.3">
      <c r="A663" s="1"/>
      <c r="B663" s="1"/>
      <c r="C663" s="1"/>
      <c r="D663" s="1"/>
      <c r="E663" s="713"/>
      <c r="F663" s="1"/>
      <c r="G663" s="1"/>
      <c r="H663" s="44" t="str">
        <f t="array" ref="H663">IF(ISERROR(INDEX(גיליון3!$U$14:$X$28,MATCH('דיווח פרטני'!G663,גיליון3!$T$14:$T$28,0),MATCH('דיווח פרטני'!C663,גיליון3!$U$13:$X$13,0)))," ", INDEX(גיליון3!$U$14:$X$28,MATCH('דיווח פרטני'!G663,גיליון3!$T$14:$T$28,0),MATCH('דיווח פרטני'!C663,גיליון3!$U$13:$X$13,0)))</f>
        <v xml:space="preserve"> </v>
      </c>
      <c r="I663" s="1"/>
      <c r="J663" s="1" t="e">
        <f>VLOOKUP(Table_1[[#This Row],[מספר רישוי ]],'[3]2024'!$A:$AH,34,0)</f>
        <v>#N/A</v>
      </c>
    </row>
    <row r="664" spans="1:10" ht="18" customHeight="1" thickBot="1" x14ac:dyDescent="0.3">
      <c r="A664" s="1"/>
      <c r="B664" s="1"/>
      <c r="C664" s="1"/>
      <c r="D664" s="1"/>
      <c r="E664" s="713"/>
      <c r="F664" s="1"/>
      <c r="G664" s="1"/>
      <c r="H664" s="44" t="str">
        <f t="array" ref="H664">IF(ISERROR(INDEX(גיליון3!$U$14:$X$28,MATCH('דיווח פרטני'!G664,גיליון3!$T$14:$T$28,0),MATCH('דיווח פרטני'!C664,גיליון3!$U$13:$X$13,0)))," ", INDEX(גיליון3!$U$14:$X$28,MATCH('דיווח פרטני'!G664,גיליון3!$T$14:$T$28,0),MATCH('דיווח פרטני'!C664,גיליון3!$U$13:$X$13,0)))</f>
        <v xml:space="preserve"> </v>
      </c>
      <c r="I664" s="1"/>
      <c r="J664" s="1" t="e">
        <f>VLOOKUP(Table_1[[#This Row],[מספר רישוי ]],'[3]2024'!$A:$AH,34,0)</f>
        <v>#N/A</v>
      </c>
    </row>
    <row r="665" spans="1:10" ht="18" customHeight="1" thickBot="1" x14ac:dyDescent="0.3">
      <c r="A665" s="1"/>
      <c r="B665" s="1"/>
      <c r="C665" s="1"/>
      <c r="D665" s="1"/>
      <c r="E665" s="713"/>
      <c r="F665" s="1"/>
      <c r="G665" s="1"/>
      <c r="H665" s="44" t="str">
        <f t="array" ref="H665">IF(ISERROR(INDEX(גיליון3!$U$14:$X$28,MATCH('דיווח פרטני'!G665,גיליון3!$T$14:$T$28,0),MATCH('דיווח פרטני'!C665,גיליון3!$U$13:$X$13,0)))," ", INDEX(גיליון3!$U$14:$X$28,MATCH('דיווח פרטני'!G665,גיליון3!$T$14:$T$28,0),MATCH('דיווח פרטני'!C665,גיליון3!$U$13:$X$13,0)))</f>
        <v xml:space="preserve"> </v>
      </c>
      <c r="I665" s="1"/>
      <c r="J665" s="1" t="e">
        <f>VLOOKUP(Table_1[[#This Row],[מספר רישוי ]],'[3]2024'!$A:$AH,34,0)</f>
        <v>#N/A</v>
      </c>
    </row>
    <row r="666" spans="1:10" ht="18" customHeight="1" thickBot="1" x14ac:dyDescent="0.3">
      <c r="A666" s="1"/>
      <c r="B666" s="1"/>
      <c r="C666" s="1"/>
      <c r="D666" s="1"/>
      <c r="E666" s="713"/>
      <c r="F666" s="1"/>
      <c r="G666" s="1"/>
      <c r="H666" s="44" t="str">
        <f t="array" ref="H666">IF(ISERROR(INDEX(גיליון3!$U$14:$X$28,MATCH('דיווח פרטני'!G666,גיליון3!$T$14:$T$28,0),MATCH('דיווח פרטני'!C666,גיליון3!$U$13:$X$13,0)))," ", INDEX(גיליון3!$U$14:$X$28,MATCH('דיווח פרטני'!G666,גיליון3!$T$14:$T$28,0),MATCH('דיווח פרטני'!C666,גיליון3!$U$13:$X$13,0)))</f>
        <v xml:space="preserve"> </v>
      </c>
      <c r="I666" s="1"/>
      <c r="J666" s="1" t="e">
        <f>VLOOKUP(Table_1[[#This Row],[מספר רישוי ]],'[3]2024'!$A:$AH,34,0)</f>
        <v>#N/A</v>
      </c>
    </row>
    <row r="667" spans="1:10" ht="18" customHeight="1" thickBot="1" x14ac:dyDescent="0.3">
      <c r="A667" s="1"/>
      <c r="B667" s="1"/>
      <c r="C667" s="1"/>
      <c r="D667" s="1"/>
      <c r="E667" s="713"/>
      <c r="F667" s="1"/>
      <c r="G667" s="1"/>
      <c r="H667" s="44" t="str">
        <f t="array" ref="H667">IF(ISERROR(INDEX(גיליון3!$U$14:$X$28,MATCH('דיווח פרטני'!G667,גיליון3!$T$14:$T$28,0),MATCH('דיווח פרטני'!C667,גיליון3!$U$13:$X$13,0)))," ", INDEX(גיליון3!$U$14:$X$28,MATCH('דיווח פרטני'!G667,גיליון3!$T$14:$T$28,0),MATCH('דיווח פרטני'!C667,גיליון3!$U$13:$X$13,0)))</f>
        <v xml:space="preserve"> </v>
      </c>
      <c r="I667" s="1"/>
      <c r="J667" s="1" t="e">
        <f>VLOOKUP(Table_1[[#This Row],[מספר רישוי ]],'[3]2024'!$A:$AH,34,0)</f>
        <v>#N/A</v>
      </c>
    </row>
    <row r="668" spans="1:10" ht="18" customHeight="1" thickBot="1" x14ac:dyDescent="0.3">
      <c r="A668" s="1"/>
      <c r="B668" s="1"/>
      <c r="C668" s="1"/>
      <c r="D668" s="1"/>
      <c r="E668" s="713"/>
      <c r="F668" s="1"/>
      <c r="G668" s="1"/>
      <c r="H668" s="44" t="str">
        <f t="array" ref="H668">IF(ISERROR(INDEX(גיליון3!$U$14:$X$28,MATCH('דיווח פרטני'!G668,גיליון3!$T$14:$T$28,0),MATCH('דיווח פרטני'!C668,גיליון3!$U$13:$X$13,0)))," ", INDEX(גיליון3!$U$14:$X$28,MATCH('דיווח פרטני'!G668,גיליון3!$T$14:$T$28,0),MATCH('דיווח פרטני'!C668,גיליון3!$U$13:$X$13,0)))</f>
        <v xml:space="preserve"> </v>
      </c>
      <c r="I668" s="1"/>
      <c r="J668" s="1" t="e">
        <f>VLOOKUP(Table_1[[#This Row],[מספר רישוי ]],'[3]2024'!$A:$AH,34,0)</f>
        <v>#N/A</v>
      </c>
    </row>
    <row r="669" spans="1:10" ht="18" customHeight="1" thickBot="1" x14ac:dyDescent="0.3">
      <c r="A669" s="1"/>
      <c r="B669" s="1"/>
      <c r="C669" s="1"/>
      <c r="D669" s="1"/>
      <c r="E669" s="713"/>
      <c r="F669" s="1"/>
      <c r="G669" s="1"/>
      <c r="H669" s="44" t="str">
        <f t="array" ref="H669">IF(ISERROR(INDEX(גיליון3!$U$14:$X$28,MATCH('דיווח פרטני'!G669,גיליון3!$T$14:$T$28,0),MATCH('דיווח פרטני'!C669,גיליון3!$U$13:$X$13,0)))," ", INDEX(גיליון3!$U$14:$X$28,MATCH('דיווח פרטני'!G669,גיליון3!$T$14:$T$28,0),MATCH('דיווח פרטני'!C669,גיליון3!$U$13:$X$13,0)))</f>
        <v xml:space="preserve"> </v>
      </c>
      <c r="I669" s="1"/>
      <c r="J669" s="1" t="e">
        <f>VLOOKUP(Table_1[[#This Row],[מספר רישוי ]],'[3]2024'!$A:$AH,34,0)</f>
        <v>#N/A</v>
      </c>
    </row>
    <row r="670" spans="1:10" ht="18" customHeight="1" thickBot="1" x14ac:dyDescent="0.3">
      <c r="A670" s="1"/>
      <c r="B670" s="1"/>
      <c r="C670" s="1"/>
      <c r="D670" s="1"/>
      <c r="E670" s="713"/>
      <c r="F670" s="1"/>
      <c r="G670" s="1"/>
      <c r="H670" s="44" t="str">
        <f t="array" ref="H670">IF(ISERROR(INDEX(גיליון3!$U$14:$X$28,MATCH('דיווח פרטני'!G670,גיליון3!$T$14:$T$28,0),MATCH('דיווח פרטני'!C670,גיליון3!$U$13:$X$13,0)))," ", INDEX(גיליון3!$U$14:$X$28,MATCH('דיווח פרטני'!G670,גיליון3!$T$14:$T$28,0),MATCH('דיווח פרטני'!C670,גיליון3!$U$13:$X$13,0)))</f>
        <v xml:space="preserve"> </v>
      </c>
      <c r="I670" s="1"/>
      <c r="J670" s="1" t="e">
        <f>VLOOKUP(Table_1[[#This Row],[מספר רישוי ]],'[3]2024'!$A:$AH,34,0)</f>
        <v>#N/A</v>
      </c>
    </row>
    <row r="671" spans="1:10" ht="18" customHeight="1" thickBot="1" x14ac:dyDescent="0.3">
      <c r="A671" s="1"/>
      <c r="B671" s="1"/>
      <c r="C671" s="1"/>
      <c r="D671" s="1"/>
      <c r="E671" s="713"/>
      <c r="F671" s="1"/>
      <c r="G671" s="1"/>
      <c r="H671" s="44" t="str">
        <f t="array" ref="H671">IF(ISERROR(INDEX(גיליון3!$U$14:$X$28,MATCH('דיווח פרטני'!G671,גיליון3!$T$14:$T$28,0),MATCH('דיווח פרטני'!C671,גיליון3!$U$13:$X$13,0)))," ", INDEX(גיליון3!$U$14:$X$28,MATCH('דיווח פרטני'!G671,גיליון3!$T$14:$T$28,0),MATCH('דיווח פרטני'!C671,גיליון3!$U$13:$X$13,0)))</f>
        <v xml:space="preserve"> </v>
      </c>
      <c r="I671" s="1"/>
      <c r="J671" s="1" t="e">
        <f>VLOOKUP(Table_1[[#This Row],[מספר רישוי ]],'[3]2024'!$A:$AH,34,0)</f>
        <v>#N/A</v>
      </c>
    </row>
    <row r="672" spans="1:10" ht="18" customHeight="1" thickBot="1" x14ac:dyDescent="0.3">
      <c r="A672" s="1"/>
      <c r="B672" s="1"/>
      <c r="C672" s="1"/>
      <c r="D672" s="1"/>
      <c r="E672" s="713"/>
      <c r="F672" s="1"/>
      <c r="G672" s="1"/>
      <c r="H672" s="44" t="str">
        <f t="array" ref="H672">IF(ISERROR(INDEX(גיליון3!$U$14:$X$28,MATCH('דיווח פרטני'!G672,גיליון3!$T$14:$T$28,0),MATCH('דיווח פרטני'!C672,גיליון3!$U$13:$X$13,0)))," ", INDEX(גיליון3!$U$14:$X$28,MATCH('דיווח פרטני'!G672,גיליון3!$T$14:$T$28,0),MATCH('דיווח פרטני'!C672,גיליון3!$U$13:$X$13,0)))</f>
        <v xml:space="preserve"> </v>
      </c>
      <c r="I672" s="1"/>
      <c r="J672" s="1" t="e">
        <f>VLOOKUP(Table_1[[#This Row],[מספר רישוי ]],'[3]2024'!$A:$AH,34,0)</f>
        <v>#N/A</v>
      </c>
    </row>
    <row r="673" spans="1:10" ht="18" customHeight="1" thickBot="1" x14ac:dyDescent="0.3">
      <c r="A673" s="1"/>
      <c r="B673" s="1"/>
      <c r="C673" s="1"/>
      <c r="D673" s="1"/>
      <c r="E673" s="713"/>
      <c r="F673" s="1"/>
      <c r="G673" s="1"/>
      <c r="H673" s="44" t="str">
        <f t="array" ref="H673">IF(ISERROR(INDEX(גיליון3!$U$14:$X$28,MATCH('דיווח פרטני'!G673,גיליון3!$T$14:$T$28,0),MATCH('דיווח פרטני'!C673,גיליון3!$U$13:$X$13,0)))," ", INDEX(גיליון3!$U$14:$X$28,MATCH('דיווח פרטני'!G673,גיליון3!$T$14:$T$28,0),MATCH('דיווח פרטני'!C673,גיליון3!$U$13:$X$13,0)))</f>
        <v xml:space="preserve"> </v>
      </c>
      <c r="I673" s="1"/>
      <c r="J673" s="1" t="e">
        <f>VLOOKUP(Table_1[[#This Row],[מספר רישוי ]],'[3]2024'!$A:$AH,34,0)</f>
        <v>#N/A</v>
      </c>
    </row>
    <row r="674" spans="1:10" ht="18" customHeight="1" thickBot="1" x14ac:dyDescent="0.3">
      <c r="A674" s="1"/>
      <c r="B674" s="1"/>
      <c r="C674" s="1"/>
      <c r="D674" s="1"/>
      <c r="E674" s="713"/>
      <c r="F674" s="1"/>
      <c r="G674" s="1"/>
      <c r="H674" s="44" t="str">
        <f t="array" ref="H674">IF(ISERROR(INDEX(גיליון3!$U$14:$X$28,MATCH('דיווח פרטני'!G674,גיליון3!$T$14:$T$28,0),MATCH('דיווח פרטני'!C674,גיליון3!$U$13:$X$13,0)))," ", INDEX(גיליון3!$U$14:$X$28,MATCH('דיווח פרטני'!G674,גיליון3!$T$14:$T$28,0),MATCH('דיווח פרטני'!C674,גיליון3!$U$13:$X$13,0)))</f>
        <v xml:space="preserve"> </v>
      </c>
      <c r="I674" s="1"/>
      <c r="J674" s="1" t="e">
        <f>VLOOKUP(Table_1[[#This Row],[מספר רישוי ]],'[3]2024'!$A:$AH,34,0)</f>
        <v>#N/A</v>
      </c>
    </row>
    <row r="675" spans="1:10" ht="18" customHeight="1" thickBot="1" x14ac:dyDescent="0.3">
      <c r="A675" s="1"/>
      <c r="B675" s="1"/>
      <c r="C675" s="1"/>
      <c r="D675" s="1"/>
      <c r="E675" s="713"/>
      <c r="F675" s="1"/>
      <c r="G675" s="1"/>
      <c r="H675" s="44" t="str">
        <f t="array" ref="H675">IF(ISERROR(INDEX(גיליון3!$U$14:$X$28,MATCH('דיווח פרטני'!G675,גיליון3!$T$14:$T$28,0),MATCH('דיווח פרטני'!C675,גיליון3!$U$13:$X$13,0)))," ", INDEX(גיליון3!$U$14:$X$28,MATCH('דיווח פרטני'!G675,גיליון3!$T$14:$T$28,0),MATCH('דיווח פרטני'!C675,גיליון3!$U$13:$X$13,0)))</f>
        <v xml:space="preserve"> </v>
      </c>
      <c r="I675" s="1"/>
      <c r="J675" s="1" t="e">
        <f>VLOOKUP(Table_1[[#This Row],[מספר רישוי ]],'[3]2024'!$A:$AH,34,0)</f>
        <v>#N/A</v>
      </c>
    </row>
    <row r="676" spans="1:10" ht="18" customHeight="1" thickBot="1" x14ac:dyDescent="0.3">
      <c r="A676" s="1"/>
      <c r="B676" s="1"/>
      <c r="C676" s="1"/>
      <c r="D676" s="1"/>
      <c r="E676" s="713"/>
      <c r="F676" s="1"/>
      <c r="G676" s="1"/>
      <c r="H676" s="44" t="str">
        <f t="array" ref="H676">IF(ISERROR(INDEX(גיליון3!$U$14:$X$28,MATCH('דיווח פרטני'!G676,גיליון3!$T$14:$T$28,0),MATCH('דיווח פרטני'!C676,גיליון3!$U$13:$X$13,0)))," ", INDEX(גיליון3!$U$14:$X$28,MATCH('דיווח פרטני'!G676,גיליון3!$T$14:$T$28,0),MATCH('דיווח פרטני'!C676,גיליון3!$U$13:$X$13,0)))</f>
        <v xml:space="preserve"> </v>
      </c>
      <c r="I676" s="1"/>
      <c r="J676" s="1" t="e">
        <f>VLOOKUP(Table_1[[#This Row],[מספר רישוי ]],'[3]2024'!$A:$AH,34,0)</f>
        <v>#N/A</v>
      </c>
    </row>
    <row r="677" spans="1:10" ht="18" customHeight="1" thickBot="1" x14ac:dyDescent="0.3">
      <c r="A677" s="1"/>
      <c r="B677" s="1"/>
      <c r="C677" s="1"/>
      <c r="D677" s="1"/>
      <c r="E677" s="713"/>
      <c r="F677" s="1"/>
      <c r="G677" s="1"/>
      <c r="H677" s="44" t="str">
        <f t="array" ref="H677">IF(ISERROR(INDEX(גיליון3!$U$14:$X$28,MATCH('דיווח פרטני'!G677,גיליון3!$T$14:$T$28,0),MATCH('דיווח פרטני'!C677,גיליון3!$U$13:$X$13,0)))," ", INDEX(גיליון3!$U$14:$X$28,MATCH('דיווח פרטני'!G677,גיליון3!$T$14:$T$28,0),MATCH('דיווח פרטני'!C677,גיליון3!$U$13:$X$13,0)))</f>
        <v xml:space="preserve"> </v>
      </c>
      <c r="I677" s="1"/>
      <c r="J677" s="1" t="e">
        <f>VLOOKUP(Table_1[[#This Row],[מספר רישוי ]],'[3]2024'!$A:$AH,34,0)</f>
        <v>#N/A</v>
      </c>
    </row>
    <row r="678" spans="1:10" ht="18" customHeight="1" thickBot="1" x14ac:dyDescent="0.3">
      <c r="A678" s="1"/>
      <c r="B678" s="1"/>
      <c r="C678" s="1"/>
      <c r="D678" s="1"/>
      <c r="E678" s="713"/>
      <c r="F678" s="1"/>
      <c r="G678" s="1"/>
      <c r="H678" s="44" t="str">
        <f t="array" ref="H678">IF(ISERROR(INDEX(גיליון3!$U$14:$X$28,MATCH('דיווח פרטני'!G678,גיליון3!$T$14:$T$28,0),MATCH('דיווח פרטני'!C678,גיליון3!$U$13:$X$13,0)))," ", INDEX(גיליון3!$U$14:$X$28,MATCH('דיווח פרטני'!G678,גיליון3!$T$14:$T$28,0),MATCH('דיווח פרטני'!C678,גיליון3!$U$13:$X$13,0)))</f>
        <v xml:space="preserve"> </v>
      </c>
      <c r="I678" s="1"/>
      <c r="J678" s="1" t="e">
        <f>VLOOKUP(Table_1[[#This Row],[מספר רישוי ]],'[3]2024'!$A:$AH,34,0)</f>
        <v>#N/A</v>
      </c>
    </row>
    <row r="679" spans="1:10" ht="18" customHeight="1" thickBot="1" x14ac:dyDescent="0.3">
      <c r="A679" s="1"/>
      <c r="B679" s="1"/>
      <c r="C679" s="1"/>
      <c r="D679" s="1"/>
      <c r="E679" s="713"/>
      <c r="F679" s="1"/>
      <c r="G679" s="1"/>
      <c r="H679" s="44" t="str">
        <f t="array" ref="H679">IF(ISERROR(INDEX(גיליון3!$U$14:$X$28,MATCH('דיווח פרטני'!G679,גיליון3!$T$14:$T$28,0),MATCH('דיווח פרטני'!C679,גיליון3!$U$13:$X$13,0)))," ", INDEX(גיליון3!$U$14:$X$28,MATCH('דיווח פרטני'!G679,גיליון3!$T$14:$T$28,0),MATCH('דיווח פרטני'!C679,גיליון3!$U$13:$X$13,0)))</f>
        <v xml:space="preserve"> </v>
      </c>
      <c r="I679" s="1"/>
      <c r="J679" s="1" t="e">
        <f>VLOOKUP(Table_1[[#This Row],[מספר רישוי ]],'[3]2024'!$A:$AH,34,0)</f>
        <v>#N/A</v>
      </c>
    </row>
    <row r="680" spans="1:10" ht="18" customHeight="1" thickBot="1" x14ac:dyDescent="0.3">
      <c r="A680" s="1"/>
      <c r="B680" s="1"/>
      <c r="C680" s="1"/>
      <c r="D680" s="1"/>
      <c r="E680" s="713"/>
      <c r="F680" s="1"/>
      <c r="G680" s="1"/>
      <c r="H680" s="44" t="str">
        <f t="array" ref="H680">IF(ISERROR(INDEX(גיליון3!$U$14:$X$28,MATCH('דיווח פרטני'!G680,גיליון3!$T$14:$T$28,0),MATCH('דיווח פרטני'!C680,גיליון3!$U$13:$X$13,0)))," ", INDEX(גיליון3!$U$14:$X$28,MATCH('דיווח פרטני'!G680,גיליון3!$T$14:$T$28,0),MATCH('דיווח פרטני'!C680,גיליון3!$U$13:$X$13,0)))</f>
        <v xml:space="preserve"> </v>
      </c>
      <c r="I680" s="1"/>
      <c r="J680" s="1" t="e">
        <f>VLOOKUP(Table_1[[#This Row],[מספר רישוי ]],'[3]2024'!$A:$AH,34,0)</f>
        <v>#N/A</v>
      </c>
    </row>
    <row r="681" spans="1:10" ht="18" customHeight="1" thickBot="1" x14ac:dyDescent="0.3">
      <c r="A681" s="1"/>
      <c r="B681" s="1"/>
      <c r="C681" s="1"/>
      <c r="D681" s="1"/>
      <c r="E681" s="713"/>
      <c r="F681" s="1"/>
      <c r="G681" s="1"/>
      <c r="H681" s="44" t="str">
        <f t="array" ref="H681">IF(ISERROR(INDEX(גיליון3!$U$14:$X$28,MATCH('דיווח פרטני'!G681,גיליון3!$T$14:$T$28,0),MATCH('דיווח פרטני'!C681,גיליון3!$U$13:$X$13,0)))," ", INDEX(גיליון3!$U$14:$X$28,MATCH('דיווח פרטני'!G681,גיליון3!$T$14:$T$28,0),MATCH('דיווח פרטני'!C681,גיליון3!$U$13:$X$13,0)))</f>
        <v xml:space="preserve"> </v>
      </c>
      <c r="I681" s="1"/>
      <c r="J681" s="1" t="e">
        <f>VLOOKUP(Table_1[[#This Row],[מספר רישוי ]],'[3]2024'!$A:$AH,34,0)</f>
        <v>#N/A</v>
      </c>
    </row>
    <row r="682" spans="1:10" ht="18" customHeight="1" thickBot="1" x14ac:dyDescent="0.3">
      <c r="A682" s="1"/>
      <c r="B682" s="1"/>
      <c r="C682" s="1"/>
      <c r="D682" s="1"/>
      <c r="E682" s="713"/>
      <c r="F682" s="1"/>
      <c r="G682" s="1"/>
      <c r="H682" s="44" t="str">
        <f t="array" ref="H682">IF(ISERROR(INDEX(גיליון3!$U$14:$X$28,MATCH('דיווח פרטני'!G682,גיליון3!$T$14:$T$28,0),MATCH('דיווח פרטני'!C682,גיליון3!$U$13:$X$13,0)))," ", INDEX(גיליון3!$U$14:$X$28,MATCH('דיווח פרטני'!G682,גיליון3!$T$14:$T$28,0),MATCH('דיווח פרטני'!C682,גיליון3!$U$13:$X$13,0)))</f>
        <v xml:space="preserve"> </v>
      </c>
      <c r="I682" s="1"/>
      <c r="J682" s="1" t="e">
        <f>VLOOKUP(Table_1[[#This Row],[מספר רישוי ]],'[3]2024'!$A:$AH,34,0)</f>
        <v>#N/A</v>
      </c>
    </row>
    <row r="683" spans="1:10" ht="18" customHeight="1" thickBot="1" x14ac:dyDescent="0.3">
      <c r="A683" s="1"/>
      <c r="B683" s="1"/>
      <c r="C683" s="1"/>
      <c r="D683" s="1"/>
      <c r="E683" s="713"/>
      <c r="F683" s="1"/>
      <c r="G683" s="1"/>
      <c r="H683" s="44" t="str">
        <f t="array" ref="H683">IF(ISERROR(INDEX(גיליון3!$U$14:$X$28,MATCH('דיווח פרטני'!G683,גיליון3!$T$14:$T$28,0),MATCH('דיווח פרטני'!C683,גיליון3!$U$13:$X$13,0)))," ", INDEX(גיליון3!$U$14:$X$28,MATCH('דיווח פרטני'!G683,גיליון3!$T$14:$T$28,0),MATCH('דיווח פרטני'!C683,גיליון3!$U$13:$X$13,0)))</f>
        <v xml:space="preserve"> </v>
      </c>
      <c r="I683" s="1"/>
      <c r="J683" s="1" t="e">
        <f>VLOOKUP(Table_1[[#This Row],[מספר רישוי ]],'[3]2024'!$A:$AH,34,0)</f>
        <v>#N/A</v>
      </c>
    </row>
    <row r="684" spans="1:10" ht="18" customHeight="1" thickBot="1" x14ac:dyDescent="0.3">
      <c r="A684" s="1"/>
      <c r="B684" s="1"/>
      <c r="C684" s="1"/>
      <c r="D684" s="1"/>
      <c r="E684" s="713"/>
      <c r="F684" s="1"/>
      <c r="G684" s="1"/>
      <c r="H684" s="44" t="str">
        <f t="array" ref="H684">IF(ISERROR(INDEX(גיליון3!$U$14:$X$28,MATCH('דיווח פרטני'!G684,גיליון3!$T$14:$T$28,0),MATCH('דיווח פרטני'!C684,גיליון3!$U$13:$X$13,0)))," ", INDEX(גיליון3!$U$14:$X$28,MATCH('דיווח פרטני'!G684,גיליון3!$T$14:$T$28,0),MATCH('דיווח פרטני'!C684,גיליון3!$U$13:$X$13,0)))</f>
        <v xml:space="preserve"> </v>
      </c>
      <c r="I684" s="1"/>
      <c r="J684" s="1" t="e">
        <f>VLOOKUP(Table_1[[#This Row],[מספר רישוי ]],'[3]2024'!$A:$AH,34,0)</f>
        <v>#N/A</v>
      </c>
    </row>
    <row r="685" spans="1:10" ht="18" customHeight="1" thickBot="1" x14ac:dyDescent="0.3">
      <c r="A685" s="1"/>
      <c r="B685" s="1"/>
      <c r="C685" s="1"/>
      <c r="D685" s="1"/>
      <c r="E685" s="713"/>
      <c r="F685" s="1"/>
      <c r="G685" s="1"/>
      <c r="H685" s="44" t="str">
        <f t="array" ref="H685">IF(ISERROR(INDEX(גיליון3!$U$14:$X$28,MATCH('דיווח פרטני'!G685,גיליון3!$T$14:$T$28,0),MATCH('דיווח פרטני'!C685,גיליון3!$U$13:$X$13,0)))," ", INDEX(גיליון3!$U$14:$X$28,MATCH('דיווח פרטני'!G685,גיליון3!$T$14:$T$28,0),MATCH('דיווח פרטני'!C685,גיליון3!$U$13:$X$13,0)))</f>
        <v xml:space="preserve"> </v>
      </c>
      <c r="I685" s="1"/>
      <c r="J685" s="1" t="e">
        <f>VLOOKUP(Table_1[[#This Row],[מספר רישוי ]],'[3]2024'!$A:$AH,34,0)</f>
        <v>#N/A</v>
      </c>
    </row>
    <row r="686" spans="1:10" ht="18" customHeight="1" thickBot="1" x14ac:dyDescent="0.3">
      <c r="A686" s="1"/>
      <c r="B686" s="1"/>
      <c r="C686" s="1"/>
      <c r="D686" s="1"/>
      <c r="E686" s="713"/>
      <c r="F686" s="1"/>
      <c r="G686" s="1"/>
      <c r="H686" s="44" t="str">
        <f t="array" ref="H686">IF(ISERROR(INDEX(גיליון3!$U$14:$X$28,MATCH('דיווח פרטני'!G686,גיליון3!$T$14:$T$28,0),MATCH('דיווח פרטני'!C686,גיליון3!$U$13:$X$13,0)))," ", INDEX(גיליון3!$U$14:$X$28,MATCH('דיווח פרטני'!G686,גיליון3!$T$14:$T$28,0),MATCH('דיווח פרטני'!C686,גיליון3!$U$13:$X$13,0)))</f>
        <v xml:space="preserve"> </v>
      </c>
      <c r="I686" s="1"/>
      <c r="J686" s="1" t="e">
        <f>VLOOKUP(Table_1[[#This Row],[מספר רישוי ]],'[3]2024'!$A:$AH,34,0)</f>
        <v>#N/A</v>
      </c>
    </row>
    <row r="687" spans="1:10" ht="18" customHeight="1" thickBot="1" x14ac:dyDescent="0.3">
      <c r="A687" s="1"/>
      <c r="B687" s="1"/>
      <c r="C687" s="1"/>
      <c r="D687" s="1"/>
      <c r="E687" s="713"/>
      <c r="F687" s="1"/>
      <c r="G687" s="1"/>
      <c r="H687" s="44" t="str">
        <f t="array" ref="H687">IF(ISERROR(INDEX(גיליון3!$U$14:$X$28,MATCH('דיווח פרטני'!G687,גיליון3!$T$14:$T$28,0),MATCH('דיווח פרטני'!C687,גיליון3!$U$13:$X$13,0)))," ", INDEX(גיליון3!$U$14:$X$28,MATCH('דיווח פרטני'!G687,גיליון3!$T$14:$T$28,0),MATCH('דיווח פרטני'!C687,גיליון3!$U$13:$X$13,0)))</f>
        <v xml:space="preserve"> </v>
      </c>
      <c r="I687" s="1"/>
      <c r="J687" s="1" t="e">
        <f>VLOOKUP(Table_1[[#This Row],[מספר רישוי ]],'[3]2024'!$A:$AH,34,0)</f>
        <v>#N/A</v>
      </c>
    </row>
    <row r="688" spans="1:10" ht="18" customHeight="1" thickBot="1" x14ac:dyDescent="0.3">
      <c r="A688" s="1"/>
      <c r="B688" s="1"/>
      <c r="C688" s="1"/>
      <c r="D688" s="1"/>
      <c r="E688" s="713"/>
      <c r="F688" s="1"/>
      <c r="G688" s="1"/>
      <c r="H688" s="44" t="str">
        <f t="array" ref="H688">IF(ISERROR(INDEX(גיליון3!$U$14:$X$28,MATCH('דיווח פרטני'!G688,גיליון3!$T$14:$T$28,0),MATCH('דיווח פרטני'!C688,גיליון3!$U$13:$X$13,0)))," ", INDEX(גיליון3!$U$14:$X$28,MATCH('דיווח פרטני'!G688,גיליון3!$T$14:$T$28,0),MATCH('דיווח פרטני'!C688,גיליון3!$U$13:$X$13,0)))</f>
        <v xml:space="preserve"> </v>
      </c>
      <c r="I688" s="1"/>
      <c r="J688" s="1" t="e">
        <f>VLOOKUP(Table_1[[#This Row],[מספר רישוי ]],'[3]2024'!$A:$AH,34,0)</f>
        <v>#N/A</v>
      </c>
    </row>
    <row r="689" spans="1:10" ht="18" customHeight="1" thickBot="1" x14ac:dyDescent="0.3">
      <c r="A689" s="1"/>
      <c r="B689" s="1"/>
      <c r="C689" s="1"/>
      <c r="D689" s="1"/>
      <c r="E689" s="713"/>
      <c r="F689" s="1"/>
      <c r="G689" s="1"/>
      <c r="H689" s="44" t="str">
        <f t="array" ref="H689">IF(ISERROR(INDEX(גיליון3!$U$14:$X$28,MATCH('דיווח פרטני'!G689,גיליון3!$T$14:$T$28,0),MATCH('דיווח פרטני'!C689,גיליון3!$U$13:$X$13,0)))," ", INDEX(גיליון3!$U$14:$X$28,MATCH('דיווח פרטני'!G689,גיליון3!$T$14:$T$28,0),MATCH('דיווח פרטני'!C689,גיליון3!$U$13:$X$13,0)))</f>
        <v xml:space="preserve"> </v>
      </c>
      <c r="I689" s="1"/>
      <c r="J689" s="1" t="e">
        <f>VLOOKUP(Table_1[[#This Row],[מספר רישוי ]],'[3]2024'!$A:$AH,34,0)</f>
        <v>#N/A</v>
      </c>
    </row>
    <row r="690" spans="1:10" ht="18" customHeight="1" thickBot="1" x14ac:dyDescent="0.3">
      <c r="A690" s="1"/>
      <c r="B690" s="1"/>
      <c r="C690" s="1"/>
      <c r="D690" s="1"/>
      <c r="E690" s="713"/>
      <c r="F690" s="1"/>
      <c r="G690" s="1"/>
      <c r="H690" s="44" t="str">
        <f t="array" ref="H690">IF(ISERROR(INDEX(גיליון3!$U$14:$X$28,MATCH('דיווח פרטני'!G690,גיליון3!$T$14:$T$28,0),MATCH('דיווח פרטני'!C690,גיליון3!$U$13:$X$13,0)))," ", INDEX(גיליון3!$U$14:$X$28,MATCH('דיווח פרטני'!G690,גיליון3!$T$14:$T$28,0),MATCH('דיווח פרטני'!C690,גיליון3!$U$13:$X$13,0)))</f>
        <v xml:space="preserve"> </v>
      </c>
      <c r="I690" s="1"/>
      <c r="J690" s="1" t="e">
        <f>VLOOKUP(Table_1[[#This Row],[מספר רישוי ]],'[3]2024'!$A:$AH,34,0)</f>
        <v>#N/A</v>
      </c>
    </row>
    <row r="691" spans="1:10" ht="18" customHeight="1" thickBot="1" x14ac:dyDescent="0.3">
      <c r="A691" s="1"/>
      <c r="B691" s="1"/>
      <c r="C691" s="1"/>
      <c r="D691" s="1"/>
      <c r="E691" s="713"/>
      <c r="F691" s="1"/>
      <c r="G691" s="1"/>
      <c r="H691" s="44" t="str">
        <f t="array" ref="H691">IF(ISERROR(INDEX(גיליון3!$U$14:$X$28,MATCH('דיווח פרטני'!G691,גיליון3!$T$14:$T$28,0),MATCH('דיווח פרטני'!C691,גיליון3!$U$13:$X$13,0)))," ", INDEX(גיליון3!$U$14:$X$28,MATCH('דיווח פרטני'!G691,גיליון3!$T$14:$T$28,0),MATCH('דיווח פרטני'!C691,גיליון3!$U$13:$X$13,0)))</f>
        <v xml:space="preserve"> </v>
      </c>
      <c r="I691" s="1"/>
      <c r="J691" s="1" t="e">
        <f>VLOOKUP(Table_1[[#This Row],[מספר רישוי ]],'[3]2024'!$A:$AH,34,0)</f>
        <v>#N/A</v>
      </c>
    </row>
    <row r="692" spans="1:10" ht="18" customHeight="1" thickBot="1" x14ac:dyDescent="0.3">
      <c r="A692" s="1"/>
      <c r="B692" s="1"/>
      <c r="C692" s="1"/>
      <c r="D692" s="1"/>
      <c r="E692" s="713"/>
      <c r="F692" s="1"/>
      <c r="G692" s="1"/>
      <c r="H692" s="44" t="str">
        <f t="array" ref="H692">IF(ISERROR(INDEX(גיליון3!$U$14:$X$28,MATCH('דיווח פרטני'!G692,גיליון3!$T$14:$T$28,0),MATCH('דיווח פרטני'!C692,גיליון3!$U$13:$X$13,0)))," ", INDEX(גיליון3!$U$14:$X$28,MATCH('דיווח פרטני'!G692,גיליון3!$T$14:$T$28,0),MATCH('דיווח פרטני'!C692,גיליון3!$U$13:$X$13,0)))</f>
        <v xml:space="preserve"> </v>
      </c>
      <c r="I692" s="1"/>
      <c r="J692" s="1" t="e">
        <f>VLOOKUP(Table_1[[#This Row],[מספר רישוי ]],'[3]2024'!$A:$AH,34,0)</f>
        <v>#N/A</v>
      </c>
    </row>
    <row r="693" spans="1:10" ht="18" customHeight="1" thickBot="1" x14ac:dyDescent="0.3">
      <c r="A693" s="1"/>
      <c r="B693" s="1"/>
      <c r="C693" s="1"/>
      <c r="D693" s="1"/>
      <c r="E693" s="713"/>
      <c r="F693" s="1"/>
      <c r="G693" s="1"/>
      <c r="H693" s="44" t="str">
        <f t="array" ref="H693">IF(ISERROR(INDEX(גיליון3!$U$14:$X$28,MATCH('דיווח פרטני'!G693,גיליון3!$T$14:$T$28,0),MATCH('דיווח פרטני'!C693,גיליון3!$U$13:$X$13,0)))," ", INDEX(גיליון3!$U$14:$X$28,MATCH('דיווח פרטני'!G693,גיליון3!$T$14:$T$28,0),MATCH('דיווח פרטני'!C693,גיליון3!$U$13:$X$13,0)))</f>
        <v xml:space="preserve"> </v>
      </c>
      <c r="I693" s="1"/>
      <c r="J693" s="1" t="e">
        <f>VLOOKUP(Table_1[[#This Row],[מספר רישוי ]],'[3]2024'!$A:$AH,34,0)</f>
        <v>#N/A</v>
      </c>
    </row>
    <row r="694" spans="1:10" ht="18" customHeight="1" thickBot="1" x14ac:dyDescent="0.3">
      <c r="A694" s="1"/>
      <c r="B694" s="1"/>
      <c r="C694" s="1"/>
      <c r="D694" s="1"/>
      <c r="E694" s="713"/>
      <c r="F694" s="1"/>
      <c r="G694" s="1"/>
      <c r="H694" s="44" t="str">
        <f t="array" ref="H694">IF(ISERROR(INDEX(גיליון3!$U$14:$X$28,MATCH('דיווח פרטני'!G694,גיליון3!$T$14:$T$28,0),MATCH('דיווח פרטני'!C694,גיליון3!$U$13:$X$13,0)))," ", INDEX(גיליון3!$U$14:$X$28,MATCH('דיווח פרטני'!G694,גיליון3!$T$14:$T$28,0),MATCH('דיווח פרטני'!C694,גיליון3!$U$13:$X$13,0)))</f>
        <v xml:space="preserve"> </v>
      </c>
      <c r="I694" s="1"/>
      <c r="J694" s="1" t="e">
        <f>VLOOKUP(Table_1[[#This Row],[מספר רישוי ]],'[3]2024'!$A:$AH,34,0)</f>
        <v>#N/A</v>
      </c>
    </row>
    <row r="695" spans="1:10" ht="18" customHeight="1" thickBot="1" x14ac:dyDescent="0.3">
      <c r="A695" s="1"/>
      <c r="B695" s="1"/>
      <c r="C695" s="1"/>
      <c r="D695" s="1"/>
      <c r="E695" s="713"/>
      <c r="F695" s="1"/>
      <c r="G695" s="1"/>
      <c r="H695" s="44" t="str">
        <f t="array" ref="H695">IF(ISERROR(INDEX(גיליון3!$U$14:$X$28,MATCH('דיווח פרטני'!G695,גיליון3!$T$14:$T$28,0),MATCH('דיווח פרטני'!C695,גיליון3!$U$13:$X$13,0)))," ", INDEX(גיליון3!$U$14:$X$28,MATCH('דיווח פרטני'!G695,גיליון3!$T$14:$T$28,0),MATCH('דיווח פרטני'!C695,גיליון3!$U$13:$X$13,0)))</f>
        <v xml:space="preserve"> </v>
      </c>
      <c r="I695" s="1"/>
      <c r="J695" s="1" t="e">
        <f>VLOOKUP(Table_1[[#This Row],[מספר רישוי ]],'[3]2024'!$A:$AH,34,0)</f>
        <v>#N/A</v>
      </c>
    </row>
    <row r="696" spans="1:10" ht="18" customHeight="1" thickBot="1" x14ac:dyDescent="0.3">
      <c r="A696" s="1"/>
      <c r="B696" s="1"/>
      <c r="C696" s="1"/>
      <c r="D696" s="1"/>
      <c r="E696" s="713"/>
      <c r="F696" s="1"/>
      <c r="G696" s="1"/>
      <c r="H696" s="44" t="str">
        <f t="array" ref="H696">IF(ISERROR(INDEX(גיליון3!$U$14:$X$28,MATCH('דיווח פרטני'!G696,גיליון3!$T$14:$T$28,0),MATCH('דיווח פרטני'!C696,גיליון3!$U$13:$X$13,0)))," ", INDEX(גיליון3!$U$14:$X$28,MATCH('דיווח פרטני'!G696,גיליון3!$T$14:$T$28,0),MATCH('דיווח פרטני'!C696,גיליון3!$U$13:$X$13,0)))</f>
        <v xml:space="preserve"> </v>
      </c>
      <c r="I696" s="1"/>
      <c r="J696" s="1" t="e">
        <f>VLOOKUP(Table_1[[#This Row],[מספר רישוי ]],'[3]2024'!$A:$AH,34,0)</f>
        <v>#N/A</v>
      </c>
    </row>
    <row r="697" spans="1:10" ht="18" customHeight="1" thickBot="1" x14ac:dyDescent="0.3">
      <c r="A697" s="1"/>
      <c r="B697" s="1"/>
      <c r="C697" s="1"/>
      <c r="D697" s="1"/>
      <c r="E697" s="713"/>
      <c r="F697" s="1"/>
      <c r="G697" s="1"/>
      <c r="H697" s="44" t="str">
        <f t="array" ref="H697">IF(ISERROR(INDEX(גיליון3!$U$14:$X$28,MATCH('דיווח פרטני'!G697,גיליון3!$T$14:$T$28,0),MATCH('דיווח פרטני'!C697,גיליון3!$U$13:$X$13,0)))," ", INDEX(גיליון3!$U$14:$X$28,MATCH('דיווח פרטני'!G697,גיליון3!$T$14:$T$28,0),MATCH('דיווח פרטני'!C697,גיליון3!$U$13:$X$13,0)))</f>
        <v xml:space="preserve"> </v>
      </c>
      <c r="I697" s="1"/>
      <c r="J697" s="1" t="e">
        <f>VLOOKUP(Table_1[[#This Row],[מספר רישוי ]],'[3]2024'!$A:$AH,34,0)</f>
        <v>#N/A</v>
      </c>
    </row>
    <row r="698" spans="1:10" ht="18" customHeight="1" thickBot="1" x14ac:dyDescent="0.3">
      <c r="A698" s="1"/>
      <c r="B698" s="1"/>
      <c r="C698" s="1"/>
      <c r="D698" s="1"/>
      <c r="E698" s="713"/>
      <c r="F698" s="1"/>
      <c r="G698" s="1"/>
      <c r="H698" s="44" t="str">
        <f t="array" ref="H698">IF(ISERROR(INDEX(גיליון3!$U$14:$X$28,MATCH('דיווח פרטני'!G698,גיליון3!$T$14:$T$28,0),MATCH('דיווח פרטני'!C698,גיליון3!$U$13:$X$13,0)))," ", INDEX(גיליון3!$U$14:$X$28,MATCH('דיווח פרטני'!G698,גיליון3!$T$14:$T$28,0),MATCH('דיווח פרטני'!C698,גיליון3!$U$13:$X$13,0)))</f>
        <v xml:space="preserve"> </v>
      </c>
      <c r="I698" s="1"/>
      <c r="J698" s="1" t="e">
        <f>VLOOKUP(Table_1[[#This Row],[מספר רישוי ]],'[3]2024'!$A:$AH,34,0)</f>
        <v>#N/A</v>
      </c>
    </row>
    <row r="699" spans="1:10" ht="18" customHeight="1" thickBot="1" x14ac:dyDescent="0.3">
      <c r="A699" s="1"/>
      <c r="B699" s="1"/>
      <c r="C699" s="1"/>
      <c r="D699" s="1"/>
      <c r="E699" s="713"/>
      <c r="F699" s="1"/>
      <c r="G699" s="1"/>
      <c r="H699" s="44" t="str">
        <f t="array" ref="H699">IF(ISERROR(INDEX(גיליון3!$U$14:$X$28,MATCH('דיווח פרטני'!G699,גיליון3!$T$14:$T$28,0),MATCH('דיווח פרטני'!C699,גיליון3!$U$13:$X$13,0)))," ", INDEX(גיליון3!$U$14:$X$28,MATCH('דיווח פרטני'!G699,גיליון3!$T$14:$T$28,0),MATCH('דיווח פרטני'!C699,גיליון3!$U$13:$X$13,0)))</f>
        <v xml:space="preserve"> </v>
      </c>
      <c r="I699" s="1"/>
      <c r="J699" s="1" t="e">
        <f>VLOOKUP(Table_1[[#This Row],[מספר רישוי ]],'[3]2024'!$A:$AH,34,0)</f>
        <v>#N/A</v>
      </c>
    </row>
    <row r="700" spans="1:10" ht="18" customHeight="1" thickBot="1" x14ac:dyDescent="0.3">
      <c r="A700" s="1"/>
      <c r="B700" s="1"/>
      <c r="C700" s="1"/>
      <c r="D700" s="1"/>
      <c r="E700" s="713"/>
      <c r="F700" s="1"/>
      <c r="G700" s="1"/>
      <c r="H700" s="44" t="str">
        <f t="array" ref="H700">IF(ISERROR(INDEX(גיליון3!$U$14:$X$28,MATCH('דיווח פרטני'!G700,גיליון3!$T$14:$T$28,0),MATCH('דיווח פרטני'!C700,גיליון3!$U$13:$X$13,0)))," ", INDEX(גיליון3!$U$14:$X$28,MATCH('דיווח פרטני'!G700,גיליון3!$T$14:$T$28,0),MATCH('דיווח פרטני'!C700,גיליון3!$U$13:$X$13,0)))</f>
        <v xml:space="preserve"> </v>
      </c>
      <c r="I700" s="1"/>
      <c r="J700" s="1" t="e">
        <f>VLOOKUP(Table_1[[#This Row],[מספר רישוי ]],'[3]2024'!$A:$AH,34,0)</f>
        <v>#N/A</v>
      </c>
    </row>
    <row r="701" spans="1:10" ht="18" customHeight="1" thickBot="1" x14ac:dyDescent="0.3">
      <c r="A701" s="1"/>
      <c r="B701" s="1"/>
      <c r="C701" s="1"/>
      <c r="D701" s="1"/>
      <c r="E701" s="713"/>
      <c r="F701" s="1"/>
      <c r="G701" s="1"/>
      <c r="H701" s="44" t="str">
        <f t="array" ref="H701">IF(ISERROR(INDEX(גיליון3!$U$14:$X$28,MATCH('דיווח פרטני'!G701,גיליון3!$T$14:$T$28,0),MATCH('דיווח פרטני'!C701,גיליון3!$U$13:$X$13,0)))," ", INDEX(גיליון3!$U$14:$X$28,MATCH('דיווח פרטני'!G701,גיליון3!$T$14:$T$28,0),MATCH('דיווח פרטני'!C701,גיליון3!$U$13:$X$13,0)))</f>
        <v xml:space="preserve"> </v>
      </c>
      <c r="I701" s="1"/>
      <c r="J701" s="1" t="e">
        <f>VLOOKUP(Table_1[[#This Row],[מספר רישוי ]],'[3]2024'!$A:$AH,34,0)</f>
        <v>#N/A</v>
      </c>
    </row>
    <row r="702" spans="1:10" ht="18" customHeight="1" thickBot="1" x14ac:dyDescent="0.3">
      <c r="A702" s="1"/>
      <c r="B702" s="1"/>
      <c r="C702" s="1"/>
      <c r="D702" s="1"/>
      <c r="E702" s="713"/>
      <c r="F702" s="1"/>
      <c r="G702" s="1"/>
      <c r="H702" s="44" t="str">
        <f t="array" ref="H702">IF(ISERROR(INDEX(גיליון3!$U$14:$X$28,MATCH('דיווח פרטני'!G702,גיליון3!$T$14:$T$28,0),MATCH('דיווח פרטני'!C702,גיליון3!$U$13:$X$13,0)))," ", INDEX(גיליון3!$U$14:$X$28,MATCH('דיווח פרטני'!G702,גיליון3!$T$14:$T$28,0),MATCH('דיווח פרטני'!C702,גיליון3!$U$13:$X$13,0)))</f>
        <v xml:space="preserve"> </v>
      </c>
      <c r="I702" s="1"/>
      <c r="J702" s="1" t="e">
        <f>VLOOKUP(Table_1[[#This Row],[מספר רישוי ]],'[3]2024'!$A:$AH,34,0)</f>
        <v>#N/A</v>
      </c>
    </row>
    <row r="703" spans="1:10" ht="18" customHeight="1" thickBot="1" x14ac:dyDescent="0.3">
      <c r="A703" s="1"/>
      <c r="B703" s="1"/>
      <c r="C703" s="1"/>
      <c r="D703" s="1"/>
      <c r="E703" s="713"/>
      <c r="F703" s="1"/>
      <c r="G703" s="1"/>
      <c r="H703" s="44" t="str">
        <f t="array" ref="H703">IF(ISERROR(INDEX(גיליון3!$U$14:$X$28,MATCH('דיווח פרטני'!G703,גיליון3!$T$14:$T$28,0),MATCH('דיווח פרטני'!C703,גיליון3!$U$13:$X$13,0)))," ", INDEX(גיליון3!$U$14:$X$28,MATCH('דיווח פרטני'!G703,גיליון3!$T$14:$T$28,0),MATCH('דיווח פרטני'!C703,גיליון3!$U$13:$X$13,0)))</f>
        <v xml:space="preserve"> </v>
      </c>
      <c r="I703" s="1"/>
      <c r="J703" s="1" t="e">
        <f>VLOOKUP(Table_1[[#This Row],[מספר רישוי ]],'[3]2024'!$A:$AH,34,0)</f>
        <v>#N/A</v>
      </c>
    </row>
    <row r="704" spans="1:10" ht="18" customHeight="1" thickBot="1" x14ac:dyDescent="0.3">
      <c r="A704" s="1"/>
      <c r="B704" s="1"/>
      <c r="C704" s="1"/>
      <c r="D704" s="1"/>
      <c r="E704" s="713"/>
      <c r="F704" s="1"/>
      <c r="G704" s="1"/>
      <c r="H704" s="44" t="str">
        <f t="array" ref="H704">IF(ISERROR(INDEX(גיליון3!$U$14:$X$28,MATCH('דיווח פרטני'!G704,גיליון3!$T$14:$T$28,0),MATCH('דיווח פרטני'!C704,גיליון3!$U$13:$X$13,0)))," ", INDEX(גיליון3!$U$14:$X$28,MATCH('דיווח פרטני'!G704,גיליון3!$T$14:$T$28,0),MATCH('דיווח פרטני'!C704,גיליון3!$U$13:$X$13,0)))</f>
        <v xml:space="preserve"> </v>
      </c>
      <c r="I704" s="1"/>
      <c r="J704" s="1" t="e">
        <f>VLOOKUP(Table_1[[#This Row],[מספר רישוי ]],'[3]2024'!$A:$AH,34,0)</f>
        <v>#N/A</v>
      </c>
    </row>
    <row r="705" spans="1:10" ht="18" customHeight="1" thickBot="1" x14ac:dyDescent="0.3">
      <c r="A705" s="1"/>
      <c r="B705" s="1"/>
      <c r="C705" s="1"/>
      <c r="D705" s="1"/>
      <c r="E705" s="713"/>
      <c r="F705" s="1"/>
      <c r="G705" s="1"/>
      <c r="H705" s="44" t="str">
        <f t="array" ref="H705">IF(ISERROR(INDEX(גיליון3!$U$14:$X$28,MATCH('דיווח פרטני'!G705,גיליון3!$T$14:$T$28,0),MATCH('דיווח פרטני'!C705,גיליון3!$U$13:$X$13,0)))," ", INDEX(גיליון3!$U$14:$X$28,MATCH('דיווח פרטני'!G705,גיליון3!$T$14:$T$28,0),MATCH('דיווח פרטני'!C705,גיליון3!$U$13:$X$13,0)))</f>
        <v xml:space="preserve"> </v>
      </c>
      <c r="I705" s="1"/>
      <c r="J705" s="1" t="e">
        <f>VLOOKUP(Table_1[[#This Row],[מספר רישוי ]],'[3]2024'!$A:$AH,34,0)</f>
        <v>#N/A</v>
      </c>
    </row>
    <row r="706" spans="1:10" ht="18" customHeight="1" thickBot="1" x14ac:dyDescent="0.3">
      <c r="A706" s="1"/>
      <c r="B706" s="1"/>
      <c r="C706" s="1"/>
      <c r="D706" s="1"/>
      <c r="E706" s="713"/>
      <c r="F706" s="1"/>
      <c r="G706" s="1"/>
      <c r="H706" s="44" t="str">
        <f t="array" ref="H706">IF(ISERROR(INDEX(גיליון3!$U$14:$X$28,MATCH('דיווח פרטני'!G706,גיליון3!$T$14:$T$28,0),MATCH('דיווח פרטני'!C706,גיליון3!$U$13:$X$13,0)))," ", INDEX(גיליון3!$U$14:$X$28,MATCH('דיווח פרטני'!G706,גיליון3!$T$14:$T$28,0),MATCH('דיווח פרטני'!C706,גיליון3!$U$13:$X$13,0)))</f>
        <v xml:space="preserve"> </v>
      </c>
      <c r="I706" s="1"/>
      <c r="J706" s="1" t="e">
        <f>VLOOKUP(Table_1[[#This Row],[מספר רישוי ]],'[3]2024'!$A:$AH,34,0)</f>
        <v>#N/A</v>
      </c>
    </row>
    <row r="707" spans="1:10" ht="18" customHeight="1" thickBot="1" x14ac:dyDescent="0.3">
      <c r="A707" s="1"/>
      <c r="B707" s="1"/>
      <c r="C707" s="1"/>
      <c r="D707" s="1"/>
      <c r="E707" s="713"/>
      <c r="F707" s="1"/>
      <c r="G707" s="1"/>
      <c r="H707" s="44" t="str">
        <f t="array" ref="H707">IF(ISERROR(INDEX(גיליון3!$U$14:$X$28,MATCH('דיווח פרטני'!G707,גיליון3!$T$14:$T$28,0),MATCH('דיווח פרטני'!C707,גיליון3!$U$13:$X$13,0)))," ", INDEX(גיליון3!$U$14:$X$28,MATCH('דיווח פרטני'!G707,גיליון3!$T$14:$T$28,0),MATCH('דיווח פרטני'!C707,גיליון3!$U$13:$X$13,0)))</f>
        <v xml:space="preserve"> </v>
      </c>
      <c r="I707" s="1"/>
      <c r="J707" s="1" t="e">
        <f>VLOOKUP(Table_1[[#This Row],[מספר רישוי ]],'[3]2024'!$A:$AH,34,0)</f>
        <v>#N/A</v>
      </c>
    </row>
    <row r="708" spans="1:10" ht="18" customHeight="1" thickBot="1" x14ac:dyDescent="0.3">
      <c r="A708" s="1"/>
      <c r="B708" s="1"/>
      <c r="C708" s="1"/>
      <c r="D708" s="1"/>
      <c r="E708" s="713"/>
      <c r="F708" s="1"/>
      <c r="G708" s="1"/>
      <c r="H708" s="44" t="str">
        <f t="array" ref="H708">IF(ISERROR(INDEX(גיליון3!$U$14:$X$28,MATCH('דיווח פרטני'!G708,גיליון3!$T$14:$T$28,0),MATCH('דיווח פרטני'!C708,גיליון3!$U$13:$X$13,0)))," ", INDEX(גיליון3!$U$14:$X$28,MATCH('דיווח פרטני'!G708,גיליון3!$T$14:$T$28,0),MATCH('דיווח פרטני'!C708,גיליון3!$U$13:$X$13,0)))</f>
        <v xml:space="preserve"> </v>
      </c>
      <c r="I708" s="1"/>
      <c r="J708" s="1" t="e">
        <f>VLOOKUP(Table_1[[#This Row],[מספר רישוי ]],'[3]2024'!$A:$AH,34,0)</f>
        <v>#N/A</v>
      </c>
    </row>
    <row r="709" spans="1:10" ht="18" customHeight="1" thickBot="1" x14ac:dyDescent="0.3">
      <c r="A709" s="1"/>
      <c r="B709" s="1"/>
      <c r="C709" s="1"/>
      <c r="D709" s="1"/>
      <c r="E709" s="713"/>
      <c r="F709" s="1"/>
      <c r="G709" s="1"/>
      <c r="H709" s="44" t="str">
        <f t="array" ref="H709">IF(ISERROR(INDEX(גיליון3!$U$14:$X$28,MATCH('דיווח פרטני'!G709,גיליון3!$T$14:$T$28,0),MATCH('דיווח פרטני'!C709,גיליון3!$U$13:$X$13,0)))," ", INDEX(גיליון3!$U$14:$X$28,MATCH('דיווח פרטני'!G709,גיליון3!$T$14:$T$28,0),MATCH('דיווח פרטני'!C709,גיליון3!$U$13:$X$13,0)))</f>
        <v xml:space="preserve"> </v>
      </c>
      <c r="I709" s="1"/>
      <c r="J709" s="1" t="e">
        <f>VLOOKUP(Table_1[[#This Row],[מספר רישוי ]],'[3]2024'!$A:$AH,34,0)</f>
        <v>#N/A</v>
      </c>
    </row>
    <row r="710" spans="1:10" ht="18" customHeight="1" thickBot="1" x14ac:dyDescent="0.3">
      <c r="A710" s="1"/>
      <c r="B710" s="1"/>
      <c r="C710" s="1"/>
      <c r="D710" s="1"/>
      <c r="E710" s="713"/>
      <c r="F710" s="1"/>
      <c r="G710" s="1"/>
      <c r="H710" s="44" t="str">
        <f t="array" ref="H710">IF(ISERROR(INDEX(גיליון3!$U$14:$X$28,MATCH('דיווח פרטני'!G710,גיליון3!$T$14:$T$28,0),MATCH('דיווח פרטני'!C710,גיליון3!$U$13:$X$13,0)))," ", INDEX(גיליון3!$U$14:$X$28,MATCH('דיווח פרטני'!G710,גיליון3!$T$14:$T$28,0),MATCH('דיווח פרטני'!C710,גיליון3!$U$13:$X$13,0)))</f>
        <v xml:space="preserve"> </v>
      </c>
      <c r="I710" s="1"/>
      <c r="J710" s="1" t="e">
        <f>VLOOKUP(Table_1[[#This Row],[מספר רישוי ]],'[3]2024'!$A:$AH,34,0)</f>
        <v>#N/A</v>
      </c>
    </row>
    <row r="711" spans="1:10" ht="18" customHeight="1" thickBot="1" x14ac:dyDescent="0.3">
      <c r="A711" s="1"/>
      <c r="B711" s="1"/>
      <c r="C711" s="1"/>
      <c r="D711" s="1"/>
      <c r="E711" s="713"/>
      <c r="F711" s="1"/>
      <c r="G711" s="1"/>
      <c r="H711" s="44" t="str">
        <f t="array" ref="H711">IF(ISERROR(INDEX(גיליון3!$U$14:$X$28,MATCH('דיווח פרטני'!G711,גיליון3!$T$14:$T$28,0),MATCH('דיווח פרטני'!C711,גיליון3!$U$13:$X$13,0)))," ", INDEX(גיליון3!$U$14:$X$28,MATCH('דיווח פרטני'!G711,גיליון3!$T$14:$T$28,0),MATCH('דיווח פרטני'!C711,גיליון3!$U$13:$X$13,0)))</f>
        <v xml:space="preserve"> </v>
      </c>
      <c r="I711" s="1"/>
      <c r="J711" s="1" t="e">
        <f>VLOOKUP(Table_1[[#This Row],[מספר רישוי ]],'[3]2024'!$A:$AH,34,0)</f>
        <v>#N/A</v>
      </c>
    </row>
    <row r="712" spans="1:10" ht="18" customHeight="1" thickBot="1" x14ac:dyDescent="0.3">
      <c r="A712" s="1"/>
      <c r="B712" s="1"/>
      <c r="C712" s="1"/>
      <c r="D712" s="1"/>
      <c r="E712" s="713"/>
      <c r="F712" s="1"/>
      <c r="G712" s="1"/>
      <c r="H712" s="44" t="str">
        <f t="array" ref="H712">IF(ISERROR(INDEX(גיליון3!$U$14:$X$28,MATCH('דיווח פרטני'!G712,גיליון3!$T$14:$T$28,0),MATCH('דיווח פרטני'!C712,גיליון3!$U$13:$X$13,0)))," ", INDEX(גיליון3!$U$14:$X$28,MATCH('דיווח פרטני'!G712,גיליון3!$T$14:$T$28,0),MATCH('דיווח פרטני'!C712,גיליון3!$U$13:$X$13,0)))</f>
        <v xml:space="preserve"> </v>
      </c>
      <c r="I712" s="1"/>
      <c r="J712" s="1" t="e">
        <f>VLOOKUP(Table_1[[#This Row],[מספר רישוי ]],'[3]2024'!$A:$AH,34,0)</f>
        <v>#N/A</v>
      </c>
    </row>
    <row r="713" spans="1:10" ht="18" customHeight="1" thickBot="1" x14ac:dyDescent="0.3">
      <c r="A713" s="1"/>
      <c r="B713" s="1"/>
      <c r="C713" s="1"/>
      <c r="D713" s="1"/>
      <c r="E713" s="713"/>
      <c r="F713" s="1"/>
      <c r="G713" s="1"/>
      <c r="H713" s="44" t="str">
        <f t="array" ref="H713">IF(ISERROR(INDEX(גיליון3!$U$14:$X$28,MATCH('דיווח פרטני'!G713,גיליון3!$T$14:$T$28,0),MATCH('דיווח פרטני'!C713,גיליון3!$U$13:$X$13,0)))," ", INDEX(גיליון3!$U$14:$X$28,MATCH('דיווח פרטני'!G713,גיליון3!$T$14:$T$28,0),MATCH('דיווח פרטני'!C713,גיליון3!$U$13:$X$13,0)))</f>
        <v xml:space="preserve"> </v>
      </c>
      <c r="I713" s="1"/>
      <c r="J713" s="1" t="e">
        <f>VLOOKUP(Table_1[[#This Row],[מספר רישוי ]],'[3]2024'!$A:$AH,34,0)</f>
        <v>#N/A</v>
      </c>
    </row>
    <row r="714" spans="1:10" ht="18" customHeight="1" thickBot="1" x14ac:dyDescent="0.3">
      <c r="A714" s="1"/>
      <c r="B714" s="1"/>
      <c r="C714" s="1"/>
      <c r="D714" s="1"/>
      <c r="E714" s="713"/>
      <c r="F714" s="1"/>
      <c r="G714" s="1"/>
      <c r="H714" s="44" t="str">
        <f t="array" ref="H714">IF(ISERROR(INDEX(גיליון3!$U$14:$X$28,MATCH('דיווח פרטני'!G714,גיליון3!$T$14:$T$28,0),MATCH('דיווח פרטני'!C714,גיליון3!$U$13:$X$13,0)))," ", INDEX(גיליון3!$U$14:$X$28,MATCH('דיווח פרטני'!G714,גיליון3!$T$14:$T$28,0),MATCH('דיווח פרטני'!C714,גיליון3!$U$13:$X$13,0)))</f>
        <v xml:space="preserve"> </v>
      </c>
      <c r="I714" s="1"/>
      <c r="J714" s="1" t="e">
        <f>VLOOKUP(Table_1[[#This Row],[מספר רישוי ]],'[3]2024'!$A:$AH,34,0)</f>
        <v>#N/A</v>
      </c>
    </row>
    <row r="715" spans="1:10" ht="18" customHeight="1" thickBot="1" x14ac:dyDescent="0.3">
      <c r="A715" s="1"/>
      <c r="B715" s="1"/>
      <c r="C715" s="1"/>
      <c r="D715" s="1"/>
      <c r="E715" s="713"/>
      <c r="F715" s="1"/>
      <c r="G715" s="1"/>
      <c r="H715" s="44" t="str">
        <f t="array" ref="H715">IF(ISERROR(INDEX(גיליון3!$U$14:$X$28,MATCH('דיווח פרטני'!G715,גיליון3!$T$14:$T$28,0),MATCH('דיווח פרטני'!C715,גיליון3!$U$13:$X$13,0)))," ", INDEX(גיליון3!$U$14:$X$28,MATCH('דיווח פרטני'!G715,גיליון3!$T$14:$T$28,0),MATCH('דיווח פרטני'!C715,גיליון3!$U$13:$X$13,0)))</f>
        <v xml:space="preserve"> </v>
      </c>
      <c r="I715" s="1"/>
      <c r="J715" s="1" t="e">
        <f>VLOOKUP(Table_1[[#This Row],[מספר רישוי ]],'[3]2024'!$A:$AH,34,0)</f>
        <v>#N/A</v>
      </c>
    </row>
    <row r="716" spans="1:10" ht="18" customHeight="1" thickBot="1" x14ac:dyDescent="0.3">
      <c r="A716" s="1"/>
      <c r="B716" s="1"/>
      <c r="C716" s="1"/>
      <c r="D716" s="1"/>
      <c r="E716" s="713"/>
      <c r="F716" s="1"/>
      <c r="G716" s="1"/>
      <c r="H716" s="44" t="str">
        <f t="array" ref="H716">IF(ISERROR(INDEX(גיליון3!$U$14:$X$28,MATCH('דיווח פרטני'!G716,גיליון3!$T$14:$T$28,0),MATCH('דיווח פרטני'!C716,גיליון3!$U$13:$X$13,0)))," ", INDEX(גיליון3!$U$14:$X$28,MATCH('דיווח פרטני'!G716,גיליון3!$T$14:$T$28,0),MATCH('דיווח פרטני'!C716,גיליון3!$U$13:$X$13,0)))</f>
        <v xml:space="preserve"> </v>
      </c>
      <c r="I716" s="1"/>
      <c r="J716" s="1" t="e">
        <f>VLOOKUP(Table_1[[#This Row],[מספר רישוי ]],'[3]2024'!$A:$AH,34,0)</f>
        <v>#N/A</v>
      </c>
    </row>
    <row r="717" spans="1:10" ht="18" customHeight="1" thickBot="1" x14ac:dyDescent="0.3">
      <c r="A717" s="1"/>
      <c r="B717" s="1"/>
      <c r="C717" s="1"/>
      <c r="D717" s="1"/>
      <c r="E717" s="713"/>
      <c r="F717" s="1"/>
      <c r="G717" s="1"/>
      <c r="H717" s="44" t="str">
        <f t="array" ref="H717">IF(ISERROR(INDEX(גיליון3!$U$14:$X$28,MATCH('דיווח פרטני'!G717,גיליון3!$T$14:$T$28,0),MATCH('דיווח פרטני'!C717,גיליון3!$U$13:$X$13,0)))," ", INDEX(גיליון3!$U$14:$X$28,MATCH('דיווח פרטני'!G717,גיליון3!$T$14:$T$28,0),MATCH('דיווח פרטני'!C717,גיליון3!$U$13:$X$13,0)))</f>
        <v xml:space="preserve"> </v>
      </c>
      <c r="I717" s="1"/>
      <c r="J717" s="1" t="e">
        <f>VLOOKUP(Table_1[[#This Row],[מספר רישוי ]],'[3]2024'!$A:$AH,34,0)</f>
        <v>#N/A</v>
      </c>
    </row>
    <row r="718" spans="1:10" ht="18" customHeight="1" thickBot="1" x14ac:dyDescent="0.3">
      <c r="A718" s="1"/>
      <c r="B718" s="1"/>
      <c r="C718" s="1"/>
      <c r="D718" s="1"/>
      <c r="E718" s="713"/>
      <c r="F718" s="1"/>
      <c r="G718" s="1"/>
      <c r="H718" s="44" t="str">
        <f t="array" ref="H718">IF(ISERROR(INDEX(גיליון3!$U$14:$X$28,MATCH('דיווח פרטני'!G718,גיליון3!$T$14:$T$28,0),MATCH('דיווח פרטני'!C718,גיליון3!$U$13:$X$13,0)))," ", INDEX(גיליון3!$U$14:$X$28,MATCH('דיווח פרטני'!G718,גיליון3!$T$14:$T$28,0),MATCH('דיווח פרטני'!C718,גיליון3!$U$13:$X$13,0)))</f>
        <v xml:space="preserve"> </v>
      </c>
      <c r="I718" s="1"/>
      <c r="J718" s="1" t="e">
        <f>VLOOKUP(Table_1[[#This Row],[מספר רישוי ]],'[3]2024'!$A:$AH,34,0)</f>
        <v>#N/A</v>
      </c>
    </row>
    <row r="719" spans="1:10" ht="18" customHeight="1" thickBot="1" x14ac:dyDescent="0.3">
      <c r="A719" s="1"/>
      <c r="B719" s="1"/>
      <c r="C719" s="1"/>
      <c r="D719" s="1"/>
      <c r="E719" s="713"/>
      <c r="F719" s="1"/>
      <c r="G719" s="1"/>
      <c r="H719" s="44" t="str">
        <f t="array" ref="H719">IF(ISERROR(INDEX(גיליון3!$U$14:$X$28,MATCH('דיווח פרטני'!G719,גיליון3!$T$14:$T$28,0),MATCH('דיווח פרטני'!C719,גיליון3!$U$13:$X$13,0)))," ", INDEX(גיליון3!$U$14:$X$28,MATCH('דיווח פרטני'!G719,גיליון3!$T$14:$T$28,0),MATCH('דיווח פרטני'!C719,גיליון3!$U$13:$X$13,0)))</f>
        <v xml:space="preserve"> </v>
      </c>
      <c r="I719" s="1"/>
      <c r="J719" s="1" t="e">
        <f>VLOOKUP(Table_1[[#This Row],[מספר רישוי ]],'[3]2024'!$A:$AH,34,0)</f>
        <v>#N/A</v>
      </c>
    </row>
    <row r="720" spans="1:10" ht="18" customHeight="1" thickBot="1" x14ac:dyDescent="0.3">
      <c r="A720" s="1"/>
      <c r="B720" s="1"/>
      <c r="C720" s="1"/>
      <c r="D720" s="1"/>
      <c r="E720" s="713"/>
      <c r="F720" s="1"/>
      <c r="G720" s="1"/>
      <c r="H720" s="44" t="str">
        <f t="array" ref="H720">IF(ISERROR(INDEX(גיליון3!$U$14:$X$28,MATCH('דיווח פרטני'!G720,גיליון3!$T$14:$T$28,0),MATCH('דיווח פרטני'!C720,גיליון3!$U$13:$X$13,0)))," ", INDEX(גיליון3!$U$14:$X$28,MATCH('דיווח פרטני'!G720,גיליון3!$T$14:$T$28,0),MATCH('דיווח פרטני'!C720,גיליון3!$U$13:$X$13,0)))</f>
        <v xml:space="preserve"> </v>
      </c>
      <c r="I720" s="1"/>
      <c r="J720" s="1" t="e">
        <f>VLOOKUP(Table_1[[#This Row],[מספר רישוי ]],'[3]2024'!$A:$AH,34,0)</f>
        <v>#N/A</v>
      </c>
    </row>
    <row r="721" spans="1:10" ht="18" customHeight="1" thickBot="1" x14ac:dyDescent="0.3">
      <c r="A721" s="1"/>
      <c r="B721" s="1"/>
      <c r="C721" s="1"/>
      <c r="D721" s="1"/>
      <c r="E721" s="713"/>
      <c r="F721" s="1"/>
      <c r="G721" s="1"/>
      <c r="H721" s="44" t="str">
        <f t="array" ref="H721">IF(ISERROR(INDEX(גיליון3!$U$14:$X$28,MATCH('דיווח פרטני'!G721,גיליון3!$T$14:$T$28,0),MATCH('דיווח פרטני'!C721,גיליון3!$U$13:$X$13,0)))," ", INDEX(גיליון3!$U$14:$X$28,MATCH('דיווח פרטני'!G721,גיליון3!$T$14:$T$28,0),MATCH('דיווח פרטני'!C721,גיליון3!$U$13:$X$13,0)))</f>
        <v xml:space="preserve"> </v>
      </c>
      <c r="I721" s="1"/>
      <c r="J721" s="1" t="e">
        <f>VLOOKUP(Table_1[[#This Row],[מספר רישוי ]],'[3]2024'!$A:$AH,34,0)</f>
        <v>#N/A</v>
      </c>
    </row>
    <row r="722" spans="1:10" ht="18" customHeight="1" thickBot="1" x14ac:dyDescent="0.3">
      <c r="A722" s="1"/>
      <c r="B722" s="1"/>
      <c r="C722" s="1"/>
      <c r="D722" s="1"/>
      <c r="E722" s="713"/>
      <c r="F722" s="1"/>
      <c r="G722" s="1"/>
      <c r="H722" s="44" t="str">
        <f t="array" ref="H722">IF(ISERROR(INDEX(גיליון3!$U$14:$X$28,MATCH('דיווח פרטני'!G722,גיליון3!$T$14:$T$28,0),MATCH('דיווח פרטני'!C722,גיליון3!$U$13:$X$13,0)))," ", INDEX(גיליון3!$U$14:$X$28,MATCH('דיווח פרטני'!G722,גיליון3!$T$14:$T$28,0),MATCH('דיווח פרטני'!C722,גיליון3!$U$13:$X$13,0)))</f>
        <v xml:space="preserve"> </v>
      </c>
      <c r="I722" s="1"/>
      <c r="J722" s="1" t="e">
        <f>VLOOKUP(Table_1[[#This Row],[מספר רישוי ]],'[3]2024'!$A:$AH,34,0)</f>
        <v>#N/A</v>
      </c>
    </row>
    <row r="723" spans="1:10" ht="18" customHeight="1" thickBot="1" x14ac:dyDescent="0.3">
      <c r="A723" s="1"/>
      <c r="B723" s="1"/>
      <c r="C723" s="1"/>
      <c r="D723" s="1"/>
      <c r="E723" s="713"/>
      <c r="F723" s="1"/>
      <c r="G723" s="1"/>
      <c r="H723" s="44" t="str">
        <f t="array" ref="H723">IF(ISERROR(INDEX(גיליון3!$U$14:$X$28,MATCH('דיווח פרטני'!G723,גיליון3!$T$14:$T$28,0),MATCH('דיווח פרטני'!C723,גיליון3!$U$13:$X$13,0)))," ", INDEX(גיליון3!$U$14:$X$28,MATCH('דיווח פרטני'!G723,גיליון3!$T$14:$T$28,0),MATCH('דיווח פרטני'!C723,גיליון3!$U$13:$X$13,0)))</f>
        <v xml:space="preserve"> </v>
      </c>
      <c r="I723" s="1"/>
      <c r="J723" s="1" t="e">
        <f>VLOOKUP(Table_1[[#This Row],[מספר רישוי ]],'[3]2024'!$A:$AH,34,0)</f>
        <v>#N/A</v>
      </c>
    </row>
    <row r="724" spans="1:10" ht="18" customHeight="1" thickBot="1" x14ac:dyDescent="0.3">
      <c r="A724" s="1"/>
      <c r="B724" s="1"/>
      <c r="C724" s="1"/>
      <c r="D724" s="1"/>
      <c r="E724" s="713"/>
      <c r="F724" s="1"/>
      <c r="G724" s="1"/>
      <c r="H724" s="44" t="str">
        <f t="array" ref="H724">IF(ISERROR(INDEX(גיליון3!$U$14:$X$28,MATCH('דיווח פרטני'!G724,גיליון3!$T$14:$T$28,0),MATCH('דיווח פרטני'!C724,גיליון3!$U$13:$X$13,0)))," ", INDEX(גיליון3!$U$14:$X$28,MATCH('דיווח פרטני'!G724,גיליון3!$T$14:$T$28,0),MATCH('דיווח פרטני'!C724,גיליון3!$U$13:$X$13,0)))</f>
        <v xml:space="preserve"> </v>
      </c>
      <c r="I724" s="1"/>
      <c r="J724" s="1" t="e">
        <f>VLOOKUP(Table_1[[#This Row],[מספר רישוי ]],'[3]2024'!$A:$AH,34,0)</f>
        <v>#N/A</v>
      </c>
    </row>
    <row r="725" spans="1:10" ht="18" customHeight="1" thickBot="1" x14ac:dyDescent="0.3">
      <c r="A725" s="1"/>
      <c r="B725" s="1"/>
      <c r="C725" s="1"/>
      <c r="D725" s="1"/>
      <c r="E725" s="713"/>
      <c r="F725" s="1"/>
      <c r="G725" s="1"/>
      <c r="H725" s="44" t="str">
        <f t="array" ref="H725">IF(ISERROR(INDEX(גיליון3!$U$14:$X$28,MATCH('דיווח פרטני'!G725,גיליון3!$T$14:$T$28,0),MATCH('דיווח פרטני'!C725,גיליון3!$U$13:$X$13,0)))," ", INDEX(גיליון3!$U$14:$X$28,MATCH('דיווח פרטני'!G725,גיליון3!$T$14:$T$28,0),MATCH('דיווח פרטני'!C725,גיליון3!$U$13:$X$13,0)))</f>
        <v xml:space="preserve"> </v>
      </c>
      <c r="I725" s="1"/>
      <c r="J725" s="1" t="e">
        <f>VLOOKUP(Table_1[[#This Row],[מספר רישוי ]],'[3]2024'!$A:$AH,34,0)</f>
        <v>#N/A</v>
      </c>
    </row>
    <row r="726" spans="1:10" ht="18" customHeight="1" thickBot="1" x14ac:dyDescent="0.3">
      <c r="A726" s="1"/>
      <c r="B726" s="1"/>
      <c r="C726" s="1"/>
      <c r="D726" s="1"/>
      <c r="E726" s="713"/>
      <c r="F726" s="1"/>
      <c r="G726" s="1"/>
      <c r="H726" s="44" t="str">
        <f t="array" ref="H726">IF(ISERROR(INDEX(גיליון3!$U$14:$X$28,MATCH('דיווח פרטני'!G726,גיליון3!$T$14:$T$28,0),MATCH('דיווח פרטני'!C726,גיליון3!$U$13:$X$13,0)))," ", INDEX(גיליון3!$U$14:$X$28,MATCH('דיווח פרטני'!G726,גיליון3!$T$14:$T$28,0),MATCH('דיווח פרטני'!C726,גיליון3!$U$13:$X$13,0)))</f>
        <v xml:space="preserve"> </v>
      </c>
      <c r="I726" s="1"/>
      <c r="J726" s="1" t="e">
        <f>VLOOKUP(Table_1[[#This Row],[מספר רישוי ]],'[3]2024'!$A:$AH,34,0)</f>
        <v>#N/A</v>
      </c>
    </row>
    <row r="727" spans="1:10" ht="18" customHeight="1" thickBot="1" x14ac:dyDescent="0.3">
      <c r="A727" s="1"/>
      <c r="B727" s="1"/>
      <c r="C727" s="1"/>
      <c r="D727" s="1"/>
      <c r="E727" s="713"/>
      <c r="F727" s="1"/>
      <c r="G727" s="1"/>
      <c r="H727" s="44" t="str">
        <f t="array" ref="H727">IF(ISERROR(INDEX(גיליון3!$U$14:$X$28,MATCH('דיווח פרטני'!G727,גיליון3!$T$14:$T$28,0),MATCH('דיווח פרטני'!C727,גיליון3!$U$13:$X$13,0)))," ", INDEX(גיליון3!$U$14:$X$28,MATCH('דיווח פרטני'!G727,גיליון3!$T$14:$T$28,0),MATCH('דיווח פרטני'!C727,גיליון3!$U$13:$X$13,0)))</f>
        <v xml:space="preserve"> </v>
      </c>
      <c r="I727" s="1"/>
      <c r="J727" s="1" t="e">
        <f>VLOOKUP(Table_1[[#This Row],[מספר רישוי ]],'[3]2024'!$A:$AH,34,0)</f>
        <v>#N/A</v>
      </c>
    </row>
    <row r="728" spans="1:10" ht="18" customHeight="1" thickBot="1" x14ac:dyDescent="0.3">
      <c r="A728" s="1"/>
      <c r="B728" s="1"/>
      <c r="C728" s="1"/>
      <c r="D728" s="1"/>
      <c r="E728" s="713"/>
      <c r="F728" s="1"/>
      <c r="G728" s="1"/>
      <c r="H728" s="44" t="str">
        <f t="array" ref="H728">IF(ISERROR(INDEX(גיליון3!$U$14:$X$28,MATCH('דיווח פרטני'!G728,גיליון3!$T$14:$T$28,0),MATCH('דיווח פרטני'!C728,גיליון3!$U$13:$X$13,0)))," ", INDEX(גיליון3!$U$14:$X$28,MATCH('דיווח פרטני'!G728,גיליון3!$T$14:$T$28,0),MATCH('דיווח פרטני'!C728,גיליון3!$U$13:$X$13,0)))</f>
        <v xml:space="preserve"> </v>
      </c>
      <c r="I728" s="1"/>
      <c r="J728" s="1" t="e">
        <f>VLOOKUP(Table_1[[#This Row],[מספר רישוי ]],'[3]2024'!$A:$AH,34,0)</f>
        <v>#N/A</v>
      </c>
    </row>
    <row r="729" spans="1:10" ht="18" customHeight="1" thickBot="1" x14ac:dyDescent="0.3">
      <c r="A729" s="1"/>
      <c r="B729" s="1"/>
      <c r="C729" s="1"/>
      <c r="D729" s="1"/>
      <c r="E729" s="713"/>
      <c r="F729" s="1"/>
      <c r="G729" s="1"/>
      <c r="H729" s="44" t="str">
        <f t="array" ref="H729">IF(ISERROR(INDEX(גיליון3!$U$14:$X$28,MATCH('דיווח פרטני'!G729,גיליון3!$T$14:$T$28,0),MATCH('דיווח פרטני'!C729,גיליון3!$U$13:$X$13,0)))," ", INDEX(גיליון3!$U$14:$X$28,MATCH('דיווח פרטני'!G729,גיליון3!$T$14:$T$28,0),MATCH('דיווח פרטני'!C729,גיליון3!$U$13:$X$13,0)))</f>
        <v xml:space="preserve"> </v>
      </c>
      <c r="I729" s="1"/>
      <c r="J729" s="1" t="e">
        <f>VLOOKUP(Table_1[[#This Row],[מספר רישוי ]],'[3]2024'!$A:$AH,34,0)</f>
        <v>#N/A</v>
      </c>
    </row>
    <row r="730" spans="1:10" ht="18" customHeight="1" thickBot="1" x14ac:dyDescent="0.3">
      <c r="A730" s="1"/>
      <c r="B730" s="1"/>
      <c r="C730" s="1"/>
      <c r="D730" s="1"/>
      <c r="E730" s="713"/>
      <c r="F730" s="1"/>
      <c r="G730" s="1"/>
      <c r="H730" s="44" t="str">
        <f t="array" ref="H730">IF(ISERROR(INDEX(גיליון3!$U$14:$X$28,MATCH('דיווח פרטני'!G730,גיליון3!$T$14:$T$28,0),MATCH('דיווח פרטני'!C730,גיליון3!$U$13:$X$13,0)))," ", INDEX(גיליון3!$U$14:$X$28,MATCH('דיווח פרטני'!G730,גיליון3!$T$14:$T$28,0),MATCH('דיווח פרטני'!C730,גיליון3!$U$13:$X$13,0)))</f>
        <v xml:space="preserve"> </v>
      </c>
      <c r="I730" s="1"/>
      <c r="J730" s="1" t="e">
        <f>VLOOKUP(Table_1[[#This Row],[מספר רישוי ]],'[3]2024'!$A:$AH,34,0)</f>
        <v>#N/A</v>
      </c>
    </row>
    <row r="731" spans="1:10" ht="18" customHeight="1" thickBot="1" x14ac:dyDescent="0.3">
      <c r="A731" s="1"/>
      <c r="B731" s="1"/>
      <c r="C731" s="1"/>
      <c r="D731" s="1"/>
      <c r="E731" s="713"/>
      <c r="F731" s="1"/>
      <c r="G731" s="1"/>
      <c r="H731" s="44" t="str">
        <f t="array" ref="H731">IF(ISERROR(INDEX(גיליון3!$U$14:$X$28,MATCH('דיווח פרטני'!G731,גיליון3!$T$14:$T$28,0),MATCH('דיווח פרטני'!C731,גיליון3!$U$13:$X$13,0)))," ", INDEX(גיליון3!$U$14:$X$28,MATCH('דיווח פרטני'!G731,גיליון3!$T$14:$T$28,0),MATCH('דיווח פרטני'!C731,גיליון3!$U$13:$X$13,0)))</f>
        <v xml:space="preserve"> </v>
      </c>
      <c r="I731" s="1"/>
      <c r="J731" s="1" t="e">
        <f>VLOOKUP(Table_1[[#This Row],[מספר רישוי ]],'[3]2024'!$A:$AH,34,0)</f>
        <v>#N/A</v>
      </c>
    </row>
    <row r="732" spans="1:10" ht="18" customHeight="1" thickBot="1" x14ac:dyDescent="0.3">
      <c r="A732" s="1"/>
      <c r="B732" s="1"/>
      <c r="C732" s="1"/>
      <c r="D732" s="1"/>
      <c r="E732" s="713"/>
      <c r="F732" s="1"/>
      <c r="G732" s="1"/>
      <c r="H732" s="44" t="str">
        <f t="array" ref="H732">IF(ISERROR(INDEX(גיליון3!$U$14:$X$28,MATCH('דיווח פרטני'!G732,גיליון3!$T$14:$T$28,0),MATCH('דיווח פרטני'!C732,גיליון3!$U$13:$X$13,0)))," ", INDEX(גיליון3!$U$14:$X$28,MATCH('דיווח פרטני'!G732,גיליון3!$T$14:$T$28,0),MATCH('דיווח פרטני'!C732,גיליון3!$U$13:$X$13,0)))</f>
        <v xml:space="preserve"> </v>
      </c>
      <c r="I732" s="1"/>
      <c r="J732" s="1" t="e">
        <f>VLOOKUP(Table_1[[#This Row],[מספר רישוי ]],'[3]2024'!$A:$AH,34,0)</f>
        <v>#N/A</v>
      </c>
    </row>
    <row r="733" spans="1:10" ht="18" customHeight="1" thickBot="1" x14ac:dyDescent="0.3">
      <c r="A733" s="1"/>
      <c r="B733" s="1"/>
      <c r="C733" s="1"/>
      <c r="D733" s="1"/>
      <c r="E733" s="713"/>
      <c r="F733" s="1"/>
      <c r="G733" s="1"/>
      <c r="H733" s="44" t="str">
        <f t="array" ref="H733">IF(ISERROR(INDEX(גיליון3!$U$14:$X$28,MATCH('דיווח פרטני'!G733,גיליון3!$T$14:$T$28,0),MATCH('דיווח פרטני'!C733,גיליון3!$U$13:$X$13,0)))," ", INDEX(גיליון3!$U$14:$X$28,MATCH('דיווח פרטני'!G733,גיליון3!$T$14:$T$28,0),MATCH('דיווח פרטני'!C733,גיליון3!$U$13:$X$13,0)))</f>
        <v xml:space="preserve"> </v>
      </c>
      <c r="I733" s="1"/>
      <c r="J733" s="1" t="e">
        <f>VLOOKUP(Table_1[[#This Row],[מספר רישוי ]],'[3]2024'!$A:$AH,34,0)</f>
        <v>#N/A</v>
      </c>
    </row>
    <row r="734" spans="1:10" ht="18" customHeight="1" thickBot="1" x14ac:dyDescent="0.3">
      <c r="A734" s="1"/>
      <c r="B734" s="1"/>
      <c r="C734" s="1"/>
      <c r="D734" s="1"/>
      <c r="E734" s="713"/>
      <c r="F734" s="1"/>
      <c r="G734" s="1"/>
      <c r="H734" s="44" t="str">
        <f t="array" ref="H734">IF(ISERROR(INDEX(גיליון3!$U$14:$X$28,MATCH('דיווח פרטני'!G734,גיליון3!$T$14:$T$28,0),MATCH('דיווח פרטני'!C734,גיליון3!$U$13:$X$13,0)))," ", INDEX(גיליון3!$U$14:$X$28,MATCH('דיווח פרטני'!G734,גיליון3!$T$14:$T$28,0),MATCH('דיווח פרטני'!C734,גיליון3!$U$13:$X$13,0)))</f>
        <v xml:space="preserve"> </v>
      </c>
      <c r="I734" s="1"/>
      <c r="J734" s="1" t="e">
        <f>VLOOKUP(Table_1[[#This Row],[מספר רישוי ]],'[3]2024'!$A:$AH,34,0)</f>
        <v>#N/A</v>
      </c>
    </row>
    <row r="735" spans="1:10" ht="18" customHeight="1" thickBot="1" x14ac:dyDescent="0.3">
      <c r="A735" s="1"/>
      <c r="B735" s="1"/>
      <c r="C735" s="1"/>
      <c r="D735" s="1"/>
      <c r="E735" s="713"/>
      <c r="F735" s="1"/>
      <c r="G735" s="1"/>
      <c r="H735" s="44" t="str">
        <f t="array" ref="H735">IF(ISERROR(INDEX(גיליון3!$U$14:$X$28,MATCH('דיווח פרטני'!G735,גיליון3!$T$14:$T$28,0),MATCH('דיווח פרטני'!C735,גיליון3!$U$13:$X$13,0)))," ", INDEX(גיליון3!$U$14:$X$28,MATCH('דיווח פרטני'!G735,גיליון3!$T$14:$T$28,0),MATCH('דיווח פרטני'!C735,גיליון3!$U$13:$X$13,0)))</f>
        <v xml:space="preserve"> </v>
      </c>
      <c r="I735" s="1"/>
      <c r="J735" s="1" t="e">
        <f>VLOOKUP(Table_1[[#This Row],[מספר רישוי ]],'[3]2024'!$A:$AH,34,0)</f>
        <v>#N/A</v>
      </c>
    </row>
    <row r="736" spans="1:10" ht="18" customHeight="1" thickBot="1" x14ac:dyDescent="0.3">
      <c r="A736" s="1"/>
      <c r="B736" s="1"/>
      <c r="C736" s="1"/>
      <c r="D736" s="1"/>
      <c r="E736" s="713"/>
      <c r="F736" s="1"/>
      <c r="G736" s="1"/>
      <c r="H736" s="44" t="str">
        <f t="array" ref="H736">IF(ISERROR(INDEX(גיליון3!$U$14:$X$28,MATCH('דיווח פרטני'!G736,גיליון3!$T$14:$T$28,0),MATCH('דיווח פרטני'!C736,גיליון3!$U$13:$X$13,0)))," ", INDEX(גיליון3!$U$14:$X$28,MATCH('דיווח פרטני'!G736,גיליון3!$T$14:$T$28,0),MATCH('דיווח פרטני'!C736,גיליון3!$U$13:$X$13,0)))</f>
        <v xml:space="preserve"> </v>
      </c>
      <c r="I736" s="1"/>
      <c r="J736" s="1" t="e">
        <f>VLOOKUP(Table_1[[#This Row],[מספר רישוי ]],'[3]2024'!$A:$AH,34,0)</f>
        <v>#N/A</v>
      </c>
    </row>
    <row r="737" spans="1:10" ht="18" customHeight="1" thickBot="1" x14ac:dyDescent="0.3">
      <c r="A737" s="1"/>
      <c r="B737" s="1"/>
      <c r="C737" s="1"/>
      <c r="D737" s="1"/>
      <c r="E737" s="713"/>
      <c r="F737" s="1"/>
      <c r="G737" s="1"/>
      <c r="H737" s="44" t="str">
        <f t="array" ref="H737">IF(ISERROR(INDEX(גיליון3!$U$14:$X$28,MATCH('דיווח פרטני'!G737,גיליון3!$T$14:$T$28,0),MATCH('דיווח פרטני'!C737,גיליון3!$U$13:$X$13,0)))," ", INDEX(גיליון3!$U$14:$X$28,MATCH('דיווח פרטני'!G737,גיליון3!$T$14:$T$28,0),MATCH('דיווח פרטני'!C737,גיליון3!$U$13:$X$13,0)))</f>
        <v xml:space="preserve"> </v>
      </c>
      <c r="I737" s="1"/>
      <c r="J737" s="1" t="e">
        <f>VLOOKUP(Table_1[[#This Row],[מספר רישוי ]],'[3]2024'!$A:$AH,34,0)</f>
        <v>#N/A</v>
      </c>
    </row>
    <row r="738" spans="1:10" ht="18" customHeight="1" thickBot="1" x14ac:dyDescent="0.3">
      <c r="A738" s="1"/>
      <c r="B738" s="1"/>
      <c r="C738" s="1"/>
      <c r="D738" s="1"/>
      <c r="E738" s="713"/>
      <c r="F738" s="1"/>
      <c r="G738" s="1"/>
      <c r="H738" s="44" t="str">
        <f t="array" ref="H738">IF(ISERROR(INDEX(גיליון3!$U$14:$X$28,MATCH('דיווח פרטני'!G738,גיליון3!$T$14:$T$28,0),MATCH('דיווח פרטני'!C738,גיליון3!$U$13:$X$13,0)))," ", INDEX(גיליון3!$U$14:$X$28,MATCH('דיווח פרטני'!G738,גיליון3!$T$14:$T$28,0),MATCH('דיווח פרטני'!C738,גיליון3!$U$13:$X$13,0)))</f>
        <v xml:space="preserve"> </v>
      </c>
      <c r="I738" s="1"/>
      <c r="J738" s="1" t="e">
        <f>VLOOKUP(Table_1[[#This Row],[מספר רישוי ]],'[3]2024'!$A:$AH,34,0)</f>
        <v>#N/A</v>
      </c>
    </row>
    <row r="739" spans="1:10" ht="18" customHeight="1" thickBot="1" x14ac:dyDescent="0.3">
      <c r="A739" s="1"/>
      <c r="B739" s="1"/>
      <c r="C739" s="1"/>
      <c r="D739" s="1"/>
      <c r="E739" s="713"/>
      <c r="F739" s="1"/>
      <c r="G739" s="1"/>
      <c r="H739" s="44" t="str">
        <f t="array" ref="H739">IF(ISERROR(INDEX(גיליון3!$U$14:$X$28,MATCH('דיווח פרטני'!G739,גיליון3!$T$14:$T$28,0),MATCH('דיווח פרטני'!C739,גיליון3!$U$13:$X$13,0)))," ", INDEX(גיליון3!$U$14:$X$28,MATCH('דיווח פרטני'!G739,גיליון3!$T$14:$T$28,0),MATCH('דיווח פרטני'!C739,גיליון3!$U$13:$X$13,0)))</f>
        <v xml:space="preserve"> </v>
      </c>
      <c r="I739" s="1"/>
      <c r="J739" s="1" t="e">
        <f>VLOOKUP(Table_1[[#This Row],[מספר רישוי ]],'[3]2024'!$A:$AH,34,0)</f>
        <v>#N/A</v>
      </c>
    </row>
    <row r="740" spans="1:10" ht="18" customHeight="1" thickBot="1" x14ac:dyDescent="0.3">
      <c r="A740" s="1"/>
      <c r="B740" s="1"/>
      <c r="C740" s="1"/>
      <c r="D740" s="1"/>
      <c r="E740" s="713"/>
      <c r="F740" s="1"/>
      <c r="G740" s="1"/>
      <c r="H740" s="44" t="str">
        <f t="array" ref="H740">IF(ISERROR(INDEX(גיליון3!$U$14:$X$28,MATCH('דיווח פרטני'!G740,גיליון3!$T$14:$T$28,0),MATCH('דיווח פרטני'!C740,גיליון3!$U$13:$X$13,0)))," ", INDEX(גיליון3!$U$14:$X$28,MATCH('דיווח פרטני'!G740,גיליון3!$T$14:$T$28,0),MATCH('דיווח פרטני'!C740,גיליון3!$U$13:$X$13,0)))</f>
        <v xml:space="preserve"> </v>
      </c>
      <c r="I740" s="1"/>
      <c r="J740" s="1" t="e">
        <f>VLOOKUP(Table_1[[#This Row],[מספר רישוי ]],'[3]2024'!$A:$AH,34,0)</f>
        <v>#N/A</v>
      </c>
    </row>
    <row r="741" spans="1:10" ht="18" customHeight="1" thickBot="1" x14ac:dyDescent="0.3">
      <c r="A741" s="1"/>
      <c r="B741" s="1"/>
      <c r="C741" s="1"/>
      <c r="D741" s="1"/>
      <c r="E741" s="713"/>
      <c r="F741" s="1"/>
      <c r="G741" s="1"/>
      <c r="H741" s="44" t="str">
        <f t="array" ref="H741">IF(ISERROR(INDEX(גיליון3!$U$14:$X$28,MATCH('דיווח פרטני'!G741,גיליון3!$T$14:$T$28,0),MATCH('דיווח פרטני'!C741,גיליון3!$U$13:$X$13,0)))," ", INDEX(גיליון3!$U$14:$X$28,MATCH('דיווח פרטני'!G741,גיליון3!$T$14:$T$28,0),MATCH('דיווח פרטני'!C741,גיליון3!$U$13:$X$13,0)))</f>
        <v xml:space="preserve"> </v>
      </c>
      <c r="I741" s="1"/>
      <c r="J741" s="1" t="e">
        <f>VLOOKUP(Table_1[[#This Row],[מספר רישוי ]],'[3]2024'!$A:$AH,34,0)</f>
        <v>#N/A</v>
      </c>
    </row>
    <row r="742" spans="1:10" ht="18" customHeight="1" thickBot="1" x14ac:dyDescent="0.3">
      <c r="A742" s="1"/>
      <c r="B742" s="1"/>
      <c r="C742" s="1"/>
      <c r="D742" s="1"/>
      <c r="E742" s="713"/>
      <c r="F742" s="1"/>
      <c r="G742" s="1"/>
      <c r="H742" s="44" t="str">
        <f t="array" ref="H742">IF(ISERROR(INDEX(גיליון3!$U$14:$X$28,MATCH('דיווח פרטני'!G742,גיליון3!$T$14:$T$28,0),MATCH('דיווח פרטני'!C742,גיליון3!$U$13:$X$13,0)))," ", INDEX(גיליון3!$U$14:$X$28,MATCH('דיווח פרטני'!G742,גיליון3!$T$14:$T$28,0),MATCH('דיווח פרטני'!C742,גיליון3!$U$13:$X$13,0)))</f>
        <v xml:space="preserve"> </v>
      </c>
      <c r="I742" s="1"/>
      <c r="J742" s="1" t="e">
        <f>VLOOKUP(Table_1[[#This Row],[מספר רישוי ]],'[3]2024'!$A:$AH,34,0)</f>
        <v>#N/A</v>
      </c>
    </row>
    <row r="743" spans="1:10" ht="18" customHeight="1" thickBot="1" x14ac:dyDescent="0.3">
      <c r="A743" s="1"/>
      <c r="B743" s="1"/>
      <c r="C743" s="1"/>
      <c r="D743" s="1"/>
      <c r="E743" s="713"/>
      <c r="F743" s="1"/>
      <c r="G743" s="1"/>
      <c r="H743" s="44" t="str">
        <f t="array" ref="H743">IF(ISERROR(INDEX(גיליון3!$U$14:$X$28,MATCH('דיווח פרטני'!G743,גיליון3!$T$14:$T$28,0),MATCH('דיווח פרטני'!C743,גיליון3!$U$13:$X$13,0)))," ", INDEX(גיליון3!$U$14:$X$28,MATCH('דיווח פרטני'!G743,גיליון3!$T$14:$T$28,0),MATCH('דיווח פרטני'!C743,גיליון3!$U$13:$X$13,0)))</f>
        <v xml:space="preserve"> </v>
      </c>
      <c r="I743" s="1"/>
      <c r="J743" s="1" t="e">
        <f>VLOOKUP(Table_1[[#This Row],[מספר רישוי ]],'[3]2024'!$A:$AH,34,0)</f>
        <v>#N/A</v>
      </c>
    </row>
    <row r="744" spans="1:10" ht="18" customHeight="1" thickBot="1" x14ac:dyDescent="0.3">
      <c r="A744" s="1"/>
      <c r="B744" s="1"/>
      <c r="C744" s="1"/>
      <c r="D744" s="1"/>
      <c r="E744" s="713"/>
      <c r="F744" s="1"/>
      <c r="G744" s="1"/>
      <c r="H744" s="44" t="str">
        <f t="array" ref="H744">IF(ISERROR(INDEX(גיליון3!$U$14:$X$28,MATCH('דיווח פרטני'!G744,גיליון3!$T$14:$T$28,0),MATCH('דיווח פרטני'!C744,גיליון3!$U$13:$X$13,0)))," ", INDEX(גיליון3!$U$14:$X$28,MATCH('דיווח פרטני'!G744,גיליון3!$T$14:$T$28,0),MATCH('דיווח פרטני'!C744,גיליון3!$U$13:$X$13,0)))</f>
        <v xml:space="preserve"> </v>
      </c>
      <c r="I744" s="1"/>
      <c r="J744" s="1" t="e">
        <f>VLOOKUP(Table_1[[#This Row],[מספר רישוי ]],'[3]2024'!$A:$AH,34,0)</f>
        <v>#N/A</v>
      </c>
    </row>
    <row r="745" spans="1:10" ht="18" customHeight="1" thickBot="1" x14ac:dyDescent="0.3">
      <c r="A745" s="1"/>
      <c r="B745" s="1"/>
      <c r="C745" s="1"/>
      <c r="D745" s="1"/>
      <c r="E745" s="713"/>
      <c r="F745" s="1"/>
      <c r="G745" s="1"/>
      <c r="H745" s="44" t="str">
        <f t="array" ref="H745">IF(ISERROR(INDEX(גיליון3!$U$14:$X$28,MATCH('דיווח פרטני'!G745,גיליון3!$T$14:$T$28,0),MATCH('דיווח פרטני'!C745,גיליון3!$U$13:$X$13,0)))," ", INDEX(גיליון3!$U$14:$X$28,MATCH('דיווח פרטני'!G745,גיליון3!$T$14:$T$28,0),MATCH('דיווח פרטני'!C745,גיליון3!$U$13:$X$13,0)))</f>
        <v xml:space="preserve"> </v>
      </c>
      <c r="I745" s="1"/>
      <c r="J745" s="1" t="e">
        <f>VLOOKUP(Table_1[[#This Row],[מספר רישוי ]],'[3]2024'!$A:$AH,34,0)</f>
        <v>#N/A</v>
      </c>
    </row>
    <row r="746" spans="1:10" ht="18" customHeight="1" thickBot="1" x14ac:dyDescent="0.3">
      <c r="A746" s="1"/>
      <c r="B746" s="1"/>
      <c r="C746" s="1"/>
      <c r="D746" s="1"/>
      <c r="E746" s="713"/>
      <c r="F746" s="1"/>
      <c r="G746" s="1"/>
      <c r="H746" s="44" t="str">
        <f t="array" ref="H746">IF(ISERROR(INDEX(גיליון3!$U$14:$X$28,MATCH('דיווח פרטני'!G746,גיליון3!$T$14:$T$28,0),MATCH('דיווח פרטני'!C746,גיליון3!$U$13:$X$13,0)))," ", INDEX(גיליון3!$U$14:$X$28,MATCH('דיווח פרטני'!G746,גיליון3!$T$14:$T$28,0),MATCH('דיווח פרטני'!C746,גיליון3!$U$13:$X$13,0)))</f>
        <v xml:space="preserve"> </v>
      </c>
      <c r="I746" s="1"/>
      <c r="J746" s="1" t="e">
        <f>VLOOKUP(Table_1[[#This Row],[מספר רישוי ]],'[3]2024'!$A:$AH,34,0)</f>
        <v>#N/A</v>
      </c>
    </row>
    <row r="747" spans="1:10" ht="18" customHeight="1" thickBot="1" x14ac:dyDescent="0.3">
      <c r="A747" s="1"/>
      <c r="B747" s="1"/>
      <c r="C747" s="1"/>
      <c r="D747" s="1"/>
      <c r="E747" s="713"/>
      <c r="F747" s="1"/>
      <c r="G747" s="1"/>
      <c r="H747" s="44" t="str">
        <f t="array" ref="H747">IF(ISERROR(INDEX(גיליון3!$U$14:$X$28,MATCH('דיווח פרטני'!G747,גיליון3!$T$14:$T$28,0),MATCH('דיווח פרטני'!C747,גיליון3!$U$13:$X$13,0)))," ", INDEX(גיליון3!$U$14:$X$28,MATCH('דיווח פרטני'!G747,גיליון3!$T$14:$T$28,0),MATCH('דיווח פרטני'!C747,גיליון3!$U$13:$X$13,0)))</f>
        <v xml:space="preserve"> </v>
      </c>
      <c r="I747" s="1"/>
      <c r="J747" s="1" t="e">
        <f>VLOOKUP(Table_1[[#This Row],[מספר רישוי ]],'[3]2024'!$A:$AH,34,0)</f>
        <v>#N/A</v>
      </c>
    </row>
    <row r="748" spans="1:10" ht="18" customHeight="1" thickBot="1" x14ac:dyDescent="0.3">
      <c r="A748" s="1"/>
      <c r="B748" s="1"/>
      <c r="C748" s="1"/>
      <c r="D748" s="1"/>
      <c r="E748" s="713"/>
      <c r="F748" s="1"/>
      <c r="G748" s="1"/>
      <c r="H748" s="44" t="str">
        <f t="array" ref="H748">IF(ISERROR(INDEX(גיליון3!$U$14:$X$28,MATCH('דיווח פרטני'!G748,גיליון3!$T$14:$T$28,0),MATCH('דיווח פרטני'!C748,גיליון3!$U$13:$X$13,0)))," ", INDEX(גיליון3!$U$14:$X$28,MATCH('דיווח פרטני'!G748,גיליון3!$T$14:$T$28,0),MATCH('דיווח פרטני'!C748,גיליון3!$U$13:$X$13,0)))</f>
        <v xml:space="preserve"> </v>
      </c>
      <c r="I748" s="1"/>
      <c r="J748" s="1" t="e">
        <f>VLOOKUP(Table_1[[#This Row],[מספר רישוי ]],'[3]2024'!$A:$AH,34,0)</f>
        <v>#N/A</v>
      </c>
    </row>
    <row r="749" spans="1:10" ht="18" customHeight="1" thickBot="1" x14ac:dyDescent="0.3">
      <c r="A749" s="1"/>
      <c r="B749" s="1"/>
      <c r="C749" s="1"/>
      <c r="D749" s="1"/>
      <c r="E749" s="713"/>
      <c r="F749" s="1"/>
      <c r="G749" s="1"/>
      <c r="H749" s="44" t="str">
        <f t="array" ref="H749">IF(ISERROR(INDEX(גיליון3!$U$14:$X$28,MATCH('דיווח פרטני'!G749,גיליון3!$T$14:$T$28,0),MATCH('דיווח פרטני'!C749,גיליון3!$U$13:$X$13,0)))," ", INDEX(גיליון3!$U$14:$X$28,MATCH('דיווח פרטני'!G749,גיליון3!$T$14:$T$28,0),MATCH('דיווח פרטני'!C749,גיליון3!$U$13:$X$13,0)))</f>
        <v xml:space="preserve"> </v>
      </c>
      <c r="I749" s="1"/>
      <c r="J749" s="1" t="e">
        <f>VLOOKUP(Table_1[[#This Row],[מספר רישוי ]],'[3]2024'!$A:$AH,34,0)</f>
        <v>#N/A</v>
      </c>
    </row>
    <row r="750" spans="1:10" ht="18" customHeight="1" thickBot="1" x14ac:dyDescent="0.3">
      <c r="A750" s="1"/>
      <c r="B750" s="1"/>
      <c r="C750" s="1"/>
      <c r="D750" s="1"/>
      <c r="E750" s="713"/>
      <c r="F750" s="1"/>
      <c r="G750" s="1"/>
      <c r="H750" s="44" t="str">
        <f t="array" ref="H750">IF(ISERROR(INDEX(גיליון3!$U$14:$X$28,MATCH('דיווח פרטני'!G750,גיליון3!$T$14:$T$28,0),MATCH('דיווח פרטני'!C750,גיליון3!$U$13:$X$13,0)))," ", INDEX(גיליון3!$U$14:$X$28,MATCH('דיווח פרטני'!G750,גיליון3!$T$14:$T$28,0),MATCH('דיווח פרטני'!C750,גיליון3!$U$13:$X$13,0)))</f>
        <v xml:space="preserve"> </v>
      </c>
      <c r="I750" s="1"/>
      <c r="J750" s="1" t="e">
        <f>VLOOKUP(Table_1[[#This Row],[מספר רישוי ]],'[3]2024'!$A:$AH,34,0)</f>
        <v>#N/A</v>
      </c>
    </row>
    <row r="751" spans="1:10" ht="18" customHeight="1" thickBot="1" x14ac:dyDescent="0.3">
      <c r="A751" s="1"/>
      <c r="B751" s="1"/>
      <c r="C751" s="1"/>
      <c r="D751" s="1"/>
      <c r="E751" s="713"/>
      <c r="F751" s="1"/>
      <c r="G751" s="1"/>
      <c r="H751" s="44" t="str">
        <f t="array" ref="H751">IF(ISERROR(INDEX(גיליון3!$U$14:$X$28,MATCH('דיווח פרטני'!G751,גיליון3!$T$14:$T$28,0),MATCH('דיווח פרטני'!C751,גיליון3!$U$13:$X$13,0)))," ", INDEX(גיליון3!$U$14:$X$28,MATCH('דיווח פרטני'!G751,גיליון3!$T$14:$T$28,0),MATCH('דיווח פרטני'!C751,גיליון3!$U$13:$X$13,0)))</f>
        <v xml:space="preserve"> </v>
      </c>
      <c r="I751" s="1"/>
      <c r="J751" s="1" t="e">
        <f>VLOOKUP(Table_1[[#This Row],[מספר רישוי ]],'[3]2024'!$A:$AH,34,0)</f>
        <v>#N/A</v>
      </c>
    </row>
    <row r="752" spans="1:10" ht="18" customHeight="1" thickBot="1" x14ac:dyDescent="0.3">
      <c r="A752" s="1"/>
      <c r="B752" s="1"/>
      <c r="C752" s="1"/>
      <c r="D752" s="1"/>
      <c r="E752" s="713"/>
      <c r="F752" s="1"/>
      <c r="G752" s="1"/>
      <c r="H752" s="44" t="str">
        <f t="array" ref="H752">IF(ISERROR(INDEX(גיליון3!$U$14:$X$28,MATCH('דיווח פרטני'!G752,גיליון3!$T$14:$T$28,0),MATCH('דיווח פרטני'!C752,גיליון3!$U$13:$X$13,0)))," ", INDEX(גיליון3!$U$14:$X$28,MATCH('דיווח פרטני'!G752,גיליון3!$T$14:$T$28,0),MATCH('דיווח פרטני'!C752,גיליון3!$U$13:$X$13,0)))</f>
        <v xml:space="preserve"> </v>
      </c>
      <c r="I752" s="1"/>
      <c r="J752" s="1" t="e">
        <f>VLOOKUP(Table_1[[#This Row],[מספר רישוי ]],'[3]2024'!$A:$AH,34,0)</f>
        <v>#N/A</v>
      </c>
    </row>
    <row r="753" spans="1:10" ht="18" customHeight="1" thickBot="1" x14ac:dyDescent="0.3">
      <c r="A753" s="1"/>
      <c r="B753" s="1"/>
      <c r="C753" s="1"/>
      <c r="D753" s="1"/>
      <c r="E753" s="713"/>
      <c r="F753" s="1"/>
      <c r="G753" s="1"/>
      <c r="H753" s="44" t="str">
        <f t="array" ref="H753">IF(ISERROR(INDEX(גיליון3!$U$14:$X$28,MATCH('דיווח פרטני'!G753,גיליון3!$T$14:$T$28,0),MATCH('דיווח פרטני'!C753,גיליון3!$U$13:$X$13,0)))," ", INDEX(גיליון3!$U$14:$X$28,MATCH('דיווח פרטני'!G753,גיליון3!$T$14:$T$28,0),MATCH('דיווח פרטני'!C753,גיליון3!$U$13:$X$13,0)))</f>
        <v xml:space="preserve"> </v>
      </c>
      <c r="I753" s="1"/>
      <c r="J753" s="1" t="e">
        <f>VLOOKUP(Table_1[[#This Row],[מספר רישוי ]],'[3]2024'!$A:$AH,34,0)</f>
        <v>#N/A</v>
      </c>
    </row>
    <row r="754" spans="1:10" ht="18" customHeight="1" thickBot="1" x14ac:dyDescent="0.3">
      <c r="A754" s="1"/>
      <c r="B754" s="1"/>
      <c r="C754" s="1"/>
      <c r="D754" s="1"/>
      <c r="E754" s="713"/>
      <c r="F754" s="1"/>
      <c r="G754" s="1"/>
      <c r="H754" s="44" t="str">
        <f t="array" ref="H754">IF(ISERROR(INDEX(גיליון3!$U$14:$X$28,MATCH('דיווח פרטני'!G754,גיליון3!$T$14:$T$28,0),MATCH('דיווח פרטני'!C754,גיליון3!$U$13:$X$13,0)))," ", INDEX(גיליון3!$U$14:$X$28,MATCH('דיווח פרטני'!G754,גיליון3!$T$14:$T$28,0),MATCH('דיווח פרטני'!C754,גיליון3!$U$13:$X$13,0)))</f>
        <v xml:space="preserve"> </v>
      </c>
      <c r="I754" s="1"/>
      <c r="J754" s="1" t="e">
        <f>VLOOKUP(Table_1[[#This Row],[מספר רישוי ]],'[3]2024'!$A:$AH,34,0)</f>
        <v>#N/A</v>
      </c>
    </row>
    <row r="755" spans="1:10" ht="18" customHeight="1" thickBot="1" x14ac:dyDescent="0.3">
      <c r="A755" s="1"/>
      <c r="B755" s="1"/>
      <c r="C755" s="1"/>
      <c r="D755" s="1"/>
      <c r="E755" s="713"/>
      <c r="F755" s="1"/>
      <c r="G755" s="1"/>
      <c r="H755" s="44" t="str">
        <f t="array" ref="H755">IF(ISERROR(INDEX(גיליון3!$U$14:$X$28,MATCH('דיווח פרטני'!G755,גיליון3!$T$14:$T$28,0),MATCH('דיווח פרטני'!C755,גיליון3!$U$13:$X$13,0)))," ", INDEX(גיליון3!$U$14:$X$28,MATCH('דיווח פרטני'!G755,גיליון3!$T$14:$T$28,0),MATCH('דיווח פרטני'!C755,גיליון3!$U$13:$X$13,0)))</f>
        <v xml:space="preserve"> </v>
      </c>
      <c r="I755" s="1"/>
      <c r="J755" s="1" t="e">
        <f>VLOOKUP(Table_1[[#This Row],[מספר רישוי ]],'[3]2024'!$A:$AH,34,0)</f>
        <v>#N/A</v>
      </c>
    </row>
    <row r="756" spans="1:10" ht="18" customHeight="1" thickBot="1" x14ac:dyDescent="0.3">
      <c r="A756" s="1"/>
      <c r="B756" s="1"/>
      <c r="C756" s="1"/>
      <c r="D756" s="1"/>
      <c r="E756" s="713"/>
      <c r="F756" s="1"/>
      <c r="G756" s="1"/>
      <c r="H756" s="44" t="str">
        <f t="array" ref="H756">IF(ISERROR(INDEX(גיליון3!$U$14:$X$28,MATCH('דיווח פרטני'!G756,גיליון3!$T$14:$T$28,0),MATCH('דיווח פרטני'!C756,גיליון3!$U$13:$X$13,0)))," ", INDEX(גיליון3!$U$14:$X$28,MATCH('דיווח פרטני'!G756,גיליון3!$T$14:$T$28,0),MATCH('דיווח פרטני'!C756,גיליון3!$U$13:$X$13,0)))</f>
        <v xml:space="preserve"> </v>
      </c>
      <c r="I756" s="1"/>
      <c r="J756" s="1" t="e">
        <f>VLOOKUP(Table_1[[#This Row],[מספר רישוי ]],'[3]2024'!$A:$AH,34,0)</f>
        <v>#N/A</v>
      </c>
    </row>
    <row r="757" spans="1:10" ht="18" customHeight="1" thickBot="1" x14ac:dyDescent="0.3">
      <c r="A757" s="1"/>
      <c r="B757" s="1"/>
      <c r="C757" s="1"/>
      <c r="D757" s="1"/>
      <c r="E757" s="713"/>
      <c r="F757" s="1"/>
      <c r="G757" s="1"/>
      <c r="H757" s="44" t="str">
        <f t="array" ref="H757">IF(ISERROR(INDEX(גיליון3!$U$14:$X$28,MATCH('דיווח פרטני'!G757,גיליון3!$T$14:$T$28,0),MATCH('דיווח פרטני'!C757,גיליון3!$U$13:$X$13,0)))," ", INDEX(גיליון3!$U$14:$X$28,MATCH('דיווח פרטני'!G757,גיליון3!$T$14:$T$28,0),MATCH('דיווח פרטני'!C757,גיליון3!$U$13:$X$13,0)))</f>
        <v xml:space="preserve"> </v>
      </c>
      <c r="I757" s="1"/>
      <c r="J757" s="1" t="e">
        <f>VLOOKUP(Table_1[[#This Row],[מספר רישוי ]],'[3]2024'!$A:$AH,34,0)</f>
        <v>#N/A</v>
      </c>
    </row>
    <row r="758" spans="1:10" ht="18" customHeight="1" thickBot="1" x14ac:dyDescent="0.3">
      <c r="A758" s="1"/>
      <c r="B758" s="1"/>
      <c r="C758" s="1"/>
      <c r="D758" s="1"/>
      <c r="E758" s="713"/>
      <c r="F758" s="1"/>
      <c r="G758" s="1"/>
      <c r="H758" s="44" t="str">
        <f t="array" ref="H758">IF(ISERROR(INDEX(גיליון3!$U$14:$X$28,MATCH('דיווח פרטני'!G758,גיליון3!$T$14:$T$28,0),MATCH('דיווח פרטני'!C758,גיליון3!$U$13:$X$13,0)))," ", INDEX(גיליון3!$U$14:$X$28,MATCH('דיווח פרטני'!G758,גיליון3!$T$14:$T$28,0),MATCH('דיווח פרטני'!C758,גיליון3!$U$13:$X$13,0)))</f>
        <v xml:space="preserve"> </v>
      </c>
      <c r="I758" s="1"/>
      <c r="J758" s="1" t="e">
        <f>VLOOKUP(Table_1[[#This Row],[מספר רישוי ]],'[3]2024'!$A:$AH,34,0)</f>
        <v>#N/A</v>
      </c>
    </row>
    <row r="759" spans="1:10" ht="18" customHeight="1" thickBot="1" x14ac:dyDescent="0.3">
      <c r="A759" s="1"/>
      <c r="B759" s="1"/>
      <c r="C759" s="1"/>
      <c r="D759" s="1"/>
      <c r="E759" s="713"/>
      <c r="F759" s="1"/>
      <c r="G759" s="1"/>
      <c r="H759" s="44" t="str">
        <f t="array" ref="H759">IF(ISERROR(INDEX(גיליון3!$U$14:$X$28,MATCH('דיווח פרטני'!G759,גיליון3!$T$14:$T$28,0),MATCH('דיווח פרטני'!C759,גיליון3!$U$13:$X$13,0)))," ", INDEX(גיליון3!$U$14:$X$28,MATCH('דיווח פרטני'!G759,גיליון3!$T$14:$T$28,0),MATCH('דיווח פרטני'!C759,גיליון3!$U$13:$X$13,0)))</f>
        <v xml:space="preserve"> </v>
      </c>
      <c r="I759" s="1"/>
      <c r="J759" s="1" t="e">
        <f>VLOOKUP(Table_1[[#This Row],[מספר רישוי ]],'[3]2024'!$A:$AH,34,0)</f>
        <v>#N/A</v>
      </c>
    </row>
    <row r="760" spans="1:10" ht="18" customHeight="1" thickBot="1" x14ac:dyDescent="0.3">
      <c r="A760" s="1"/>
      <c r="B760" s="1"/>
      <c r="C760" s="1"/>
      <c r="D760" s="1"/>
      <c r="E760" s="713"/>
      <c r="F760" s="1"/>
      <c r="G760" s="1"/>
      <c r="H760" s="44" t="str">
        <f t="array" ref="H760">IF(ISERROR(INDEX(גיליון3!$U$14:$X$28,MATCH('דיווח פרטני'!G760,גיליון3!$T$14:$T$28,0),MATCH('דיווח פרטני'!C760,גיליון3!$U$13:$X$13,0)))," ", INDEX(גיליון3!$U$14:$X$28,MATCH('דיווח פרטני'!G760,גיליון3!$T$14:$T$28,0),MATCH('דיווח פרטני'!C760,גיליון3!$U$13:$X$13,0)))</f>
        <v xml:space="preserve"> </v>
      </c>
      <c r="I760" s="1"/>
      <c r="J760" s="1" t="e">
        <f>VLOOKUP(Table_1[[#This Row],[מספר רישוי ]],'[3]2024'!$A:$AH,34,0)</f>
        <v>#N/A</v>
      </c>
    </row>
    <row r="761" spans="1:10" ht="18" customHeight="1" thickBot="1" x14ac:dyDescent="0.3">
      <c r="A761" s="1"/>
      <c r="B761" s="1"/>
      <c r="C761" s="1"/>
      <c r="D761" s="1"/>
      <c r="E761" s="713"/>
      <c r="F761" s="1"/>
      <c r="G761" s="1"/>
      <c r="H761" s="44" t="str">
        <f t="array" ref="H761">IF(ISERROR(INDEX(גיליון3!$U$14:$X$28,MATCH('דיווח פרטני'!G761,גיליון3!$T$14:$T$28,0),MATCH('דיווח פרטני'!C761,גיליון3!$U$13:$X$13,0)))," ", INDEX(גיליון3!$U$14:$X$28,MATCH('דיווח פרטני'!G761,גיליון3!$T$14:$T$28,0),MATCH('דיווח פרטני'!C761,גיליון3!$U$13:$X$13,0)))</f>
        <v xml:space="preserve"> </v>
      </c>
      <c r="I761" s="1"/>
      <c r="J761" s="1" t="e">
        <f>VLOOKUP(Table_1[[#This Row],[מספר רישוי ]],'[3]2024'!$A:$AH,34,0)</f>
        <v>#N/A</v>
      </c>
    </row>
    <row r="762" spans="1:10" ht="18" customHeight="1" thickBot="1" x14ac:dyDescent="0.3">
      <c r="A762" s="1"/>
      <c r="B762" s="1"/>
      <c r="C762" s="1"/>
      <c r="D762" s="1"/>
      <c r="E762" s="713"/>
      <c r="F762" s="1"/>
      <c r="G762" s="1"/>
      <c r="H762" s="44" t="str">
        <f t="array" ref="H762">IF(ISERROR(INDEX(גיליון3!$U$14:$X$28,MATCH('דיווח פרטני'!G762,גיליון3!$T$14:$T$28,0),MATCH('דיווח פרטני'!C762,גיליון3!$U$13:$X$13,0)))," ", INDEX(גיליון3!$U$14:$X$28,MATCH('דיווח פרטני'!G762,גיליון3!$T$14:$T$28,0),MATCH('דיווח פרטני'!C762,גיליון3!$U$13:$X$13,0)))</f>
        <v xml:space="preserve"> </v>
      </c>
      <c r="I762" s="1"/>
      <c r="J762" s="1" t="e">
        <f>VLOOKUP(Table_1[[#This Row],[מספר רישוי ]],'[3]2024'!$A:$AH,34,0)</f>
        <v>#N/A</v>
      </c>
    </row>
    <row r="763" spans="1:10" ht="18" customHeight="1" thickBot="1" x14ac:dyDescent="0.3">
      <c r="A763" s="1"/>
      <c r="B763" s="1"/>
      <c r="C763" s="1"/>
      <c r="D763" s="1"/>
      <c r="E763" s="713"/>
      <c r="F763" s="1"/>
      <c r="G763" s="1"/>
      <c r="H763" s="44" t="str">
        <f t="array" ref="H763">IF(ISERROR(INDEX(גיליון3!$U$14:$X$28,MATCH('דיווח פרטני'!G763,גיליון3!$T$14:$T$28,0),MATCH('דיווח פרטני'!C763,גיליון3!$U$13:$X$13,0)))," ", INDEX(גיליון3!$U$14:$X$28,MATCH('דיווח פרטני'!G763,גיליון3!$T$14:$T$28,0),MATCH('דיווח פרטני'!C763,גיליון3!$U$13:$X$13,0)))</f>
        <v xml:space="preserve"> </v>
      </c>
      <c r="I763" s="1"/>
      <c r="J763" s="1" t="e">
        <f>VLOOKUP(Table_1[[#This Row],[מספר רישוי ]],'[3]2024'!$A:$AH,34,0)</f>
        <v>#N/A</v>
      </c>
    </row>
    <row r="764" spans="1:10" ht="18" customHeight="1" thickBot="1" x14ac:dyDescent="0.3">
      <c r="A764" s="1"/>
      <c r="B764" s="1"/>
      <c r="C764" s="1"/>
      <c r="D764" s="1"/>
      <c r="E764" s="713"/>
      <c r="F764" s="1"/>
      <c r="G764" s="1"/>
      <c r="H764" s="44" t="str">
        <f t="array" ref="H764">IF(ISERROR(INDEX(גיליון3!$U$14:$X$28,MATCH('דיווח פרטני'!G764,גיליון3!$T$14:$T$28,0),MATCH('דיווח פרטני'!C764,גיליון3!$U$13:$X$13,0)))," ", INDEX(גיליון3!$U$14:$X$28,MATCH('דיווח פרטני'!G764,גיליון3!$T$14:$T$28,0),MATCH('דיווח פרטני'!C764,גיליון3!$U$13:$X$13,0)))</f>
        <v xml:space="preserve"> </v>
      </c>
      <c r="I764" s="1"/>
      <c r="J764" s="1" t="e">
        <f>VLOOKUP(Table_1[[#This Row],[מספר רישוי ]],'[3]2024'!$A:$AH,34,0)</f>
        <v>#N/A</v>
      </c>
    </row>
    <row r="765" spans="1:10" ht="18" customHeight="1" thickBot="1" x14ac:dyDescent="0.3">
      <c r="A765" s="1"/>
      <c r="B765" s="1"/>
      <c r="C765" s="1"/>
      <c r="D765" s="1"/>
      <c r="E765" s="713"/>
      <c r="F765" s="1"/>
      <c r="G765" s="1"/>
      <c r="H765" s="44" t="str">
        <f t="array" ref="H765">IF(ISERROR(INDEX(גיליון3!$U$14:$X$28,MATCH('דיווח פרטני'!G765,גיליון3!$T$14:$T$28,0),MATCH('דיווח פרטני'!C765,גיליון3!$U$13:$X$13,0)))," ", INDEX(גיליון3!$U$14:$X$28,MATCH('דיווח פרטני'!G765,גיליון3!$T$14:$T$28,0),MATCH('דיווח פרטני'!C765,גיליון3!$U$13:$X$13,0)))</f>
        <v xml:space="preserve"> </v>
      </c>
      <c r="I765" s="1"/>
      <c r="J765" s="1" t="e">
        <f>VLOOKUP(Table_1[[#This Row],[מספר רישוי ]],'[3]2024'!$A:$AH,34,0)</f>
        <v>#N/A</v>
      </c>
    </row>
    <row r="766" spans="1:10" ht="18" customHeight="1" thickBot="1" x14ac:dyDescent="0.3">
      <c r="A766" s="1"/>
      <c r="B766" s="1"/>
      <c r="C766" s="1"/>
      <c r="D766" s="1"/>
      <c r="E766" s="713"/>
      <c r="F766" s="1"/>
      <c r="G766" s="1"/>
      <c r="H766" s="44" t="str">
        <f t="array" ref="H766">IF(ISERROR(INDEX(גיליון3!$U$14:$X$28,MATCH('דיווח פרטני'!G766,גיליון3!$T$14:$T$28,0),MATCH('דיווח פרטני'!C766,גיליון3!$U$13:$X$13,0)))," ", INDEX(גיליון3!$U$14:$X$28,MATCH('דיווח פרטני'!G766,גיליון3!$T$14:$T$28,0),MATCH('דיווח פרטני'!C766,גיליון3!$U$13:$X$13,0)))</f>
        <v xml:space="preserve"> </v>
      </c>
      <c r="I766" s="1"/>
      <c r="J766" s="1" t="e">
        <f>VLOOKUP(Table_1[[#This Row],[מספר רישוי ]],'[3]2024'!$A:$AH,34,0)</f>
        <v>#N/A</v>
      </c>
    </row>
    <row r="767" spans="1:10" ht="18" customHeight="1" thickBot="1" x14ac:dyDescent="0.3">
      <c r="A767" s="1"/>
      <c r="B767" s="1"/>
      <c r="C767" s="1"/>
      <c r="D767" s="1"/>
      <c r="E767" s="713"/>
      <c r="F767" s="1"/>
      <c r="G767" s="1"/>
      <c r="H767" s="44" t="str">
        <f t="array" ref="H767">IF(ISERROR(INDEX(גיליון3!$U$14:$X$28,MATCH('דיווח פרטני'!G767,גיליון3!$T$14:$T$28,0),MATCH('דיווח פרטני'!C767,גיליון3!$U$13:$X$13,0)))," ", INDEX(גיליון3!$U$14:$X$28,MATCH('דיווח פרטני'!G767,גיליון3!$T$14:$T$28,0),MATCH('דיווח פרטני'!C767,גיליון3!$U$13:$X$13,0)))</f>
        <v xml:space="preserve"> </v>
      </c>
      <c r="I767" s="1"/>
      <c r="J767" s="1" t="e">
        <f>VLOOKUP(Table_1[[#This Row],[מספר רישוי ]],'[3]2024'!$A:$AH,34,0)</f>
        <v>#N/A</v>
      </c>
    </row>
    <row r="768" spans="1:10" ht="18" customHeight="1" thickBot="1" x14ac:dyDescent="0.3">
      <c r="A768" s="1"/>
      <c r="B768" s="1"/>
      <c r="C768" s="1"/>
      <c r="D768" s="1"/>
      <c r="E768" s="713"/>
      <c r="F768" s="1"/>
      <c r="G768" s="1"/>
      <c r="H768" s="44" t="str">
        <f t="array" ref="H768">IF(ISERROR(INDEX(גיליון3!$U$14:$X$28,MATCH('דיווח פרטני'!G768,גיליון3!$T$14:$T$28,0),MATCH('דיווח פרטני'!C768,גיליון3!$U$13:$X$13,0)))," ", INDEX(גיליון3!$U$14:$X$28,MATCH('דיווח פרטני'!G768,גיליון3!$T$14:$T$28,0),MATCH('דיווח פרטני'!C768,גיליון3!$U$13:$X$13,0)))</f>
        <v xml:space="preserve"> </v>
      </c>
      <c r="I768" s="1"/>
      <c r="J768" s="1" t="e">
        <f>VLOOKUP(Table_1[[#This Row],[מספר רישוי ]],'[3]2024'!$A:$AH,34,0)</f>
        <v>#N/A</v>
      </c>
    </row>
    <row r="769" spans="1:10" ht="18" customHeight="1" thickBot="1" x14ac:dyDescent="0.3">
      <c r="A769" s="1"/>
      <c r="B769" s="1"/>
      <c r="C769" s="1"/>
      <c r="D769" s="1"/>
      <c r="E769" s="713"/>
      <c r="F769" s="1"/>
      <c r="G769" s="1"/>
      <c r="H769" s="44" t="str">
        <f t="array" ref="H769">IF(ISERROR(INDEX(גיליון3!$U$14:$X$28,MATCH('דיווח פרטני'!G769,גיליון3!$T$14:$T$28,0),MATCH('דיווח פרטני'!C769,גיליון3!$U$13:$X$13,0)))," ", INDEX(גיליון3!$U$14:$X$28,MATCH('דיווח פרטני'!G769,גיליון3!$T$14:$T$28,0),MATCH('דיווח פרטני'!C769,גיליון3!$U$13:$X$13,0)))</f>
        <v xml:space="preserve"> </v>
      </c>
      <c r="I769" s="1"/>
      <c r="J769" s="1" t="e">
        <f>VLOOKUP(Table_1[[#This Row],[מספר רישוי ]],'[3]2024'!$A:$AH,34,0)</f>
        <v>#N/A</v>
      </c>
    </row>
    <row r="770" spans="1:10" ht="18" customHeight="1" thickBot="1" x14ac:dyDescent="0.3">
      <c r="A770" s="1"/>
      <c r="B770" s="1"/>
      <c r="C770" s="1"/>
      <c r="D770" s="1"/>
      <c r="E770" s="713"/>
      <c r="F770" s="1"/>
      <c r="G770" s="1"/>
      <c r="H770" s="44" t="str">
        <f t="array" ref="H770">IF(ISERROR(INDEX(גיליון3!$U$14:$X$28,MATCH('דיווח פרטני'!G770,גיליון3!$T$14:$T$28,0),MATCH('דיווח פרטני'!C770,גיליון3!$U$13:$X$13,0)))," ", INDEX(גיליון3!$U$14:$X$28,MATCH('דיווח פרטני'!G770,גיליון3!$T$14:$T$28,0),MATCH('דיווח פרטני'!C770,גיליון3!$U$13:$X$13,0)))</f>
        <v xml:space="preserve"> </v>
      </c>
      <c r="I770" s="1"/>
      <c r="J770" s="1" t="e">
        <f>VLOOKUP(Table_1[[#This Row],[מספר רישוי ]],'[3]2024'!$A:$AH,34,0)</f>
        <v>#N/A</v>
      </c>
    </row>
    <row r="771" spans="1:10" ht="18" customHeight="1" thickBot="1" x14ac:dyDescent="0.3">
      <c r="A771" s="1"/>
      <c r="B771" s="1"/>
      <c r="C771" s="1"/>
      <c r="D771" s="1"/>
      <c r="E771" s="713"/>
      <c r="F771" s="1"/>
      <c r="G771" s="1"/>
      <c r="H771" s="44" t="str">
        <f t="array" ref="H771">IF(ISERROR(INDEX(גיליון3!$U$14:$X$28,MATCH('דיווח פרטני'!G771,גיליון3!$T$14:$T$28,0),MATCH('דיווח פרטני'!C771,גיליון3!$U$13:$X$13,0)))," ", INDEX(גיליון3!$U$14:$X$28,MATCH('דיווח פרטני'!G771,גיליון3!$T$14:$T$28,0),MATCH('דיווח פרטני'!C771,גיליון3!$U$13:$X$13,0)))</f>
        <v xml:space="preserve"> </v>
      </c>
      <c r="I771" s="1"/>
      <c r="J771" s="1" t="e">
        <f>VLOOKUP(Table_1[[#This Row],[מספר רישוי ]],'[3]2024'!$A:$AH,34,0)</f>
        <v>#N/A</v>
      </c>
    </row>
    <row r="772" spans="1:10" ht="18" customHeight="1" thickBot="1" x14ac:dyDescent="0.3">
      <c r="A772" s="1"/>
      <c r="B772" s="1"/>
      <c r="C772" s="1"/>
      <c r="D772" s="1"/>
      <c r="E772" s="713"/>
      <c r="F772" s="1"/>
      <c r="G772" s="1"/>
      <c r="H772" s="44" t="str">
        <f t="array" ref="H772">IF(ISERROR(INDEX(גיליון3!$U$14:$X$28,MATCH('דיווח פרטני'!G772,גיליון3!$T$14:$T$28,0),MATCH('דיווח פרטני'!C772,גיליון3!$U$13:$X$13,0)))," ", INDEX(גיליון3!$U$14:$X$28,MATCH('דיווח פרטני'!G772,גיליון3!$T$14:$T$28,0),MATCH('דיווח פרטני'!C772,גיליון3!$U$13:$X$13,0)))</f>
        <v xml:space="preserve"> </v>
      </c>
      <c r="I772" s="1"/>
      <c r="J772" s="1" t="e">
        <f>VLOOKUP(Table_1[[#This Row],[מספר רישוי ]],'[3]2024'!$A:$AH,34,0)</f>
        <v>#N/A</v>
      </c>
    </row>
    <row r="773" spans="1:10" ht="18" customHeight="1" thickBot="1" x14ac:dyDescent="0.3">
      <c r="A773" s="1"/>
      <c r="B773" s="1"/>
      <c r="C773" s="1"/>
      <c r="D773" s="1"/>
      <c r="E773" s="713"/>
      <c r="F773" s="1"/>
      <c r="G773" s="1"/>
      <c r="H773" s="44" t="str">
        <f t="array" ref="H773">IF(ISERROR(INDEX(גיליון3!$U$14:$X$28,MATCH('דיווח פרטני'!G773,גיליון3!$T$14:$T$28,0),MATCH('דיווח פרטני'!C773,גיליון3!$U$13:$X$13,0)))," ", INDEX(גיליון3!$U$14:$X$28,MATCH('דיווח פרטני'!G773,גיליון3!$T$14:$T$28,0),MATCH('דיווח פרטני'!C773,גיליון3!$U$13:$X$13,0)))</f>
        <v xml:space="preserve"> </v>
      </c>
      <c r="I773" s="1"/>
      <c r="J773" s="1" t="e">
        <f>VLOOKUP(Table_1[[#This Row],[מספר רישוי ]],'[3]2024'!$A:$AH,34,0)</f>
        <v>#N/A</v>
      </c>
    </row>
    <row r="774" spans="1:10" ht="18" customHeight="1" thickBot="1" x14ac:dyDescent="0.3">
      <c r="A774" s="1"/>
      <c r="B774" s="1"/>
      <c r="C774" s="1"/>
      <c r="D774" s="1"/>
      <c r="E774" s="713"/>
      <c r="F774" s="1"/>
      <c r="G774" s="1"/>
      <c r="H774" s="44" t="str">
        <f t="array" ref="H774">IF(ISERROR(INDEX(גיליון3!$U$14:$X$28,MATCH('דיווח פרטני'!G774,גיליון3!$T$14:$T$28,0),MATCH('דיווח פרטני'!C774,גיליון3!$U$13:$X$13,0)))," ", INDEX(גיליון3!$U$14:$X$28,MATCH('דיווח פרטני'!G774,גיליון3!$T$14:$T$28,0),MATCH('דיווח פרטני'!C774,גיליון3!$U$13:$X$13,0)))</f>
        <v xml:space="preserve"> </v>
      </c>
      <c r="I774" s="1"/>
      <c r="J774" s="1" t="e">
        <f>VLOOKUP(Table_1[[#This Row],[מספר רישוי ]],'[3]2024'!$A:$AH,34,0)</f>
        <v>#N/A</v>
      </c>
    </row>
    <row r="775" spans="1:10" ht="18" customHeight="1" thickBot="1" x14ac:dyDescent="0.3">
      <c r="A775" s="1"/>
      <c r="B775" s="1"/>
      <c r="C775" s="1"/>
      <c r="D775" s="1"/>
      <c r="E775" s="713"/>
      <c r="F775" s="1"/>
      <c r="G775" s="1"/>
      <c r="H775" s="44" t="str">
        <f t="array" ref="H775">IF(ISERROR(INDEX(גיליון3!$U$14:$X$28,MATCH('דיווח פרטני'!G775,גיליון3!$T$14:$T$28,0),MATCH('דיווח פרטני'!C775,גיליון3!$U$13:$X$13,0)))," ", INDEX(גיליון3!$U$14:$X$28,MATCH('דיווח פרטני'!G775,גיליון3!$T$14:$T$28,0),MATCH('דיווח פרטני'!C775,גיליון3!$U$13:$X$13,0)))</f>
        <v xml:space="preserve"> </v>
      </c>
      <c r="I775" s="1"/>
      <c r="J775" s="1" t="e">
        <f>VLOOKUP(Table_1[[#This Row],[מספר רישוי ]],'[3]2024'!$A:$AH,34,0)</f>
        <v>#N/A</v>
      </c>
    </row>
    <row r="776" spans="1:10" ht="18" customHeight="1" thickBot="1" x14ac:dyDescent="0.3">
      <c r="A776" s="1"/>
      <c r="B776" s="1"/>
      <c r="C776" s="1"/>
      <c r="D776" s="1"/>
      <c r="E776" s="713"/>
      <c r="F776" s="1"/>
      <c r="G776" s="1"/>
      <c r="H776" s="44" t="str">
        <f t="array" ref="H776">IF(ISERROR(INDEX(גיליון3!$U$14:$X$28,MATCH('דיווח פרטני'!G776,גיליון3!$T$14:$T$28,0),MATCH('דיווח פרטני'!C776,גיליון3!$U$13:$X$13,0)))," ", INDEX(גיליון3!$U$14:$X$28,MATCH('דיווח פרטני'!G776,גיליון3!$T$14:$T$28,0),MATCH('דיווח פרטני'!C776,גיליון3!$U$13:$X$13,0)))</f>
        <v xml:space="preserve"> </v>
      </c>
      <c r="I776" s="1"/>
      <c r="J776" s="1" t="e">
        <f>VLOOKUP(Table_1[[#This Row],[מספר רישוי ]],'[3]2024'!$A:$AH,34,0)</f>
        <v>#N/A</v>
      </c>
    </row>
    <row r="777" spans="1:10" ht="18" customHeight="1" thickBot="1" x14ac:dyDescent="0.3">
      <c r="A777" s="1"/>
      <c r="B777" s="1"/>
      <c r="C777" s="1"/>
      <c r="D777" s="1"/>
      <c r="E777" s="713"/>
      <c r="F777" s="1"/>
      <c r="G777" s="1"/>
      <c r="H777" s="44" t="str">
        <f t="array" ref="H777">IF(ISERROR(INDEX(גיליון3!$U$14:$X$28,MATCH('דיווח פרטני'!G777,גיליון3!$T$14:$T$28,0),MATCH('דיווח פרטני'!C777,גיליון3!$U$13:$X$13,0)))," ", INDEX(גיליון3!$U$14:$X$28,MATCH('דיווח פרטני'!G777,גיליון3!$T$14:$T$28,0),MATCH('דיווח פרטני'!C777,גיליון3!$U$13:$X$13,0)))</f>
        <v xml:space="preserve"> </v>
      </c>
      <c r="I777" s="1"/>
      <c r="J777" s="1" t="e">
        <f>VLOOKUP(Table_1[[#This Row],[מספר רישוי ]],'[3]2024'!$A:$AH,34,0)</f>
        <v>#N/A</v>
      </c>
    </row>
    <row r="778" spans="1:10" ht="18" customHeight="1" thickBot="1" x14ac:dyDescent="0.3">
      <c r="A778" s="1"/>
      <c r="B778" s="1"/>
      <c r="C778" s="1"/>
      <c r="D778" s="1"/>
      <c r="E778" s="713"/>
      <c r="F778" s="1"/>
      <c r="G778" s="1"/>
      <c r="H778" s="44" t="str">
        <f t="array" ref="H778">IF(ISERROR(INDEX(גיליון3!$U$14:$X$28,MATCH('דיווח פרטני'!G778,גיליון3!$T$14:$T$28,0),MATCH('דיווח פרטני'!C778,גיליון3!$U$13:$X$13,0)))," ", INDEX(גיליון3!$U$14:$X$28,MATCH('דיווח פרטני'!G778,גיליון3!$T$14:$T$28,0),MATCH('דיווח פרטני'!C778,גיליון3!$U$13:$X$13,0)))</f>
        <v xml:space="preserve"> </v>
      </c>
      <c r="I778" s="1"/>
      <c r="J778" s="1" t="e">
        <f>VLOOKUP(Table_1[[#This Row],[מספר רישוי ]],'[3]2024'!$A:$AH,34,0)</f>
        <v>#N/A</v>
      </c>
    </row>
    <row r="779" spans="1:10" ht="18" customHeight="1" thickBot="1" x14ac:dyDescent="0.3">
      <c r="A779" s="1"/>
      <c r="B779" s="1"/>
      <c r="C779" s="1"/>
      <c r="D779" s="1"/>
      <c r="E779" s="713"/>
      <c r="F779" s="1"/>
      <c r="G779" s="1"/>
      <c r="H779" s="44" t="str">
        <f t="array" ref="H779">IF(ISERROR(INDEX(גיליון3!$U$14:$X$28,MATCH('דיווח פרטני'!G779,גיליון3!$T$14:$T$28,0),MATCH('דיווח פרטני'!C779,גיליון3!$U$13:$X$13,0)))," ", INDEX(גיליון3!$U$14:$X$28,MATCH('דיווח פרטני'!G779,גיליון3!$T$14:$T$28,0),MATCH('דיווח פרטני'!C779,גיליון3!$U$13:$X$13,0)))</f>
        <v xml:space="preserve"> </v>
      </c>
      <c r="I779" s="1"/>
      <c r="J779" s="1" t="e">
        <f>VLOOKUP(Table_1[[#This Row],[מספר רישוי ]],'[3]2024'!$A:$AH,34,0)</f>
        <v>#N/A</v>
      </c>
    </row>
    <row r="780" spans="1:10" ht="18" customHeight="1" thickBot="1" x14ac:dyDescent="0.3">
      <c r="A780" s="1"/>
      <c r="B780" s="1"/>
      <c r="C780" s="1"/>
      <c r="D780" s="1"/>
      <c r="E780" s="713"/>
      <c r="F780" s="1"/>
      <c r="G780" s="1"/>
      <c r="H780" s="44" t="str">
        <f t="array" ref="H780">IF(ISERROR(INDEX(גיליון3!$U$14:$X$28,MATCH('דיווח פרטני'!G780,גיליון3!$T$14:$T$28,0),MATCH('דיווח פרטני'!C780,גיליון3!$U$13:$X$13,0)))," ", INDEX(גיליון3!$U$14:$X$28,MATCH('דיווח פרטני'!G780,גיליון3!$T$14:$T$28,0),MATCH('דיווח פרטני'!C780,גיליון3!$U$13:$X$13,0)))</f>
        <v xml:space="preserve"> </v>
      </c>
      <c r="I780" s="1"/>
      <c r="J780" s="1" t="e">
        <f>VLOOKUP(Table_1[[#This Row],[מספר רישוי ]],'[3]2024'!$A:$AH,34,0)</f>
        <v>#N/A</v>
      </c>
    </row>
    <row r="781" spans="1:10" ht="18" customHeight="1" thickBot="1" x14ac:dyDescent="0.3">
      <c r="A781" s="1"/>
      <c r="B781" s="1"/>
      <c r="C781" s="1"/>
      <c r="D781" s="1"/>
      <c r="E781" s="713"/>
      <c r="F781" s="1"/>
      <c r="G781" s="1"/>
      <c r="H781" s="44" t="str">
        <f t="array" ref="H781">IF(ISERROR(INDEX(גיליון3!$U$14:$X$28,MATCH('דיווח פרטני'!G781,גיליון3!$T$14:$T$28,0),MATCH('דיווח פרטני'!C781,גיליון3!$U$13:$X$13,0)))," ", INDEX(גיליון3!$U$14:$X$28,MATCH('דיווח פרטני'!G781,גיליון3!$T$14:$T$28,0),MATCH('דיווח פרטני'!C781,גיליון3!$U$13:$X$13,0)))</f>
        <v xml:space="preserve"> </v>
      </c>
      <c r="I781" s="1"/>
      <c r="J781" s="1" t="e">
        <f>VLOOKUP(Table_1[[#This Row],[מספר רישוי ]],'[3]2024'!$A:$AH,34,0)</f>
        <v>#N/A</v>
      </c>
    </row>
    <row r="782" spans="1:10" ht="18" customHeight="1" thickBot="1" x14ac:dyDescent="0.3">
      <c r="A782" s="1"/>
      <c r="B782" s="1"/>
      <c r="C782" s="1"/>
      <c r="D782" s="1"/>
      <c r="E782" s="713"/>
      <c r="F782" s="1"/>
      <c r="G782" s="1"/>
      <c r="H782" s="44" t="str">
        <f t="array" ref="H782">IF(ISERROR(INDEX(גיליון3!$U$14:$X$28,MATCH('דיווח פרטני'!G782,גיליון3!$T$14:$T$28,0),MATCH('דיווח פרטני'!C782,גיליון3!$U$13:$X$13,0)))," ", INDEX(גיליון3!$U$14:$X$28,MATCH('דיווח פרטני'!G782,גיליון3!$T$14:$T$28,0),MATCH('דיווח פרטני'!C782,גיליון3!$U$13:$X$13,0)))</f>
        <v xml:space="preserve"> </v>
      </c>
      <c r="I782" s="1"/>
      <c r="J782" s="1" t="e">
        <f>VLOOKUP(Table_1[[#This Row],[מספר רישוי ]],'[3]2024'!$A:$AH,34,0)</f>
        <v>#N/A</v>
      </c>
    </row>
    <row r="783" spans="1:10" ht="18" customHeight="1" thickBot="1" x14ac:dyDescent="0.3">
      <c r="A783" s="1"/>
      <c r="B783" s="1"/>
      <c r="C783" s="1"/>
      <c r="D783" s="1"/>
      <c r="E783" s="713"/>
      <c r="F783" s="1"/>
      <c r="G783" s="1"/>
      <c r="H783" s="44" t="str">
        <f t="array" ref="H783">IF(ISERROR(INDEX(גיליון3!$U$14:$X$28,MATCH('דיווח פרטני'!G783,גיליון3!$T$14:$T$28,0),MATCH('דיווח פרטני'!C783,גיליון3!$U$13:$X$13,0)))," ", INDEX(גיליון3!$U$14:$X$28,MATCH('דיווח פרטני'!G783,גיליון3!$T$14:$T$28,0),MATCH('דיווח פרטני'!C783,גיליון3!$U$13:$X$13,0)))</f>
        <v xml:space="preserve"> </v>
      </c>
      <c r="I783" s="1"/>
      <c r="J783" s="1" t="e">
        <f>VLOOKUP(Table_1[[#This Row],[מספר רישוי ]],'[3]2024'!$A:$AH,34,0)</f>
        <v>#N/A</v>
      </c>
    </row>
    <row r="784" spans="1:10" ht="18" customHeight="1" thickBot="1" x14ac:dyDescent="0.3">
      <c r="A784" s="1"/>
      <c r="B784" s="1"/>
      <c r="C784" s="1"/>
      <c r="D784" s="1"/>
      <c r="E784" s="713"/>
      <c r="F784" s="1"/>
      <c r="G784" s="1"/>
      <c r="H784" s="44" t="str">
        <f t="array" ref="H784">IF(ISERROR(INDEX(גיליון3!$U$14:$X$28,MATCH('דיווח פרטני'!G784,גיליון3!$T$14:$T$28,0),MATCH('דיווח פרטני'!C784,גיליון3!$U$13:$X$13,0)))," ", INDEX(גיליון3!$U$14:$X$28,MATCH('דיווח פרטני'!G784,גיליון3!$T$14:$T$28,0),MATCH('דיווח פרטני'!C784,גיליון3!$U$13:$X$13,0)))</f>
        <v xml:space="preserve"> </v>
      </c>
      <c r="I784" s="1"/>
      <c r="J784" s="1" t="e">
        <f>VLOOKUP(Table_1[[#This Row],[מספר רישוי ]],'[3]2024'!$A:$AH,34,0)</f>
        <v>#N/A</v>
      </c>
    </row>
    <row r="785" spans="1:10" ht="18" customHeight="1" thickBot="1" x14ac:dyDescent="0.3">
      <c r="A785" s="1"/>
      <c r="B785" s="1"/>
      <c r="C785" s="1"/>
      <c r="D785" s="1"/>
      <c r="E785" s="713"/>
      <c r="F785" s="1"/>
      <c r="G785" s="1"/>
      <c r="H785" s="44" t="str">
        <f t="array" ref="H785">IF(ISERROR(INDEX(גיליון3!$U$14:$X$28,MATCH('דיווח פרטני'!G785,גיליון3!$T$14:$T$28,0),MATCH('דיווח פרטני'!C785,גיליון3!$U$13:$X$13,0)))," ", INDEX(גיליון3!$U$14:$X$28,MATCH('דיווח פרטני'!G785,גיליון3!$T$14:$T$28,0),MATCH('דיווח פרטני'!C785,גיליון3!$U$13:$X$13,0)))</f>
        <v xml:space="preserve"> </v>
      </c>
      <c r="I785" s="1"/>
      <c r="J785" s="1" t="e">
        <f>VLOOKUP(Table_1[[#This Row],[מספר רישוי ]],'[3]2024'!$A:$AH,34,0)</f>
        <v>#N/A</v>
      </c>
    </row>
    <row r="786" spans="1:10" ht="18" customHeight="1" thickBot="1" x14ac:dyDescent="0.3">
      <c r="A786" s="1"/>
      <c r="B786" s="1"/>
      <c r="C786" s="1"/>
      <c r="D786" s="1"/>
      <c r="E786" s="713"/>
      <c r="F786" s="1"/>
      <c r="G786" s="1"/>
      <c r="H786" s="44" t="str">
        <f t="array" ref="H786">IF(ISERROR(INDEX(גיליון3!$U$14:$X$28,MATCH('דיווח פרטני'!G786,גיליון3!$T$14:$T$28,0),MATCH('דיווח פרטני'!C786,גיליון3!$U$13:$X$13,0)))," ", INDEX(גיליון3!$U$14:$X$28,MATCH('דיווח פרטני'!G786,גיליון3!$T$14:$T$28,0),MATCH('דיווח פרטני'!C786,גיליון3!$U$13:$X$13,0)))</f>
        <v xml:space="preserve"> </v>
      </c>
      <c r="I786" s="1"/>
      <c r="J786" s="1" t="e">
        <f>VLOOKUP(Table_1[[#This Row],[מספר רישוי ]],'[3]2024'!$A:$AH,34,0)</f>
        <v>#N/A</v>
      </c>
    </row>
    <row r="787" spans="1:10" ht="18" customHeight="1" thickBot="1" x14ac:dyDescent="0.3">
      <c r="A787" s="1"/>
      <c r="B787" s="1"/>
      <c r="C787" s="1"/>
      <c r="D787" s="1"/>
      <c r="E787" s="713"/>
      <c r="F787" s="1"/>
      <c r="G787" s="1"/>
      <c r="H787" s="44" t="str">
        <f t="array" ref="H787">IF(ISERROR(INDEX(גיליון3!$U$14:$X$28,MATCH('דיווח פרטני'!G787,גיליון3!$T$14:$T$28,0),MATCH('דיווח פרטני'!C787,גיליון3!$U$13:$X$13,0)))," ", INDEX(גיליון3!$U$14:$X$28,MATCH('דיווח פרטני'!G787,גיליון3!$T$14:$T$28,0),MATCH('דיווח פרטני'!C787,גיליון3!$U$13:$X$13,0)))</f>
        <v xml:space="preserve"> </v>
      </c>
      <c r="I787" s="1"/>
      <c r="J787" s="1" t="e">
        <f>VLOOKUP(Table_1[[#This Row],[מספר רישוי ]],'[3]2024'!$A:$AH,34,0)</f>
        <v>#N/A</v>
      </c>
    </row>
    <row r="788" spans="1:10" ht="18" customHeight="1" thickBot="1" x14ac:dyDescent="0.3">
      <c r="A788" s="1"/>
      <c r="B788" s="1"/>
      <c r="C788" s="1"/>
      <c r="D788" s="1"/>
      <c r="E788" s="713"/>
      <c r="F788" s="1"/>
      <c r="G788" s="1"/>
      <c r="H788" s="44" t="str">
        <f t="array" ref="H788">IF(ISERROR(INDEX(גיליון3!$U$14:$X$28,MATCH('דיווח פרטני'!G788,גיליון3!$T$14:$T$28,0),MATCH('דיווח פרטני'!C788,גיליון3!$U$13:$X$13,0)))," ", INDEX(גיליון3!$U$14:$X$28,MATCH('דיווח פרטני'!G788,גיליון3!$T$14:$T$28,0),MATCH('דיווח פרטני'!C788,גיליון3!$U$13:$X$13,0)))</f>
        <v xml:space="preserve"> </v>
      </c>
      <c r="I788" s="1"/>
      <c r="J788" s="1" t="e">
        <f>VLOOKUP(Table_1[[#This Row],[מספר רישוי ]],'[3]2024'!$A:$AH,34,0)</f>
        <v>#N/A</v>
      </c>
    </row>
    <row r="789" spans="1:10" ht="18" customHeight="1" thickBot="1" x14ac:dyDescent="0.3">
      <c r="A789" s="1"/>
      <c r="B789" s="1"/>
      <c r="C789" s="1"/>
      <c r="D789" s="1"/>
      <c r="E789" s="713"/>
      <c r="F789" s="1"/>
      <c r="G789" s="1"/>
      <c r="H789" s="44" t="str">
        <f t="array" ref="H789">IF(ISERROR(INDEX(גיליון3!$U$14:$X$28,MATCH('דיווח פרטני'!G789,גיליון3!$T$14:$T$28,0),MATCH('דיווח פרטני'!C789,גיליון3!$U$13:$X$13,0)))," ", INDEX(גיליון3!$U$14:$X$28,MATCH('דיווח פרטני'!G789,גיליון3!$T$14:$T$28,0),MATCH('דיווח פרטני'!C789,גיליון3!$U$13:$X$13,0)))</f>
        <v xml:space="preserve"> </v>
      </c>
      <c r="I789" s="1"/>
      <c r="J789" s="1" t="e">
        <f>VLOOKUP(Table_1[[#This Row],[מספר רישוי ]],'[3]2024'!$A:$AH,34,0)</f>
        <v>#N/A</v>
      </c>
    </row>
    <row r="790" spans="1:10" ht="18" customHeight="1" thickBot="1" x14ac:dyDescent="0.3">
      <c r="A790" s="1"/>
      <c r="B790" s="1"/>
      <c r="C790" s="1"/>
      <c r="D790" s="1"/>
      <c r="E790" s="713"/>
      <c r="F790" s="1"/>
      <c r="G790" s="1"/>
      <c r="H790" s="44" t="str">
        <f t="array" ref="H790">IF(ISERROR(INDEX(גיליון3!$U$14:$X$28,MATCH('דיווח פרטני'!G790,גיליון3!$T$14:$T$28,0),MATCH('דיווח פרטני'!C790,גיליון3!$U$13:$X$13,0)))," ", INDEX(גיליון3!$U$14:$X$28,MATCH('דיווח פרטני'!G790,גיליון3!$T$14:$T$28,0),MATCH('דיווח פרטני'!C790,גיליון3!$U$13:$X$13,0)))</f>
        <v xml:space="preserve"> </v>
      </c>
      <c r="I790" s="1"/>
      <c r="J790" s="1" t="e">
        <f>VLOOKUP(Table_1[[#This Row],[מספר רישוי ]],'[3]2024'!$A:$AH,34,0)</f>
        <v>#N/A</v>
      </c>
    </row>
    <row r="791" spans="1:10" ht="18" customHeight="1" thickBot="1" x14ac:dyDescent="0.3">
      <c r="A791" s="1"/>
      <c r="B791" s="1"/>
      <c r="C791" s="1"/>
      <c r="D791" s="1"/>
      <c r="E791" s="713"/>
      <c r="F791" s="1"/>
      <c r="G791" s="1"/>
      <c r="H791" s="44" t="str">
        <f t="array" ref="H791">IF(ISERROR(INDEX(גיליון3!$U$14:$X$28,MATCH('דיווח פרטני'!G791,גיליון3!$T$14:$T$28,0),MATCH('דיווח פרטני'!C791,גיליון3!$U$13:$X$13,0)))," ", INDEX(גיליון3!$U$14:$X$28,MATCH('דיווח פרטני'!G791,גיליון3!$T$14:$T$28,0),MATCH('דיווח פרטני'!C791,גיליון3!$U$13:$X$13,0)))</f>
        <v xml:space="preserve"> </v>
      </c>
      <c r="I791" s="1"/>
      <c r="J791" s="1" t="e">
        <f>VLOOKUP(Table_1[[#This Row],[מספר רישוי ]],'[3]2024'!$A:$AH,34,0)</f>
        <v>#N/A</v>
      </c>
    </row>
    <row r="792" spans="1:10" ht="18" customHeight="1" thickBot="1" x14ac:dyDescent="0.3">
      <c r="A792" s="1"/>
      <c r="B792" s="1"/>
      <c r="C792" s="1"/>
      <c r="D792" s="1"/>
      <c r="E792" s="713"/>
      <c r="F792" s="1"/>
      <c r="G792" s="1"/>
      <c r="H792" s="44" t="str">
        <f t="array" ref="H792">IF(ISERROR(INDEX(גיליון3!$U$14:$X$28,MATCH('דיווח פרטני'!G792,גיליון3!$T$14:$T$28,0),MATCH('דיווח פרטני'!C792,גיליון3!$U$13:$X$13,0)))," ", INDEX(גיליון3!$U$14:$X$28,MATCH('דיווח פרטני'!G792,גיליון3!$T$14:$T$28,0),MATCH('דיווח פרטני'!C792,גיליון3!$U$13:$X$13,0)))</f>
        <v xml:space="preserve"> </v>
      </c>
      <c r="I792" s="1"/>
      <c r="J792" s="1" t="e">
        <f>VLOOKUP(Table_1[[#This Row],[מספר רישוי ]],'[3]2024'!$A:$AH,34,0)</f>
        <v>#N/A</v>
      </c>
    </row>
    <row r="793" spans="1:10" ht="18" customHeight="1" thickBot="1" x14ac:dyDescent="0.3">
      <c r="A793" s="1"/>
      <c r="B793" s="1"/>
      <c r="C793" s="1"/>
      <c r="D793" s="1"/>
      <c r="E793" s="713"/>
      <c r="F793" s="1"/>
      <c r="G793" s="1"/>
      <c r="H793" s="44" t="str">
        <f t="array" ref="H793">IF(ISERROR(INDEX(גיליון3!$U$14:$X$28,MATCH('דיווח פרטני'!G793,גיליון3!$T$14:$T$28,0),MATCH('דיווח פרטני'!C793,גיליון3!$U$13:$X$13,0)))," ", INDEX(גיליון3!$U$14:$X$28,MATCH('דיווח פרטני'!G793,גיליון3!$T$14:$T$28,0),MATCH('דיווח פרטני'!C793,גיליון3!$U$13:$X$13,0)))</f>
        <v xml:space="preserve"> </v>
      </c>
      <c r="I793" s="1"/>
      <c r="J793" s="1" t="e">
        <f>VLOOKUP(Table_1[[#This Row],[מספר רישוי ]],'[3]2024'!$A:$AH,34,0)</f>
        <v>#N/A</v>
      </c>
    </row>
    <row r="794" spans="1:10" ht="18" customHeight="1" thickBot="1" x14ac:dyDescent="0.3">
      <c r="A794" s="1"/>
      <c r="B794" s="1"/>
      <c r="C794" s="1"/>
      <c r="D794" s="1"/>
      <c r="E794" s="713"/>
      <c r="F794" s="1"/>
      <c r="G794" s="1"/>
      <c r="H794" s="44" t="str">
        <f t="array" ref="H794">IF(ISERROR(INDEX(גיליון3!$U$14:$X$28,MATCH('דיווח פרטני'!G794,גיליון3!$T$14:$T$28,0),MATCH('דיווח פרטני'!C794,גיליון3!$U$13:$X$13,0)))," ", INDEX(גיליון3!$U$14:$X$28,MATCH('דיווח פרטני'!G794,גיליון3!$T$14:$T$28,0),MATCH('דיווח פרטני'!C794,גיליון3!$U$13:$X$13,0)))</f>
        <v xml:space="preserve"> </v>
      </c>
      <c r="I794" s="1"/>
      <c r="J794" s="1" t="e">
        <f>VLOOKUP(Table_1[[#This Row],[מספר רישוי ]],'[3]2024'!$A:$AH,34,0)</f>
        <v>#N/A</v>
      </c>
    </row>
    <row r="795" spans="1:10" ht="18" customHeight="1" thickBot="1" x14ac:dyDescent="0.3">
      <c r="A795" s="1"/>
      <c r="B795" s="1"/>
      <c r="C795" s="1"/>
      <c r="D795" s="1"/>
      <c r="E795" s="713"/>
      <c r="F795" s="1"/>
      <c r="G795" s="1"/>
      <c r="H795" s="44" t="str">
        <f t="array" ref="H795">IF(ISERROR(INDEX(גיליון3!$U$14:$X$28,MATCH('דיווח פרטני'!G795,גיליון3!$T$14:$T$28,0),MATCH('דיווח פרטני'!C795,גיליון3!$U$13:$X$13,0)))," ", INDEX(גיליון3!$U$14:$X$28,MATCH('דיווח פרטני'!G795,גיליון3!$T$14:$T$28,0),MATCH('דיווח פרטני'!C795,גיליון3!$U$13:$X$13,0)))</f>
        <v xml:space="preserve"> </v>
      </c>
      <c r="I795" s="1"/>
      <c r="J795" s="1" t="e">
        <f>VLOOKUP(Table_1[[#This Row],[מספר רישוי ]],'[3]2024'!$A:$AH,34,0)</f>
        <v>#N/A</v>
      </c>
    </row>
    <row r="796" spans="1:10" ht="18" customHeight="1" thickBot="1" x14ac:dyDescent="0.3">
      <c r="A796" s="1"/>
      <c r="B796" s="1"/>
      <c r="C796" s="1"/>
      <c r="D796" s="1"/>
      <c r="E796" s="713"/>
      <c r="F796" s="1"/>
      <c r="G796" s="1"/>
      <c r="H796" s="44" t="str">
        <f t="array" ref="H796">IF(ISERROR(INDEX(גיליון3!$U$14:$X$28,MATCH('דיווח פרטני'!G796,גיליון3!$T$14:$T$28,0),MATCH('דיווח פרטני'!C796,גיליון3!$U$13:$X$13,0)))," ", INDEX(גיליון3!$U$14:$X$28,MATCH('דיווח פרטני'!G796,גיליון3!$T$14:$T$28,0),MATCH('דיווח פרטני'!C796,גיליון3!$U$13:$X$13,0)))</f>
        <v xml:space="preserve"> </v>
      </c>
      <c r="I796" s="1"/>
      <c r="J796" s="1" t="e">
        <f>VLOOKUP(Table_1[[#This Row],[מספר רישוי ]],'[3]2024'!$A:$AH,34,0)</f>
        <v>#N/A</v>
      </c>
    </row>
    <row r="797" spans="1:10" ht="18" customHeight="1" thickBot="1" x14ac:dyDescent="0.3">
      <c r="A797" s="1"/>
      <c r="B797" s="1"/>
      <c r="C797" s="1"/>
      <c r="D797" s="1"/>
      <c r="E797" s="713"/>
      <c r="F797" s="1"/>
      <c r="G797" s="1"/>
      <c r="H797" s="44" t="str">
        <f t="array" ref="H797">IF(ISERROR(INDEX(גיליון3!$U$14:$X$28,MATCH('דיווח פרטני'!G797,גיליון3!$T$14:$T$28,0),MATCH('דיווח פרטני'!C797,גיליון3!$U$13:$X$13,0)))," ", INDEX(גיליון3!$U$14:$X$28,MATCH('דיווח פרטני'!G797,גיליון3!$T$14:$T$28,0),MATCH('דיווח פרטני'!C797,גיליון3!$U$13:$X$13,0)))</f>
        <v xml:space="preserve"> </v>
      </c>
      <c r="I797" s="1"/>
      <c r="J797" s="1" t="e">
        <f>VLOOKUP(Table_1[[#This Row],[מספר רישוי ]],'[3]2024'!$A:$AH,34,0)</f>
        <v>#N/A</v>
      </c>
    </row>
    <row r="798" spans="1:10" ht="18" customHeight="1" thickBot="1" x14ac:dyDescent="0.3">
      <c r="A798" s="1"/>
      <c r="B798" s="1"/>
      <c r="C798" s="1"/>
      <c r="D798" s="1"/>
      <c r="E798" s="713"/>
      <c r="F798" s="1"/>
      <c r="G798" s="1"/>
      <c r="H798" s="44" t="str">
        <f t="array" ref="H798">IF(ISERROR(INDEX(גיליון3!$U$14:$X$28,MATCH('דיווח פרטני'!G798,גיליון3!$T$14:$T$28,0),MATCH('דיווח פרטני'!C798,גיליון3!$U$13:$X$13,0)))," ", INDEX(גיליון3!$U$14:$X$28,MATCH('דיווח פרטני'!G798,גיליון3!$T$14:$T$28,0),MATCH('דיווח פרטני'!C798,גיליון3!$U$13:$X$13,0)))</f>
        <v xml:space="preserve"> </v>
      </c>
      <c r="I798" s="1"/>
      <c r="J798" s="1" t="e">
        <f>VLOOKUP(Table_1[[#This Row],[מספר רישוי ]],'[3]2024'!$A:$AH,34,0)</f>
        <v>#N/A</v>
      </c>
    </row>
    <row r="799" spans="1:10" ht="18" customHeight="1" thickBot="1" x14ac:dyDescent="0.3">
      <c r="A799" s="1"/>
      <c r="B799" s="1"/>
      <c r="C799" s="1"/>
      <c r="D799" s="1"/>
      <c r="E799" s="713"/>
      <c r="F799" s="1"/>
      <c r="G799" s="1"/>
      <c r="H799" s="44" t="str">
        <f t="array" ref="H799">IF(ISERROR(INDEX(גיליון3!$U$14:$X$28,MATCH('דיווח פרטני'!G799,גיליון3!$T$14:$T$28,0),MATCH('דיווח פרטני'!C799,גיליון3!$U$13:$X$13,0)))," ", INDEX(גיליון3!$U$14:$X$28,MATCH('דיווח פרטני'!G799,גיליון3!$T$14:$T$28,0),MATCH('דיווח פרטני'!C799,גיליון3!$U$13:$X$13,0)))</f>
        <v xml:space="preserve"> </v>
      </c>
      <c r="I799" s="1"/>
      <c r="J799" s="1" t="e">
        <f>VLOOKUP(Table_1[[#This Row],[מספר רישוי ]],'[3]2024'!$A:$AH,34,0)</f>
        <v>#N/A</v>
      </c>
    </row>
    <row r="800" spans="1:10" ht="18" customHeight="1" thickBot="1" x14ac:dyDescent="0.3">
      <c r="A800" s="1"/>
      <c r="B800" s="1"/>
      <c r="C800" s="1"/>
      <c r="D800" s="1"/>
      <c r="E800" s="713"/>
      <c r="F800" s="1"/>
      <c r="G800" s="1"/>
      <c r="H800" s="44" t="str">
        <f t="array" ref="H800">IF(ISERROR(INDEX(גיליון3!$U$14:$X$28,MATCH('דיווח פרטני'!G800,גיליון3!$T$14:$T$28,0),MATCH('דיווח פרטני'!C800,גיליון3!$U$13:$X$13,0)))," ", INDEX(גיליון3!$U$14:$X$28,MATCH('דיווח פרטני'!G800,גיליון3!$T$14:$T$28,0),MATCH('דיווח פרטני'!C800,גיליון3!$U$13:$X$13,0)))</f>
        <v xml:space="preserve"> </v>
      </c>
      <c r="I800" s="1"/>
      <c r="J800" s="1" t="e">
        <f>VLOOKUP(Table_1[[#This Row],[מספר רישוי ]],'[3]2024'!$A:$AH,34,0)</f>
        <v>#N/A</v>
      </c>
    </row>
    <row r="801" spans="1:10" ht="18" customHeight="1" thickBot="1" x14ac:dyDescent="0.3">
      <c r="A801" s="1"/>
      <c r="B801" s="1"/>
      <c r="C801" s="1"/>
      <c r="D801" s="1"/>
      <c r="E801" s="713"/>
      <c r="F801" s="1"/>
      <c r="G801" s="1"/>
      <c r="H801" s="44" t="str">
        <f t="array" ref="H801">IF(ISERROR(INDEX(גיליון3!$U$14:$X$28,MATCH('דיווח פרטני'!G801,גיליון3!$T$14:$T$28,0),MATCH('דיווח פרטני'!C801,גיליון3!$U$13:$X$13,0)))," ", INDEX(גיליון3!$U$14:$X$28,MATCH('דיווח פרטני'!G801,גיליון3!$T$14:$T$28,0),MATCH('דיווח פרטני'!C801,גיליון3!$U$13:$X$13,0)))</f>
        <v xml:space="preserve"> </v>
      </c>
      <c r="I801" s="1"/>
      <c r="J801" s="1" t="e">
        <f>VLOOKUP(Table_1[[#This Row],[מספר רישוי ]],'[3]2024'!$A:$AH,34,0)</f>
        <v>#N/A</v>
      </c>
    </row>
    <row r="802" spans="1:10" ht="18" customHeight="1" thickBot="1" x14ac:dyDescent="0.3">
      <c r="A802" s="1"/>
      <c r="B802" s="1"/>
      <c r="C802" s="1"/>
      <c r="D802" s="1"/>
      <c r="E802" s="713"/>
      <c r="F802" s="1"/>
      <c r="G802" s="1"/>
      <c r="H802" s="44" t="str">
        <f t="array" ref="H802">IF(ISERROR(INDEX(גיליון3!$U$14:$X$28,MATCH('דיווח פרטני'!G802,גיליון3!$T$14:$T$28,0),MATCH('דיווח פרטני'!C802,גיליון3!$U$13:$X$13,0)))," ", INDEX(גיליון3!$U$14:$X$28,MATCH('דיווח פרטני'!G802,גיליון3!$T$14:$T$28,0),MATCH('דיווח פרטני'!C802,גיליון3!$U$13:$X$13,0)))</f>
        <v xml:space="preserve"> </v>
      </c>
      <c r="I802" s="1"/>
      <c r="J802" s="1" t="e">
        <f>VLOOKUP(Table_1[[#This Row],[מספר רישוי ]],'[3]2024'!$A:$AH,34,0)</f>
        <v>#N/A</v>
      </c>
    </row>
    <row r="803" spans="1:10" ht="18" customHeight="1" thickBot="1" x14ac:dyDescent="0.3">
      <c r="A803" s="1"/>
      <c r="B803" s="1"/>
      <c r="C803" s="1"/>
      <c r="D803" s="1"/>
      <c r="E803" s="713"/>
      <c r="F803" s="1"/>
      <c r="G803" s="1"/>
      <c r="H803" s="44" t="str">
        <f t="array" ref="H803">IF(ISERROR(INDEX(גיליון3!$U$14:$X$28,MATCH('דיווח פרטני'!G803,גיליון3!$T$14:$T$28,0),MATCH('דיווח פרטני'!C803,גיליון3!$U$13:$X$13,0)))," ", INDEX(גיליון3!$U$14:$X$28,MATCH('דיווח פרטני'!G803,גיליון3!$T$14:$T$28,0),MATCH('דיווח פרטני'!C803,גיליון3!$U$13:$X$13,0)))</f>
        <v xml:space="preserve"> </v>
      </c>
      <c r="I803" s="1"/>
      <c r="J803" s="1" t="e">
        <f>VLOOKUP(Table_1[[#This Row],[מספר רישוי ]],'[3]2024'!$A:$AH,34,0)</f>
        <v>#N/A</v>
      </c>
    </row>
    <row r="804" spans="1:10" ht="18" customHeight="1" thickBot="1" x14ac:dyDescent="0.3">
      <c r="A804" s="1"/>
      <c r="B804" s="1"/>
      <c r="C804" s="1"/>
      <c r="D804" s="1"/>
      <c r="E804" s="713"/>
      <c r="F804" s="1"/>
      <c r="G804" s="1"/>
      <c r="H804" s="44" t="str">
        <f t="array" ref="H804">IF(ISERROR(INDEX(גיליון3!$U$14:$X$28,MATCH('דיווח פרטני'!G804,גיליון3!$T$14:$T$28,0),MATCH('דיווח פרטני'!C804,גיליון3!$U$13:$X$13,0)))," ", INDEX(גיליון3!$U$14:$X$28,MATCH('דיווח פרטני'!G804,גיליון3!$T$14:$T$28,0),MATCH('דיווח פרטני'!C804,גיליון3!$U$13:$X$13,0)))</f>
        <v xml:space="preserve"> </v>
      </c>
      <c r="I804" s="1"/>
      <c r="J804" s="1" t="e">
        <f>VLOOKUP(Table_1[[#This Row],[מספר רישוי ]],'[3]2024'!$A:$AH,34,0)</f>
        <v>#N/A</v>
      </c>
    </row>
    <row r="805" spans="1:10" ht="18" customHeight="1" thickBot="1" x14ac:dyDescent="0.3">
      <c r="A805" s="1"/>
      <c r="B805" s="1"/>
      <c r="C805" s="1"/>
      <c r="D805" s="1"/>
      <c r="E805" s="713"/>
      <c r="F805" s="1"/>
      <c r="G805" s="1"/>
      <c r="H805" s="44" t="str">
        <f t="array" ref="H805">IF(ISERROR(INDEX(גיליון3!$U$14:$X$28,MATCH('דיווח פרטני'!G805,גיליון3!$T$14:$T$28,0),MATCH('דיווח פרטני'!C805,גיליון3!$U$13:$X$13,0)))," ", INDEX(גיליון3!$U$14:$X$28,MATCH('דיווח פרטני'!G805,גיליון3!$T$14:$T$28,0),MATCH('דיווח פרטני'!C805,גיליון3!$U$13:$X$13,0)))</f>
        <v xml:space="preserve"> </v>
      </c>
      <c r="I805" s="1"/>
      <c r="J805" s="1" t="e">
        <f>VLOOKUP(Table_1[[#This Row],[מספר רישוי ]],'[3]2024'!$A:$AH,34,0)</f>
        <v>#N/A</v>
      </c>
    </row>
    <row r="806" spans="1:10" ht="18" customHeight="1" thickBot="1" x14ac:dyDescent="0.3">
      <c r="A806" s="1"/>
      <c r="B806" s="1"/>
      <c r="C806" s="1"/>
      <c r="D806" s="1"/>
      <c r="E806" s="713"/>
      <c r="F806" s="1"/>
      <c r="G806" s="1"/>
      <c r="H806" s="44" t="str">
        <f t="array" ref="H806">IF(ISERROR(INDEX(גיליון3!$U$14:$X$28,MATCH('דיווח פרטני'!G806,גיליון3!$T$14:$T$28,0),MATCH('דיווח פרטני'!C806,גיליון3!$U$13:$X$13,0)))," ", INDEX(גיליון3!$U$14:$X$28,MATCH('דיווח פרטני'!G806,גיליון3!$T$14:$T$28,0),MATCH('דיווח פרטני'!C806,גיליון3!$U$13:$X$13,0)))</f>
        <v xml:space="preserve"> </v>
      </c>
      <c r="I806" s="1"/>
      <c r="J806" s="1" t="e">
        <f>VLOOKUP(Table_1[[#This Row],[מספר רישוי ]],'[3]2024'!$A:$AH,34,0)</f>
        <v>#N/A</v>
      </c>
    </row>
    <row r="807" spans="1:10" ht="18" customHeight="1" thickBot="1" x14ac:dyDescent="0.3">
      <c r="A807" s="1"/>
      <c r="B807" s="1"/>
      <c r="C807" s="1"/>
      <c r="D807" s="1"/>
      <c r="E807" s="713"/>
      <c r="F807" s="1"/>
      <c r="G807" s="1"/>
      <c r="H807" s="44" t="str">
        <f t="array" ref="H807">IF(ISERROR(INDEX(גיליון3!$U$14:$X$28,MATCH('דיווח פרטני'!G807,גיליון3!$T$14:$T$28,0),MATCH('דיווח פרטני'!C807,גיליון3!$U$13:$X$13,0)))," ", INDEX(גיליון3!$U$14:$X$28,MATCH('דיווח פרטני'!G807,גיליון3!$T$14:$T$28,0),MATCH('דיווח פרטני'!C807,גיליון3!$U$13:$X$13,0)))</f>
        <v xml:space="preserve"> </v>
      </c>
      <c r="I807" s="1"/>
      <c r="J807" s="1" t="e">
        <f>VLOOKUP(Table_1[[#This Row],[מספר רישוי ]],'[3]2024'!$A:$AH,34,0)</f>
        <v>#N/A</v>
      </c>
    </row>
    <row r="808" spans="1:10" ht="18" customHeight="1" thickBot="1" x14ac:dyDescent="0.3">
      <c r="A808" s="1"/>
      <c r="B808" s="1"/>
      <c r="C808" s="1"/>
      <c r="D808" s="1"/>
      <c r="E808" s="713"/>
      <c r="F808" s="1"/>
      <c r="G808" s="1"/>
      <c r="H808" s="44" t="str">
        <f t="array" ref="H808">IF(ISERROR(INDEX(גיליון3!$U$14:$X$28,MATCH('דיווח פרטני'!G808,גיליון3!$T$14:$T$28,0),MATCH('דיווח פרטני'!C808,גיליון3!$U$13:$X$13,0)))," ", INDEX(גיליון3!$U$14:$X$28,MATCH('דיווח פרטני'!G808,גיליון3!$T$14:$T$28,0),MATCH('דיווח פרטני'!C808,גיליון3!$U$13:$X$13,0)))</f>
        <v xml:space="preserve"> </v>
      </c>
      <c r="I808" s="1"/>
      <c r="J808" s="1" t="e">
        <f>VLOOKUP(Table_1[[#This Row],[מספר רישוי ]],'[3]2024'!$A:$AH,34,0)</f>
        <v>#N/A</v>
      </c>
    </row>
    <row r="809" spans="1:10" ht="18" customHeight="1" thickBot="1" x14ac:dyDescent="0.3">
      <c r="A809" s="1"/>
      <c r="B809" s="1"/>
      <c r="C809" s="1"/>
      <c r="D809" s="1"/>
      <c r="E809" s="713"/>
      <c r="F809" s="1"/>
      <c r="G809" s="1"/>
      <c r="H809" s="44" t="str">
        <f t="array" ref="H809">IF(ISERROR(INDEX(גיליון3!$U$14:$X$28,MATCH('דיווח פרטני'!G809,גיליון3!$T$14:$T$28,0),MATCH('דיווח פרטני'!C809,גיליון3!$U$13:$X$13,0)))," ", INDEX(גיליון3!$U$14:$X$28,MATCH('דיווח פרטני'!G809,גיליון3!$T$14:$T$28,0),MATCH('דיווח פרטני'!C809,גיליון3!$U$13:$X$13,0)))</f>
        <v xml:space="preserve"> </v>
      </c>
      <c r="I809" s="1"/>
      <c r="J809" s="1" t="e">
        <f>VLOOKUP(Table_1[[#This Row],[מספר רישוי ]],'[3]2024'!$A:$AH,34,0)</f>
        <v>#N/A</v>
      </c>
    </row>
    <row r="810" spans="1:10" ht="18" customHeight="1" thickBot="1" x14ac:dyDescent="0.3">
      <c r="A810" s="1"/>
      <c r="B810" s="1"/>
      <c r="C810" s="1"/>
      <c r="D810" s="1"/>
      <c r="E810" s="713"/>
      <c r="F810" s="1"/>
      <c r="G810" s="1"/>
      <c r="H810" s="44" t="str">
        <f t="array" ref="H810">IF(ISERROR(INDEX(גיליון3!$U$14:$X$28,MATCH('דיווח פרטני'!G810,גיליון3!$T$14:$T$28,0),MATCH('דיווח פרטני'!C810,גיליון3!$U$13:$X$13,0)))," ", INDEX(גיליון3!$U$14:$X$28,MATCH('דיווח פרטני'!G810,גיליון3!$T$14:$T$28,0),MATCH('דיווח פרטני'!C810,גיליון3!$U$13:$X$13,0)))</f>
        <v xml:space="preserve"> </v>
      </c>
      <c r="I810" s="1"/>
      <c r="J810" s="1" t="e">
        <f>VLOOKUP(Table_1[[#This Row],[מספר רישוי ]],'[3]2024'!$A:$AH,34,0)</f>
        <v>#N/A</v>
      </c>
    </row>
    <row r="811" spans="1:10" ht="18" customHeight="1" thickBot="1" x14ac:dyDescent="0.3">
      <c r="A811" s="1"/>
      <c r="B811" s="1"/>
      <c r="C811" s="1"/>
      <c r="D811" s="1"/>
      <c r="E811" s="713"/>
      <c r="F811" s="1"/>
      <c r="G811" s="1"/>
      <c r="H811" s="44" t="str">
        <f t="array" ref="H811">IF(ISERROR(INDEX(גיליון3!$U$14:$X$28,MATCH('דיווח פרטני'!G811,גיליון3!$T$14:$T$28,0),MATCH('דיווח פרטני'!C811,גיליון3!$U$13:$X$13,0)))," ", INDEX(גיליון3!$U$14:$X$28,MATCH('דיווח פרטני'!G811,גיליון3!$T$14:$T$28,0),MATCH('דיווח פרטני'!C811,גיליון3!$U$13:$X$13,0)))</f>
        <v xml:space="preserve"> </v>
      </c>
      <c r="I811" s="1"/>
      <c r="J811" s="1" t="e">
        <f>VLOOKUP(Table_1[[#This Row],[מספר רישוי ]],'[3]2024'!$A:$AH,34,0)</f>
        <v>#N/A</v>
      </c>
    </row>
    <row r="812" spans="1:10" ht="18" customHeight="1" thickBot="1" x14ac:dyDescent="0.3">
      <c r="A812" s="1"/>
      <c r="B812" s="1"/>
      <c r="C812" s="1"/>
      <c r="D812" s="1"/>
      <c r="E812" s="713"/>
      <c r="F812" s="1"/>
      <c r="G812" s="1"/>
      <c r="H812" s="44" t="str">
        <f t="array" ref="H812">IF(ISERROR(INDEX(גיליון3!$U$14:$X$28,MATCH('דיווח פרטני'!G812,גיליון3!$T$14:$T$28,0),MATCH('דיווח פרטני'!C812,גיליון3!$U$13:$X$13,0)))," ", INDEX(גיליון3!$U$14:$X$28,MATCH('דיווח פרטני'!G812,גיליון3!$T$14:$T$28,0),MATCH('דיווח פרטני'!C812,גיליון3!$U$13:$X$13,0)))</f>
        <v xml:space="preserve"> </v>
      </c>
      <c r="I812" s="1"/>
      <c r="J812" s="1" t="e">
        <f>VLOOKUP(Table_1[[#This Row],[מספר רישוי ]],'[3]2024'!$A:$AH,34,0)</f>
        <v>#N/A</v>
      </c>
    </row>
    <row r="813" spans="1:10" ht="18" customHeight="1" thickBot="1" x14ac:dyDescent="0.3">
      <c r="A813" s="1"/>
      <c r="B813" s="1"/>
      <c r="C813" s="1"/>
      <c r="D813" s="1"/>
      <c r="E813" s="713"/>
      <c r="F813" s="1"/>
      <c r="G813" s="1"/>
      <c r="H813" s="44" t="str">
        <f t="array" ref="H813">IF(ISERROR(INDEX(גיליון3!$U$14:$X$28,MATCH('דיווח פרטני'!G813,גיליון3!$T$14:$T$28,0),MATCH('דיווח פרטני'!C813,גיליון3!$U$13:$X$13,0)))," ", INDEX(גיליון3!$U$14:$X$28,MATCH('דיווח פרטני'!G813,גיליון3!$T$14:$T$28,0),MATCH('דיווח פרטני'!C813,גיליון3!$U$13:$X$13,0)))</f>
        <v xml:space="preserve"> </v>
      </c>
      <c r="I813" s="1"/>
      <c r="J813" s="1" t="e">
        <f>VLOOKUP(Table_1[[#This Row],[מספר רישוי ]],'[3]2024'!$A:$AH,34,0)</f>
        <v>#N/A</v>
      </c>
    </row>
    <row r="814" spans="1:10" ht="18" customHeight="1" thickBot="1" x14ac:dyDescent="0.3">
      <c r="A814" s="1"/>
      <c r="B814" s="1"/>
      <c r="C814" s="1"/>
      <c r="D814" s="1"/>
      <c r="E814" s="713"/>
      <c r="F814" s="1"/>
      <c r="G814" s="1"/>
      <c r="H814" s="44" t="str">
        <f t="array" ref="H814">IF(ISERROR(INDEX(גיליון3!$U$14:$X$28,MATCH('דיווח פרטני'!G814,גיליון3!$T$14:$T$28,0),MATCH('דיווח פרטני'!C814,גיליון3!$U$13:$X$13,0)))," ", INDEX(גיליון3!$U$14:$X$28,MATCH('דיווח פרטני'!G814,גיליון3!$T$14:$T$28,0),MATCH('דיווח פרטני'!C814,גיליון3!$U$13:$X$13,0)))</f>
        <v xml:space="preserve"> </v>
      </c>
      <c r="I814" s="1"/>
      <c r="J814" s="1" t="e">
        <f>VLOOKUP(Table_1[[#This Row],[מספר רישוי ]],'[3]2024'!$A:$AH,34,0)</f>
        <v>#N/A</v>
      </c>
    </row>
    <row r="815" spans="1:10" ht="18" customHeight="1" thickBot="1" x14ac:dyDescent="0.3">
      <c r="A815" s="1"/>
      <c r="B815" s="1"/>
      <c r="C815" s="1"/>
      <c r="D815" s="1"/>
      <c r="E815" s="713"/>
      <c r="F815" s="1"/>
      <c r="G815" s="1"/>
      <c r="H815" s="44" t="str">
        <f t="array" ref="H815">IF(ISERROR(INDEX(גיליון3!$U$14:$X$28,MATCH('דיווח פרטני'!G815,גיליון3!$T$14:$T$28,0),MATCH('דיווח פרטני'!C815,גיליון3!$U$13:$X$13,0)))," ", INDEX(גיליון3!$U$14:$X$28,MATCH('דיווח פרטני'!G815,גיליון3!$T$14:$T$28,0),MATCH('דיווח פרטני'!C815,גיליון3!$U$13:$X$13,0)))</f>
        <v xml:space="preserve"> </v>
      </c>
      <c r="I815" s="1"/>
      <c r="J815" s="1" t="e">
        <f>VLOOKUP(Table_1[[#This Row],[מספר רישוי ]],'[3]2024'!$A:$AH,34,0)</f>
        <v>#N/A</v>
      </c>
    </row>
    <row r="816" spans="1:10" ht="18" customHeight="1" thickBot="1" x14ac:dyDescent="0.3">
      <c r="A816" s="1"/>
      <c r="B816" s="1"/>
      <c r="C816" s="1"/>
      <c r="D816" s="1"/>
      <c r="E816" s="713"/>
      <c r="F816" s="1"/>
      <c r="G816" s="1"/>
      <c r="H816" s="44" t="str">
        <f t="array" ref="H816">IF(ISERROR(INDEX(גיליון3!$U$14:$X$28,MATCH('דיווח פרטני'!G816,גיליון3!$T$14:$T$28,0),MATCH('דיווח פרטני'!C816,גיליון3!$U$13:$X$13,0)))," ", INDEX(גיליון3!$U$14:$X$28,MATCH('דיווח פרטני'!G816,גיליון3!$T$14:$T$28,0),MATCH('דיווח פרטני'!C816,גיליון3!$U$13:$X$13,0)))</f>
        <v xml:space="preserve"> </v>
      </c>
      <c r="I816" s="1"/>
      <c r="J816" s="1" t="e">
        <f>VLOOKUP(Table_1[[#This Row],[מספר רישוי ]],'[3]2024'!$A:$AH,34,0)</f>
        <v>#N/A</v>
      </c>
    </row>
    <row r="817" spans="1:10" ht="18" customHeight="1" thickBot="1" x14ac:dyDescent="0.3">
      <c r="A817" s="1"/>
      <c r="B817" s="1"/>
      <c r="C817" s="1"/>
      <c r="D817" s="1"/>
      <c r="E817" s="713"/>
      <c r="F817" s="1"/>
      <c r="G817" s="1"/>
      <c r="H817" s="44" t="str">
        <f t="array" ref="H817">IF(ISERROR(INDEX(גיליון3!$U$14:$X$28,MATCH('דיווח פרטני'!G817,גיליון3!$T$14:$T$28,0),MATCH('דיווח פרטני'!C817,גיליון3!$U$13:$X$13,0)))," ", INDEX(גיליון3!$U$14:$X$28,MATCH('דיווח פרטני'!G817,גיליון3!$T$14:$T$28,0),MATCH('דיווח פרטני'!C817,גיליון3!$U$13:$X$13,0)))</f>
        <v xml:space="preserve"> </v>
      </c>
      <c r="I817" s="1"/>
      <c r="J817" s="1" t="e">
        <f>VLOOKUP(Table_1[[#This Row],[מספר רישוי ]],'[3]2024'!$A:$AH,34,0)</f>
        <v>#N/A</v>
      </c>
    </row>
    <row r="818" spans="1:10" ht="18" customHeight="1" thickBot="1" x14ac:dyDescent="0.3">
      <c r="A818" s="1"/>
      <c r="B818" s="1"/>
      <c r="C818" s="1"/>
      <c r="D818" s="1"/>
      <c r="E818" s="713"/>
      <c r="F818" s="1"/>
      <c r="G818" s="1"/>
      <c r="H818" s="44" t="str">
        <f t="array" ref="H818">IF(ISERROR(INDEX(גיליון3!$U$14:$X$28,MATCH('דיווח פרטני'!G818,גיליון3!$T$14:$T$28,0),MATCH('דיווח פרטני'!C818,גיליון3!$U$13:$X$13,0)))," ", INDEX(גיליון3!$U$14:$X$28,MATCH('דיווח פרטני'!G818,גיליון3!$T$14:$T$28,0),MATCH('דיווח פרטני'!C818,גיליון3!$U$13:$X$13,0)))</f>
        <v xml:space="preserve"> </v>
      </c>
      <c r="I818" s="1"/>
      <c r="J818" s="1" t="e">
        <f>VLOOKUP(Table_1[[#This Row],[מספר רישוי ]],'[3]2024'!$A:$AH,34,0)</f>
        <v>#N/A</v>
      </c>
    </row>
    <row r="819" spans="1:10" ht="18" customHeight="1" thickBot="1" x14ac:dyDescent="0.3">
      <c r="A819" s="1"/>
      <c r="B819" s="1"/>
      <c r="C819" s="1"/>
      <c r="D819" s="1"/>
      <c r="E819" s="713"/>
      <c r="F819" s="1"/>
      <c r="G819" s="1"/>
      <c r="H819" s="44" t="str">
        <f t="array" ref="H819">IF(ISERROR(INDEX(גיליון3!$U$14:$X$28,MATCH('דיווח פרטני'!G819,גיליון3!$T$14:$T$28,0),MATCH('דיווח פרטני'!C819,גיליון3!$U$13:$X$13,0)))," ", INDEX(גיליון3!$U$14:$X$28,MATCH('דיווח פרטני'!G819,גיליון3!$T$14:$T$28,0),MATCH('דיווח פרטני'!C819,גיליון3!$U$13:$X$13,0)))</f>
        <v xml:space="preserve"> </v>
      </c>
      <c r="I819" s="1"/>
      <c r="J819" s="1" t="e">
        <f>VLOOKUP(Table_1[[#This Row],[מספר רישוי ]],'[3]2024'!$A:$AH,34,0)</f>
        <v>#N/A</v>
      </c>
    </row>
    <row r="820" spans="1:10" ht="18" customHeight="1" thickBot="1" x14ac:dyDescent="0.3">
      <c r="A820" s="1"/>
      <c r="B820" s="1"/>
      <c r="C820" s="1"/>
      <c r="D820" s="1"/>
      <c r="E820" s="713"/>
      <c r="F820" s="1"/>
      <c r="G820" s="1"/>
      <c r="H820" s="44" t="str">
        <f t="array" ref="H820">IF(ISERROR(INDEX(גיליון3!$U$14:$X$28,MATCH('דיווח פרטני'!G820,גיליון3!$T$14:$T$28,0),MATCH('דיווח פרטני'!C820,גיליון3!$U$13:$X$13,0)))," ", INDEX(גיליון3!$U$14:$X$28,MATCH('דיווח פרטני'!G820,גיליון3!$T$14:$T$28,0),MATCH('דיווח פרטני'!C820,גיליון3!$U$13:$X$13,0)))</f>
        <v xml:space="preserve"> </v>
      </c>
      <c r="I820" s="1"/>
      <c r="J820" s="1" t="e">
        <f>VLOOKUP(Table_1[[#This Row],[מספר רישוי ]],'[3]2024'!$A:$AH,34,0)</f>
        <v>#N/A</v>
      </c>
    </row>
    <row r="821" spans="1:10" ht="18" customHeight="1" thickBot="1" x14ac:dyDescent="0.3">
      <c r="A821" s="1"/>
      <c r="B821" s="1"/>
      <c r="C821" s="1"/>
      <c r="D821" s="1"/>
      <c r="E821" s="713"/>
      <c r="F821" s="1"/>
      <c r="G821" s="1"/>
      <c r="H821" s="44" t="str">
        <f t="array" ref="H821">IF(ISERROR(INDEX(גיליון3!$U$14:$X$28,MATCH('דיווח פרטני'!G821,גיליון3!$T$14:$T$28,0),MATCH('דיווח פרטני'!C821,גיליון3!$U$13:$X$13,0)))," ", INDEX(גיליון3!$U$14:$X$28,MATCH('דיווח פרטני'!G821,גיליון3!$T$14:$T$28,0),MATCH('דיווח פרטני'!C821,גיליון3!$U$13:$X$13,0)))</f>
        <v xml:space="preserve"> </v>
      </c>
      <c r="I821" s="1"/>
      <c r="J821" s="1" t="e">
        <f>VLOOKUP(Table_1[[#This Row],[מספר רישוי ]],'[3]2024'!$A:$AH,34,0)</f>
        <v>#N/A</v>
      </c>
    </row>
    <row r="822" spans="1:10" ht="18" customHeight="1" thickBot="1" x14ac:dyDescent="0.3">
      <c r="A822" s="1"/>
      <c r="B822" s="1"/>
      <c r="C822" s="1"/>
      <c r="D822" s="1"/>
      <c r="E822" s="713"/>
      <c r="F822" s="1"/>
      <c r="G822" s="1"/>
      <c r="H822" s="44" t="str">
        <f t="array" ref="H822">IF(ISERROR(INDEX(גיליון3!$U$14:$X$28,MATCH('דיווח פרטני'!G822,גיליון3!$T$14:$T$28,0),MATCH('דיווח פרטני'!C822,גיליון3!$U$13:$X$13,0)))," ", INDEX(גיליון3!$U$14:$X$28,MATCH('דיווח פרטני'!G822,גיליון3!$T$14:$T$28,0),MATCH('דיווח פרטני'!C822,גיליון3!$U$13:$X$13,0)))</f>
        <v xml:space="preserve"> </v>
      </c>
      <c r="I822" s="1"/>
      <c r="J822" s="1" t="e">
        <f>VLOOKUP(Table_1[[#This Row],[מספר רישוי ]],'[3]2024'!$A:$AH,34,0)</f>
        <v>#N/A</v>
      </c>
    </row>
    <row r="823" spans="1:10" ht="18" customHeight="1" thickBot="1" x14ac:dyDescent="0.3">
      <c r="A823" s="1"/>
      <c r="B823" s="1"/>
      <c r="C823" s="1"/>
      <c r="D823" s="1"/>
      <c r="E823" s="713"/>
      <c r="F823" s="1"/>
      <c r="G823" s="1"/>
      <c r="H823" s="44" t="str">
        <f t="array" ref="H823">IF(ISERROR(INDEX(גיליון3!$U$14:$X$28,MATCH('דיווח פרטני'!G823,גיליון3!$T$14:$T$28,0),MATCH('דיווח פרטני'!C823,גיליון3!$U$13:$X$13,0)))," ", INDEX(גיליון3!$U$14:$X$28,MATCH('דיווח פרטני'!G823,גיליון3!$T$14:$T$28,0),MATCH('דיווח פרטני'!C823,גיליון3!$U$13:$X$13,0)))</f>
        <v xml:space="preserve"> </v>
      </c>
      <c r="I823" s="1"/>
      <c r="J823" s="1" t="e">
        <f>VLOOKUP(Table_1[[#This Row],[מספר רישוי ]],'[3]2024'!$A:$AH,34,0)</f>
        <v>#N/A</v>
      </c>
    </row>
    <row r="824" spans="1:10" ht="18" customHeight="1" thickBot="1" x14ac:dyDescent="0.3">
      <c r="A824" s="1"/>
      <c r="B824" s="1"/>
      <c r="C824" s="1"/>
      <c r="D824" s="1"/>
      <c r="E824" s="713"/>
      <c r="F824" s="1"/>
      <c r="G824" s="1"/>
      <c r="H824" s="44" t="str">
        <f t="array" ref="H824">IF(ISERROR(INDEX(גיליון3!$U$14:$X$28,MATCH('דיווח פרטני'!G824,גיליון3!$T$14:$T$28,0),MATCH('דיווח פרטני'!C824,גיליון3!$U$13:$X$13,0)))," ", INDEX(גיליון3!$U$14:$X$28,MATCH('דיווח פרטני'!G824,גיליון3!$T$14:$T$28,0),MATCH('דיווח פרטני'!C824,גיליון3!$U$13:$X$13,0)))</f>
        <v xml:space="preserve"> </v>
      </c>
      <c r="I824" s="1"/>
      <c r="J824" s="1" t="e">
        <f>VLOOKUP(Table_1[[#This Row],[מספר רישוי ]],'[3]2024'!$A:$AH,34,0)</f>
        <v>#N/A</v>
      </c>
    </row>
    <row r="825" spans="1:10" ht="18" customHeight="1" thickBot="1" x14ac:dyDescent="0.3">
      <c r="A825" s="1"/>
      <c r="B825" s="1"/>
      <c r="C825" s="1"/>
      <c r="D825" s="1"/>
      <c r="E825" s="713"/>
      <c r="F825" s="1"/>
      <c r="G825" s="1"/>
      <c r="H825" s="44" t="str">
        <f t="array" ref="H825">IF(ISERROR(INDEX(גיליון3!$U$14:$X$28,MATCH('דיווח פרטני'!G825,גיליון3!$T$14:$T$28,0),MATCH('דיווח פרטני'!C825,גיליון3!$U$13:$X$13,0)))," ", INDEX(גיליון3!$U$14:$X$28,MATCH('דיווח פרטני'!G825,גיליון3!$T$14:$T$28,0),MATCH('דיווח פרטני'!C825,גיליון3!$U$13:$X$13,0)))</f>
        <v xml:space="preserve"> </v>
      </c>
      <c r="I825" s="1"/>
      <c r="J825" s="1" t="e">
        <f>VLOOKUP(Table_1[[#This Row],[מספר רישוי ]],'[3]2024'!$A:$AH,34,0)</f>
        <v>#N/A</v>
      </c>
    </row>
    <row r="826" spans="1:10" ht="18" customHeight="1" thickBot="1" x14ac:dyDescent="0.3">
      <c r="A826" s="1"/>
      <c r="B826" s="1"/>
      <c r="C826" s="1"/>
      <c r="D826" s="1"/>
      <c r="E826" s="713"/>
      <c r="F826" s="1"/>
      <c r="G826" s="1"/>
      <c r="H826" s="44" t="str">
        <f t="array" ref="H826">IF(ISERROR(INDEX(גיליון3!$U$14:$X$28,MATCH('דיווח פרטני'!G826,גיליון3!$T$14:$T$28,0),MATCH('דיווח פרטני'!C826,גיליון3!$U$13:$X$13,0)))," ", INDEX(גיליון3!$U$14:$X$28,MATCH('דיווח פרטני'!G826,גיליון3!$T$14:$T$28,0),MATCH('דיווח פרטני'!C826,גיליון3!$U$13:$X$13,0)))</f>
        <v xml:space="preserve"> </v>
      </c>
      <c r="I826" s="1"/>
      <c r="J826" s="1" t="e">
        <f>VLOOKUP(Table_1[[#This Row],[מספר רישוי ]],'[3]2024'!$A:$AH,34,0)</f>
        <v>#N/A</v>
      </c>
    </row>
    <row r="827" spans="1:10" ht="18" customHeight="1" thickBot="1" x14ac:dyDescent="0.3">
      <c r="A827" s="1"/>
      <c r="B827" s="1"/>
      <c r="C827" s="1"/>
      <c r="D827" s="1"/>
      <c r="E827" s="713"/>
      <c r="F827" s="1"/>
      <c r="G827" s="1"/>
      <c r="H827" s="44" t="str">
        <f t="array" ref="H827">IF(ISERROR(INDEX(גיליון3!$U$14:$X$28,MATCH('דיווח פרטני'!G827,גיליון3!$T$14:$T$28,0),MATCH('דיווח פרטני'!C827,גיליון3!$U$13:$X$13,0)))," ", INDEX(גיליון3!$U$14:$X$28,MATCH('דיווח פרטני'!G827,גיליון3!$T$14:$T$28,0),MATCH('דיווח פרטני'!C827,גיליון3!$U$13:$X$13,0)))</f>
        <v xml:space="preserve"> </v>
      </c>
      <c r="I827" s="1"/>
      <c r="J827" s="1" t="e">
        <f>VLOOKUP(Table_1[[#This Row],[מספר רישוי ]],'[3]2024'!$A:$AH,34,0)</f>
        <v>#N/A</v>
      </c>
    </row>
    <row r="828" spans="1:10" ht="18" customHeight="1" thickBot="1" x14ac:dyDescent="0.3">
      <c r="A828" s="1"/>
      <c r="B828" s="1"/>
      <c r="C828" s="1"/>
      <c r="D828" s="1"/>
      <c r="E828" s="713"/>
      <c r="F828" s="1"/>
      <c r="G828" s="1"/>
      <c r="H828" s="44" t="str">
        <f t="array" ref="H828">IF(ISERROR(INDEX(גיליון3!$U$14:$X$28,MATCH('דיווח פרטני'!G828,גיליון3!$T$14:$T$28,0),MATCH('דיווח פרטני'!C828,גיליון3!$U$13:$X$13,0)))," ", INDEX(גיליון3!$U$14:$X$28,MATCH('דיווח פרטני'!G828,גיליון3!$T$14:$T$28,0),MATCH('דיווח פרטני'!C828,גיליון3!$U$13:$X$13,0)))</f>
        <v xml:space="preserve"> </v>
      </c>
      <c r="I828" s="1"/>
      <c r="J828" s="1" t="e">
        <f>VLOOKUP(Table_1[[#This Row],[מספר רישוי ]],'[3]2024'!$A:$AH,34,0)</f>
        <v>#N/A</v>
      </c>
    </row>
    <row r="829" spans="1:10" ht="18" customHeight="1" thickBot="1" x14ac:dyDescent="0.3">
      <c r="A829" s="1"/>
      <c r="B829" s="1"/>
      <c r="C829" s="1"/>
      <c r="D829" s="1"/>
      <c r="E829" s="713"/>
      <c r="F829" s="1"/>
      <c r="G829" s="1"/>
      <c r="H829" s="44" t="str">
        <f t="array" ref="H829">IF(ISERROR(INDEX(גיליון3!$U$14:$X$28,MATCH('דיווח פרטני'!G829,גיליון3!$T$14:$T$28,0),MATCH('דיווח פרטני'!C829,גיליון3!$U$13:$X$13,0)))," ", INDEX(גיליון3!$U$14:$X$28,MATCH('דיווח פרטני'!G829,גיליון3!$T$14:$T$28,0),MATCH('דיווח פרטני'!C829,גיליון3!$U$13:$X$13,0)))</f>
        <v xml:space="preserve"> </v>
      </c>
      <c r="I829" s="1"/>
      <c r="J829" s="1" t="e">
        <f>VLOOKUP(Table_1[[#This Row],[מספר רישוי ]],'[3]2024'!$A:$AH,34,0)</f>
        <v>#N/A</v>
      </c>
    </row>
    <row r="830" spans="1:10" ht="18" customHeight="1" thickBot="1" x14ac:dyDescent="0.3">
      <c r="A830" s="1"/>
      <c r="B830" s="1"/>
      <c r="C830" s="1"/>
      <c r="D830" s="1"/>
      <c r="E830" s="713"/>
      <c r="F830" s="1"/>
      <c r="G830" s="1"/>
      <c r="H830" s="44" t="str">
        <f t="array" ref="H830">IF(ISERROR(INDEX(גיליון3!$U$14:$X$28,MATCH('דיווח פרטני'!G830,גיליון3!$T$14:$T$28,0),MATCH('דיווח פרטני'!C830,גיליון3!$U$13:$X$13,0)))," ", INDEX(גיליון3!$U$14:$X$28,MATCH('דיווח פרטני'!G830,גיליון3!$T$14:$T$28,0),MATCH('דיווח פרטני'!C830,גיליון3!$U$13:$X$13,0)))</f>
        <v xml:space="preserve"> </v>
      </c>
      <c r="I830" s="1"/>
      <c r="J830" s="1" t="e">
        <f>VLOOKUP(Table_1[[#This Row],[מספר רישוי ]],'[3]2024'!$A:$AH,34,0)</f>
        <v>#N/A</v>
      </c>
    </row>
    <row r="831" spans="1:10" ht="18" customHeight="1" thickBot="1" x14ac:dyDescent="0.3">
      <c r="A831" s="1"/>
      <c r="B831" s="1"/>
      <c r="C831" s="1"/>
      <c r="D831" s="1"/>
      <c r="E831" s="713"/>
      <c r="F831" s="1"/>
      <c r="G831" s="1"/>
      <c r="H831" s="44" t="str">
        <f t="array" ref="H831">IF(ISERROR(INDEX(גיליון3!$U$14:$X$28,MATCH('דיווח פרטני'!G831,גיליון3!$T$14:$T$28,0),MATCH('דיווח פרטני'!C831,גיליון3!$U$13:$X$13,0)))," ", INDEX(גיליון3!$U$14:$X$28,MATCH('דיווח פרטני'!G831,גיליון3!$T$14:$T$28,0),MATCH('דיווח פרטני'!C831,גיליון3!$U$13:$X$13,0)))</f>
        <v xml:space="preserve"> </v>
      </c>
      <c r="I831" s="1"/>
      <c r="J831" s="1" t="e">
        <f>VLOOKUP(Table_1[[#This Row],[מספר רישוי ]],'[3]2024'!$A:$AH,34,0)</f>
        <v>#N/A</v>
      </c>
    </row>
    <row r="832" spans="1:10" ht="18" customHeight="1" thickBot="1" x14ac:dyDescent="0.3">
      <c r="A832" s="1"/>
      <c r="B832" s="1"/>
      <c r="C832" s="1"/>
      <c r="D832" s="1"/>
      <c r="E832" s="713"/>
      <c r="F832" s="1"/>
      <c r="G832" s="1"/>
      <c r="H832" s="44" t="str">
        <f t="array" ref="H832">IF(ISERROR(INDEX(גיליון3!$U$14:$X$28,MATCH('דיווח פרטני'!G832,גיליון3!$T$14:$T$28,0),MATCH('דיווח פרטני'!C832,גיליון3!$U$13:$X$13,0)))," ", INDEX(גיליון3!$U$14:$X$28,MATCH('דיווח פרטני'!G832,גיליון3!$T$14:$T$28,0),MATCH('דיווח פרטני'!C832,גיליון3!$U$13:$X$13,0)))</f>
        <v xml:space="preserve"> </v>
      </c>
      <c r="I832" s="1"/>
      <c r="J832" s="1" t="e">
        <f>VLOOKUP(Table_1[[#This Row],[מספר רישוי ]],'[3]2024'!$A:$AH,34,0)</f>
        <v>#N/A</v>
      </c>
    </row>
    <row r="833" spans="1:10" ht="18" customHeight="1" thickBot="1" x14ac:dyDescent="0.3">
      <c r="A833" s="1"/>
      <c r="B833" s="1"/>
      <c r="C833" s="1"/>
      <c r="D833" s="1"/>
      <c r="E833" s="713"/>
      <c r="F833" s="1"/>
      <c r="G833" s="1"/>
      <c r="H833" s="44" t="str">
        <f t="array" ref="H833">IF(ISERROR(INDEX(גיליון3!$U$14:$X$28,MATCH('דיווח פרטני'!G833,גיליון3!$T$14:$T$28,0),MATCH('דיווח פרטני'!C833,גיליון3!$U$13:$X$13,0)))," ", INDEX(גיליון3!$U$14:$X$28,MATCH('דיווח פרטני'!G833,גיליון3!$T$14:$T$28,0),MATCH('דיווח פרטני'!C833,גיליון3!$U$13:$X$13,0)))</f>
        <v xml:space="preserve"> </v>
      </c>
      <c r="I833" s="1"/>
      <c r="J833" s="1" t="e">
        <f>VLOOKUP(Table_1[[#This Row],[מספר רישוי ]],'[3]2024'!$A:$AH,34,0)</f>
        <v>#N/A</v>
      </c>
    </row>
    <row r="834" spans="1:10" ht="18" customHeight="1" thickBot="1" x14ac:dyDescent="0.3">
      <c r="A834" s="1"/>
      <c r="B834" s="1"/>
      <c r="C834" s="1"/>
      <c r="D834" s="1"/>
      <c r="E834" s="713"/>
      <c r="F834" s="1"/>
      <c r="G834" s="1"/>
      <c r="H834" s="44" t="str">
        <f t="array" ref="H834">IF(ISERROR(INDEX(גיליון3!$U$14:$X$28,MATCH('דיווח פרטני'!G834,גיליון3!$T$14:$T$28,0),MATCH('דיווח פרטני'!C834,גיליון3!$U$13:$X$13,0)))," ", INDEX(גיליון3!$U$14:$X$28,MATCH('דיווח פרטני'!G834,גיליון3!$T$14:$T$28,0),MATCH('דיווח פרטני'!C834,גיליון3!$U$13:$X$13,0)))</f>
        <v xml:space="preserve"> </v>
      </c>
      <c r="I834" s="1"/>
      <c r="J834" s="1" t="e">
        <f>VLOOKUP(Table_1[[#This Row],[מספר רישוי ]],'[3]2024'!$A:$AH,34,0)</f>
        <v>#N/A</v>
      </c>
    </row>
    <row r="835" spans="1:10" ht="18" customHeight="1" thickBot="1" x14ac:dyDescent="0.3">
      <c r="A835" s="1"/>
      <c r="B835" s="1"/>
      <c r="C835" s="1"/>
      <c r="D835" s="1"/>
      <c r="E835" s="713"/>
      <c r="F835" s="1"/>
      <c r="G835" s="1"/>
      <c r="H835" s="44" t="str">
        <f t="array" ref="H835">IF(ISERROR(INDEX(גיליון3!$U$14:$X$28,MATCH('דיווח פרטני'!G835,גיליון3!$T$14:$T$28,0),MATCH('דיווח פרטני'!C835,גיליון3!$U$13:$X$13,0)))," ", INDEX(גיליון3!$U$14:$X$28,MATCH('דיווח פרטני'!G835,גיליון3!$T$14:$T$28,0),MATCH('דיווח פרטני'!C835,גיליון3!$U$13:$X$13,0)))</f>
        <v xml:space="preserve"> </v>
      </c>
      <c r="I835" s="1"/>
      <c r="J835" s="1" t="e">
        <f>VLOOKUP(Table_1[[#This Row],[מספר רישוי ]],'[3]2024'!$A:$AH,34,0)</f>
        <v>#N/A</v>
      </c>
    </row>
    <row r="836" spans="1:10" ht="18" customHeight="1" thickBot="1" x14ac:dyDescent="0.3">
      <c r="A836" s="1"/>
      <c r="B836" s="1"/>
      <c r="C836" s="1"/>
      <c r="D836" s="1"/>
      <c r="E836" s="713"/>
      <c r="F836" s="1"/>
      <c r="G836" s="1"/>
      <c r="H836" s="44" t="str">
        <f t="array" ref="H836">IF(ISERROR(INDEX(גיליון3!$U$14:$X$28,MATCH('דיווח פרטני'!G836,גיליון3!$T$14:$T$28,0),MATCH('דיווח פרטני'!C836,גיליון3!$U$13:$X$13,0)))," ", INDEX(גיליון3!$U$14:$X$28,MATCH('דיווח פרטני'!G836,גיליון3!$T$14:$T$28,0),MATCH('דיווח פרטני'!C836,גיליון3!$U$13:$X$13,0)))</f>
        <v xml:space="preserve"> </v>
      </c>
      <c r="I836" s="1"/>
      <c r="J836" s="1" t="e">
        <f>VLOOKUP(Table_1[[#This Row],[מספר רישוי ]],'[3]2024'!$A:$AH,34,0)</f>
        <v>#N/A</v>
      </c>
    </row>
    <row r="837" spans="1:10" ht="18" customHeight="1" thickBot="1" x14ac:dyDescent="0.3">
      <c r="A837" s="1"/>
      <c r="B837" s="1"/>
      <c r="C837" s="1"/>
      <c r="D837" s="1"/>
      <c r="E837" s="713"/>
      <c r="F837" s="1"/>
      <c r="G837" s="1"/>
      <c r="H837" s="44" t="str">
        <f t="array" ref="H837">IF(ISERROR(INDEX(גיליון3!$U$14:$X$28,MATCH('דיווח פרטני'!G837,גיליון3!$T$14:$T$28,0),MATCH('דיווח פרטני'!C837,גיליון3!$U$13:$X$13,0)))," ", INDEX(גיליון3!$U$14:$X$28,MATCH('דיווח פרטני'!G837,גיליון3!$T$14:$T$28,0),MATCH('דיווח פרטני'!C837,גיליון3!$U$13:$X$13,0)))</f>
        <v xml:space="preserve"> </v>
      </c>
      <c r="I837" s="1"/>
      <c r="J837" s="1" t="e">
        <f>VLOOKUP(Table_1[[#This Row],[מספר רישוי ]],'[3]2024'!$A:$AH,34,0)</f>
        <v>#N/A</v>
      </c>
    </row>
    <row r="838" spans="1:10" ht="18" customHeight="1" thickBot="1" x14ac:dyDescent="0.3">
      <c r="A838" s="1"/>
      <c r="B838" s="1"/>
      <c r="C838" s="1"/>
      <c r="D838" s="1"/>
      <c r="E838" s="713"/>
      <c r="F838" s="1"/>
      <c r="G838" s="1"/>
      <c r="H838" s="44" t="str">
        <f t="array" ref="H838">IF(ISERROR(INDEX(גיליון3!$U$14:$X$28,MATCH('דיווח פרטני'!G838,גיליון3!$T$14:$T$28,0),MATCH('דיווח פרטני'!C838,גיליון3!$U$13:$X$13,0)))," ", INDEX(גיליון3!$U$14:$X$28,MATCH('דיווח פרטני'!G838,גיליון3!$T$14:$T$28,0),MATCH('דיווח פרטני'!C838,גיליון3!$U$13:$X$13,0)))</f>
        <v xml:space="preserve"> </v>
      </c>
      <c r="I838" s="1"/>
      <c r="J838" s="1" t="e">
        <f>VLOOKUP(Table_1[[#This Row],[מספר רישוי ]],'[3]2024'!$A:$AH,34,0)</f>
        <v>#N/A</v>
      </c>
    </row>
    <row r="839" spans="1:10" ht="18" customHeight="1" thickBot="1" x14ac:dyDescent="0.3">
      <c r="A839" s="1"/>
      <c r="B839" s="1"/>
      <c r="C839" s="1"/>
      <c r="D839" s="1"/>
      <c r="E839" s="713"/>
      <c r="F839" s="1"/>
      <c r="G839" s="1"/>
      <c r="H839" s="44" t="str">
        <f t="array" ref="H839">IF(ISERROR(INDEX(גיליון3!$U$14:$X$28,MATCH('דיווח פרטני'!G839,גיליון3!$T$14:$T$28,0),MATCH('דיווח פרטני'!C839,גיליון3!$U$13:$X$13,0)))," ", INDEX(גיליון3!$U$14:$X$28,MATCH('דיווח פרטני'!G839,גיליון3!$T$14:$T$28,0),MATCH('דיווח פרטני'!C839,גיליון3!$U$13:$X$13,0)))</f>
        <v xml:space="preserve"> </v>
      </c>
      <c r="I839" s="1"/>
      <c r="J839" s="1" t="e">
        <f>VLOOKUP(Table_1[[#This Row],[מספר רישוי ]],'[3]2024'!$A:$AH,34,0)</f>
        <v>#N/A</v>
      </c>
    </row>
    <row r="840" spans="1:10" ht="18" customHeight="1" thickBot="1" x14ac:dyDescent="0.3">
      <c r="A840" s="1"/>
      <c r="B840" s="1"/>
      <c r="C840" s="1"/>
      <c r="D840" s="1"/>
      <c r="E840" s="713"/>
      <c r="F840" s="1"/>
      <c r="G840" s="1"/>
      <c r="H840" s="44" t="str">
        <f t="array" ref="H840">IF(ISERROR(INDEX(גיליון3!$U$14:$X$28,MATCH('דיווח פרטני'!G840,גיליון3!$T$14:$T$28,0),MATCH('דיווח פרטני'!C840,גיליון3!$U$13:$X$13,0)))," ", INDEX(גיליון3!$U$14:$X$28,MATCH('דיווח פרטני'!G840,גיליון3!$T$14:$T$28,0),MATCH('דיווח פרטני'!C840,גיליון3!$U$13:$X$13,0)))</f>
        <v xml:space="preserve"> </v>
      </c>
      <c r="I840" s="1"/>
      <c r="J840" s="1" t="e">
        <f>VLOOKUP(Table_1[[#This Row],[מספר רישוי ]],'[3]2024'!$A:$AH,34,0)</f>
        <v>#N/A</v>
      </c>
    </row>
    <row r="841" spans="1:10" ht="18" customHeight="1" thickBot="1" x14ac:dyDescent="0.3">
      <c r="A841" s="1"/>
      <c r="B841" s="1"/>
      <c r="C841" s="1"/>
      <c r="D841" s="1"/>
      <c r="E841" s="713"/>
      <c r="F841" s="1"/>
      <c r="G841" s="1"/>
      <c r="H841" s="44" t="str">
        <f t="array" ref="H841">IF(ISERROR(INDEX(גיליון3!$U$14:$X$28,MATCH('דיווח פרטני'!G841,גיליון3!$T$14:$T$28,0),MATCH('דיווח פרטני'!C841,גיליון3!$U$13:$X$13,0)))," ", INDEX(גיליון3!$U$14:$X$28,MATCH('דיווח פרטני'!G841,גיליון3!$T$14:$T$28,0),MATCH('דיווח פרטני'!C841,גיליון3!$U$13:$X$13,0)))</f>
        <v xml:space="preserve"> </v>
      </c>
      <c r="I841" s="1"/>
      <c r="J841" s="1" t="e">
        <f>VLOOKUP(Table_1[[#This Row],[מספר רישוי ]],'[3]2024'!$A:$AH,34,0)</f>
        <v>#N/A</v>
      </c>
    </row>
    <row r="842" spans="1:10" ht="18" customHeight="1" thickBot="1" x14ac:dyDescent="0.3">
      <c r="A842" s="1"/>
      <c r="B842" s="1"/>
      <c r="C842" s="1"/>
      <c r="D842" s="1"/>
      <c r="E842" s="713"/>
      <c r="F842" s="1"/>
      <c r="G842" s="1"/>
      <c r="H842" s="44" t="str">
        <f t="array" ref="H842">IF(ISERROR(INDEX(גיליון3!$U$14:$X$28,MATCH('דיווח פרטני'!G842,גיליון3!$T$14:$T$28,0),MATCH('דיווח פרטני'!C842,גיליון3!$U$13:$X$13,0)))," ", INDEX(גיליון3!$U$14:$X$28,MATCH('דיווח פרטני'!G842,גיליון3!$T$14:$T$28,0),MATCH('דיווח פרטני'!C842,גיליון3!$U$13:$X$13,0)))</f>
        <v xml:space="preserve"> </v>
      </c>
      <c r="I842" s="1"/>
      <c r="J842" s="1" t="e">
        <f>VLOOKUP(Table_1[[#This Row],[מספר רישוי ]],'[3]2024'!$A:$AH,34,0)</f>
        <v>#N/A</v>
      </c>
    </row>
    <row r="843" spans="1:10" ht="18" customHeight="1" thickBot="1" x14ac:dyDescent="0.3">
      <c r="A843" s="1"/>
      <c r="B843" s="1"/>
      <c r="C843" s="1"/>
      <c r="D843" s="1"/>
      <c r="E843" s="713"/>
      <c r="F843" s="1"/>
      <c r="G843" s="1"/>
      <c r="H843" s="44" t="str">
        <f t="array" ref="H843">IF(ISERROR(INDEX(גיליון3!$U$14:$X$28,MATCH('דיווח פרטני'!G843,גיליון3!$T$14:$T$28,0),MATCH('דיווח פרטני'!C843,גיליון3!$U$13:$X$13,0)))," ", INDEX(גיליון3!$U$14:$X$28,MATCH('דיווח פרטני'!G843,גיליון3!$T$14:$T$28,0),MATCH('דיווח פרטני'!C843,גיליון3!$U$13:$X$13,0)))</f>
        <v xml:space="preserve"> </v>
      </c>
      <c r="I843" s="1"/>
      <c r="J843" s="1" t="e">
        <f>VLOOKUP(Table_1[[#This Row],[מספר רישוי ]],'[3]2024'!$A:$AH,34,0)</f>
        <v>#N/A</v>
      </c>
    </row>
    <row r="844" spans="1:10" ht="18" customHeight="1" thickBot="1" x14ac:dyDescent="0.3">
      <c r="A844" s="1"/>
      <c r="B844" s="1"/>
      <c r="C844" s="1"/>
      <c r="D844" s="1"/>
      <c r="E844" s="713"/>
      <c r="F844" s="1"/>
      <c r="G844" s="1"/>
      <c r="H844" s="44" t="str">
        <f t="array" ref="H844">IF(ISERROR(INDEX(גיליון3!$U$14:$X$28,MATCH('דיווח פרטני'!G844,גיליון3!$T$14:$T$28,0),MATCH('דיווח פרטני'!C844,גיליון3!$U$13:$X$13,0)))," ", INDEX(גיליון3!$U$14:$X$28,MATCH('דיווח פרטני'!G844,גיליון3!$T$14:$T$28,0),MATCH('דיווח פרטני'!C844,גיליון3!$U$13:$X$13,0)))</f>
        <v xml:space="preserve"> </v>
      </c>
      <c r="I844" s="1"/>
      <c r="J844" s="1" t="e">
        <f>VLOOKUP(Table_1[[#This Row],[מספר רישוי ]],'[3]2024'!$A:$AH,34,0)</f>
        <v>#N/A</v>
      </c>
    </row>
    <row r="845" spans="1:10" ht="18" customHeight="1" thickBot="1" x14ac:dyDescent="0.3">
      <c r="A845" s="1"/>
      <c r="B845" s="1"/>
      <c r="C845" s="1"/>
      <c r="D845" s="1"/>
      <c r="E845" s="713"/>
      <c r="F845" s="1"/>
      <c r="G845" s="1"/>
      <c r="H845" s="44" t="str">
        <f t="array" ref="H845">IF(ISERROR(INDEX(גיליון3!$U$14:$X$28,MATCH('דיווח פרטני'!G845,גיליון3!$T$14:$T$28,0),MATCH('דיווח פרטני'!C845,גיליון3!$U$13:$X$13,0)))," ", INDEX(גיליון3!$U$14:$X$28,MATCH('דיווח פרטני'!G845,גיליון3!$T$14:$T$28,0),MATCH('דיווח פרטני'!C845,גיליון3!$U$13:$X$13,0)))</f>
        <v xml:space="preserve"> </v>
      </c>
      <c r="I845" s="1"/>
      <c r="J845" s="1" t="e">
        <f>VLOOKUP(Table_1[[#This Row],[מספר רישוי ]],'[3]2024'!$A:$AH,34,0)</f>
        <v>#N/A</v>
      </c>
    </row>
    <row r="846" spans="1:10" ht="18" customHeight="1" thickBot="1" x14ac:dyDescent="0.3">
      <c r="A846" s="1"/>
      <c r="B846" s="1"/>
      <c r="C846" s="1"/>
      <c r="D846" s="1"/>
      <c r="E846" s="713"/>
      <c r="F846" s="1"/>
      <c r="G846" s="1"/>
      <c r="H846" s="44" t="str">
        <f t="array" ref="H846">IF(ISERROR(INDEX(גיליון3!$U$14:$X$28,MATCH('דיווח פרטני'!G846,גיליון3!$T$14:$T$28,0),MATCH('דיווח פרטני'!C846,גיליון3!$U$13:$X$13,0)))," ", INDEX(גיליון3!$U$14:$X$28,MATCH('דיווח פרטני'!G846,גיליון3!$T$14:$T$28,0),MATCH('דיווח פרטני'!C846,גיליון3!$U$13:$X$13,0)))</f>
        <v xml:space="preserve"> </v>
      </c>
      <c r="I846" s="1"/>
      <c r="J846" s="1" t="e">
        <f>VLOOKUP(Table_1[[#This Row],[מספר רישוי ]],'[3]2024'!$A:$AH,34,0)</f>
        <v>#N/A</v>
      </c>
    </row>
    <row r="847" spans="1:10" ht="18" customHeight="1" thickBot="1" x14ac:dyDescent="0.3">
      <c r="A847" s="1"/>
      <c r="B847" s="1"/>
      <c r="C847" s="1"/>
      <c r="D847" s="1"/>
      <c r="E847" s="713"/>
      <c r="F847" s="1"/>
      <c r="G847" s="1"/>
      <c r="H847" s="44" t="str">
        <f t="array" ref="H847">IF(ISERROR(INDEX(גיליון3!$U$14:$X$28,MATCH('דיווח פרטני'!G847,גיליון3!$T$14:$T$28,0),MATCH('דיווח פרטני'!C847,גיליון3!$U$13:$X$13,0)))," ", INDEX(גיליון3!$U$14:$X$28,MATCH('דיווח פרטני'!G847,גיליון3!$T$14:$T$28,0),MATCH('דיווח פרטני'!C847,גיליון3!$U$13:$X$13,0)))</f>
        <v xml:space="preserve"> </v>
      </c>
      <c r="I847" s="1"/>
      <c r="J847" s="1" t="e">
        <f>VLOOKUP(Table_1[[#This Row],[מספר רישוי ]],'[3]2024'!$A:$AH,34,0)</f>
        <v>#N/A</v>
      </c>
    </row>
    <row r="848" spans="1:10" ht="18" customHeight="1" thickBot="1" x14ac:dyDescent="0.3">
      <c r="A848" s="1"/>
      <c r="B848" s="1"/>
      <c r="C848" s="1"/>
      <c r="D848" s="1"/>
      <c r="E848" s="713"/>
      <c r="F848" s="1"/>
      <c r="G848" s="1"/>
      <c r="H848" s="44" t="str">
        <f t="array" ref="H848">IF(ISERROR(INDEX(גיליון3!$U$14:$X$28,MATCH('דיווח פרטני'!G848,גיליון3!$T$14:$T$28,0),MATCH('דיווח פרטני'!C848,גיליון3!$U$13:$X$13,0)))," ", INDEX(גיליון3!$U$14:$X$28,MATCH('דיווח פרטני'!G848,גיליון3!$T$14:$T$28,0),MATCH('דיווח פרטני'!C848,גיליון3!$U$13:$X$13,0)))</f>
        <v xml:space="preserve"> </v>
      </c>
      <c r="I848" s="1"/>
      <c r="J848" s="1" t="e">
        <f>VLOOKUP(Table_1[[#This Row],[מספר רישוי ]],'[3]2024'!$A:$AH,34,0)</f>
        <v>#N/A</v>
      </c>
    </row>
    <row r="849" spans="1:10" ht="18" customHeight="1" thickBot="1" x14ac:dyDescent="0.3">
      <c r="A849" s="1"/>
      <c r="B849" s="1"/>
      <c r="C849" s="1"/>
      <c r="D849" s="1"/>
      <c r="E849" s="713"/>
      <c r="F849" s="1"/>
      <c r="G849" s="1"/>
      <c r="H849" s="44" t="str">
        <f t="array" ref="H849">IF(ISERROR(INDEX(גיליון3!$U$14:$X$28,MATCH('דיווח פרטני'!G849,גיליון3!$T$14:$T$28,0),MATCH('דיווח פרטני'!C849,גיליון3!$U$13:$X$13,0)))," ", INDEX(גיליון3!$U$14:$X$28,MATCH('דיווח פרטני'!G849,גיליון3!$T$14:$T$28,0),MATCH('דיווח פרטני'!C849,גיליון3!$U$13:$X$13,0)))</f>
        <v xml:space="preserve"> </v>
      </c>
      <c r="I849" s="1"/>
      <c r="J849" s="1" t="e">
        <f>VLOOKUP(Table_1[[#This Row],[מספר רישוי ]],'[3]2024'!$A:$AH,34,0)</f>
        <v>#N/A</v>
      </c>
    </row>
    <row r="850" spans="1:10" ht="18" customHeight="1" thickBot="1" x14ac:dyDescent="0.3">
      <c r="A850" s="1"/>
      <c r="B850" s="1"/>
      <c r="C850" s="1"/>
      <c r="D850" s="1"/>
      <c r="E850" s="713"/>
      <c r="F850" s="1"/>
      <c r="G850" s="1"/>
      <c r="H850" s="44" t="str">
        <f t="array" ref="H850">IF(ISERROR(INDEX(גיליון3!$U$14:$X$28,MATCH('דיווח פרטני'!G850,גיליון3!$T$14:$T$28,0),MATCH('דיווח פרטני'!C850,גיליון3!$U$13:$X$13,0)))," ", INDEX(גיליון3!$U$14:$X$28,MATCH('דיווח פרטני'!G850,גיליון3!$T$14:$T$28,0),MATCH('דיווח פרטני'!C850,גיליון3!$U$13:$X$13,0)))</f>
        <v xml:space="preserve"> </v>
      </c>
      <c r="I850" s="1"/>
      <c r="J850" s="1" t="e">
        <f>VLOOKUP(Table_1[[#This Row],[מספר רישוי ]],'[3]2024'!$A:$AH,34,0)</f>
        <v>#N/A</v>
      </c>
    </row>
    <row r="851" spans="1:10" ht="18" customHeight="1" thickBot="1" x14ac:dyDescent="0.3">
      <c r="A851" s="1"/>
      <c r="B851" s="1"/>
      <c r="C851" s="1"/>
      <c r="D851" s="1"/>
      <c r="E851" s="713"/>
      <c r="F851" s="1"/>
      <c r="G851" s="1"/>
      <c r="H851" s="44" t="str">
        <f t="array" ref="H851">IF(ISERROR(INDEX(גיליון3!$U$14:$X$28,MATCH('דיווח פרטני'!G851,גיליון3!$T$14:$T$28,0),MATCH('דיווח פרטני'!C851,גיליון3!$U$13:$X$13,0)))," ", INDEX(גיליון3!$U$14:$X$28,MATCH('דיווח פרטני'!G851,גיליון3!$T$14:$T$28,0),MATCH('דיווח פרטני'!C851,גיליון3!$U$13:$X$13,0)))</f>
        <v xml:space="preserve"> </v>
      </c>
      <c r="I851" s="1"/>
      <c r="J851" s="1" t="e">
        <f>VLOOKUP(Table_1[[#This Row],[מספר רישוי ]],'[3]2024'!$A:$AH,34,0)</f>
        <v>#N/A</v>
      </c>
    </row>
    <row r="852" spans="1:10" ht="18" customHeight="1" thickBot="1" x14ac:dyDescent="0.3">
      <c r="A852" s="1"/>
      <c r="B852" s="1"/>
      <c r="C852" s="1"/>
      <c r="D852" s="1"/>
      <c r="E852" s="713"/>
      <c r="F852" s="1"/>
      <c r="G852" s="1"/>
      <c r="H852" s="44" t="str">
        <f t="array" ref="H852">IF(ISERROR(INDEX(גיליון3!$U$14:$X$28,MATCH('דיווח פרטני'!G852,גיליון3!$T$14:$T$28,0),MATCH('דיווח פרטני'!C852,גיליון3!$U$13:$X$13,0)))," ", INDEX(גיליון3!$U$14:$X$28,MATCH('דיווח פרטני'!G852,גיליון3!$T$14:$T$28,0),MATCH('דיווח פרטני'!C852,גיליון3!$U$13:$X$13,0)))</f>
        <v xml:space="preserve"> </v>
      </c>
      <c r="I852" s="1"/>
      <c r="J852" s="1" t="e">
        <f>VLOOKUP(Table_1[[#This Row],[מספר רישוי ]],'[3]2024'!$A:$AH,34,0)</f>
        <v>#N/A</v>
      </c>
    </row>
    <row r="853" spans="1:10" ht="18" customHeight="1" thickBot="1" x14ac:dyDescent="0.3">
      <c r="A853" s="1"/>
      <c r="B853" s="1"/>
      <c r="C853" s="1"/>
      <c r="D853" s="1"/>
      <c r="E853" s="713"/>
      <c r="F853" s="1"/>
      <c r="G853" s="1"/>
      <c r="H853" s="44" t="str">
        <f t="array" ref="H853">IF(ISERROR(INDEX(גיליון3!$U$14:$X$28,MATCH('דיווח פרטני'!G853,גיליון3!$T$14:$T$28,0),MATCH('דיווח פרטני'!C853,גיליון3!$U$13:$X$13,0)))," ", INDEX(גיליון3!$U$14:$X$28,MATCH('דיווח פרטני'!G853,גיליון3!$T$14:$T$28,0),MATCH('דיווח פרטני'!C853,גיליון3!$U$13:$X$13,0)))</f>
        <v xml:space="preserve"> </v>
      </c>
      <c r="I853" s="1"/>
      <c r="J853" s="1" t="e">
        <f>VLOOKUP(Table_1[[#This Row],[מספר רישוי ]],'[3]2024'!$A:$AH,34,0)</f>
        <v>#N/A</v>
      </c>
    </row>
    <row r="854" spans="1:10" ht="18" customHeight="1" thickBot="1" x14ac:dyDescent="0.3">
      <c r="A854" s="1"/>
      <c r="B854" s="1"/>
      <c r="C854" s="1"/>
      <c r="D854" s="1"/>
      <c r="E854" s="713"/>
      <c r="F854" s="1"/>
      <c r="G854" s="1"/>
      <c r="H854" s="44" t="str">
        <f t="array" ref="H854">IF(ISERROR(INDEX(גיליון3!$U$14:$X$28,MATCH('דיווח פרטני'!G854,גיליון3!$T$14:$T$28,0),MATCH('דיווח פרטני'!C854,גיליון3!$U$13:$X$13,0)))," ", INDEX(גיליון3!$U$14:$X$28,MATCH('דיווח פרטני'!G854,גיליון3!$T$14:$T$28,0),MATCH('דיווח פרטני'!C854,גיליון3!$U$13:$X$13,0)))</f>
        <v xml:space="preserve"> </v>
      </c>
      <c r="I854" s="1"/>
      <c r="J854" s="1" t="e">
        <f>VLOOKUP(Table_1[[#This Row],[מספר רישוי ]],'[3]2024'!$A:$AH,34,0)</f>
        <v>#N/A</v>
      </c>
    </row>
    <row r="855" spans="1:10" ht="18" customHeight="1" thickBot="1" x14ac:dyDescent="0.3">
      <c r="A855" s="1"/>
      <c r="B855" s="1"/>
      <c r="C855" s="1"/>
      <c r="D855" s="1"/>
      <c r="E855" s="713"/>
      <c r="F855" s="1"/>
      <c r="G855" s="1"/>
      <c r="H855" s="44" t="str">
        <f t="array" ref="H855">IF(ISERROR(INDEX(גיליון3!$U$14:$X$28,MATCH('דיווח פרטני'!G855,גיליון3!$T$14:$T$28,0),MATCH('דיווח פרטני'!C855,גיליון3!$U$13:$X$13,0)))," ", INDEX(גיליון3!$U$14:$X$28,MATCH('דיווח פרטני'!G855,גיליון3!$T$14:$T$28,0),MATCH('דיווח פרטני'!C855,גיליון3!$U$13:$X$13,0)))</f>
        <v xml:space="preserve"> </v>
      </c>
      <c r="I855" s="1"/>
      <c r="J855" s="1" t="e">
        <f>VLOOKUP(Table_1[[#This Row],[מספר רישוי ]],'[3]2024'!$A:$AH,34,0)</f>
        <v>#N/A</v>
      </c>
    </row>
    <row r="856" spans="1:10" ht="18" customHeight="1" thickBot="1" x14ac:dyDescent="0.3">
      <c r="A856" s="1"/>
      <c r="B856" s="1"/>
      <c r="C856" s="1"/>
      <c r="D856" s="1"/>
      <c r="E856" s="713"/>
      <c r="F856" s="1"/>
      <c r="G856" s="1"/>
      <c r="H856" s="44" t="str">
        <f t="array" ref="H856">IF(ISERROR(INDEX(גיליון3!$U$14:$X$28,MATCH('דיווח פרטני'!G856,גיליון3!$T$14:$T$28,0),MATCH('דיווח פרטני'!C856,גיליון3!$U$13:$X$13,0)))," ", INDEX(גיליון3!$U$14:$X$28,MATCH('דיווח פרטני'!G856,גיליון3!$T$14:$T$28,0),MATCH('דיווח פרטני'!C856,גיליון3!$U$13:$X$13,0)))</f>
        <v xml:space="preserve"> </v>
      </c>
      <c r="I856" s="1"/>
      <c r="J856" s="1" t="e">
        <f>VLOOKUP(Table_1[[#This Row],[מספר רישוי ]],'[3]2024'!$A:$AH,34,0)</f>
        <v>#N/A</v>
      </c>
    </row>
    <row r="857" spans="1:10" ht="18" customHeight="1" thickBot="1" x14ac:dyDescent="0.3">
      <c r="A857" s="1"/>
      <c r="B857" s="1"/>
      <c r="C857" s="1"/>
      <c r="D857" s="1"/>
      <c r="E857" s="713"/>
      <c r="F857" s="1"/>
      <c r="G857" s="1"/>
      <c r="H857" s="44" t="str">
        <f t="array" ref="H857">IF(ISERROR(INDEX(גיליון3!$U$14:$X$28,MATCH('דיווח פרטני'!G857,גיליון3!$T$14:$T$28,0),MATCH('דיווח פרטני'!C857,גיליון3!$U$13:$X$13,0)))," ", INDEX(גיליון3!$U$14:$X$28,MATCH('דיווח פרטני'!G857,גיליון3!$T$14:$T$28,0),MATCH('דיווח פרטני'!C857,גיליון3!$U$13:$X$13,0)))</f>
        <v xml:space="preserve"> </v>
      </c>
      <c r="I857" s="1"/>
      <c r="J857" s="1" t="e">
        <f>VLOOKUP(Table_1[[#This Row],[מספר רישוי ]],'[3]2024'!$A:$AH,34,0)</f>
        <v>#N/A</v>
      </c>
    </row>
    <row r="858" spans="1:10" ht="18" customHeight="1" thickBot="1" x14ac:dyDescent="0.3">
      <c r="A858" s="1"/>
      <c r="B858" s="1"/>
      <c r="C858" s="1"/>
      <c r="D858" s="1"/>
      <c r="E858" s="713"/>
      <c r="F858" s="1"/>
      <c r="G858" s="1"/>
      <c r="H858" s="44" t="str">
        <f t="array" ref="H858">IF(ISERROR(INDEX(גיליון3!$U$14:$X$28,MATCH('דיווח פרטני'!G858,גיליון3!$T$14:$T$28,0),MATCH('דיווח פרטני'!C858,גיליון3!$U$13:$X$13,0)))," ", INDEX(גיליון3!$U$14:$X$28,MATCH('דיווח פרטני'!G858,גיליון3!$T$14:$T$28,0),MATCH('דיווח פרטני'!C858,גיליון3!$U$13:$X$13,0)))</f>
        <v xml:space="preserve"> </v>
      </c>
      <c r="I858" s="1"/>
      <c r="J858" s="1" t="e">
        <f>VLOOKUP(Table_1[[#This Row],[מספר רישוי ]],'[3]2024'!$A:$AH,34,0)</f>
        <v>#N/A</v>
      </c>
    </row>
    <row r="859" spans="1:10" ht="18" customHeight="1" thickBot="1" x14ac:dyDescent="0.3">
      <c r="A859" s="1"/>
      <c r="B859" s="1"/>
      <c r="C859" s="1"/>
      <c r="D859" s="1"/>
      <c r="E859" s="713"/>
      <c r="F859" s="1"/>
      <c r="G859" s="1"/>
      <c r="H859" s="44" t="str">
        <f t="array" ref="H859">IF(ISERROR(INDEX(גיליון3!$U$14:$X$28,MATCH('דיווח פרטני'!G859,גיליון3!$T$14:$T$28,0),MATCH('דיווח פרטני'!C859,גיליון3!$U$13:$X$13,0)))," ", INDEX(גיליון3!$U$14:$X$28,MATCH('דיווח פרטני'!G859,גיליון3!$T$14:$T$28,0),MATCH('דיווח פרטני'!C859,גיליון3!$U$13:$X$13,0)))</f>
        <v xml:space="preserve"> </v>
      </c>
      <c r="I859" s="1"/>
      <c r="J859" s="1" t="e">
        <f>VLOOKUP(Table_1[[#This Row],[מספר רישוי ]],'[3]2024'!$A:$AH,34,0)</f>
        <v>#N/A</v>
      </c>
    </row>
    <row r="860" spans="1:10" ht="18" customHeight="1" thickBot="1" x14ac:dyDescent="0.3">
      <c r="A860" s="1"/>
      <c r="B860" s="1"/>
      <c r="C860" s="1"/>
      <c r="D860" s="1"/>
      <c r="E860" s="713"/>
      <c r="F860" s="1"/>
      <c r="G860" s="1"/>
      <c r="H860" s="44" t="str">
        <f t="array" ref="H860">IF(ISERROR(INDEX(גיליון3!$U$14:$X$28,MATCH('דיווח פרטני'!G860,גיליון3!$T$14:$T$28,0),MATCH('דיווח פרטני'!C860,גיליון3!$U$13:$X$13,0)))," ", INDEX(גיליון3!$U$14:$X$28,MATCH('דיווח פרטני'!G860,גיליון3!$T$14:$T$28,0),MATCH('דיווח פרטני'!C860,גיליון3!$U$13:$X$13,0)))</f>
        <v xml:space="preserve"> </v>
      </c>
      <c r="I860" s="1"/>
      <c r="J860" s="1" t="e">
        <f>VLOOKUP(Table_1[[#This Row],[מספר רישוי ]],'[3]2024'!$A:$AH,34,0)</f>
        <v>#N/A</v>
      </c>
    </row>
    <row r="861" spans="1:10" ht="18" customHeight="1" thickBot="1" x14ac:dyDescent="0.3">
      <c r="A861" s="1"/>
      <c r="B861" s="1"/>
      <c r="C861" s="1"/>
      <c r="D861" s="1"/>
      <c r="E861" s="713"/>
      <c r="F861" s="1"/>
      <c r="G861" s="1"/>
      <c r="H861" s="44" t="str">
        <f t="array" ref="H861">IF(ISERROR(INDEX(גיליון3!$U$14:$X$28,MATCH('דיווח פרטני'!G861,גיליון3!$T$14:$T$28,0),MATCH('דיווח פרטני'!C861,גיליון3!$U$13:$X$13,0)))," ", INDEX(גיליון3!$U$14:$X$28,MATCH('דיווח פרטני'!G861,גיליון3!$T$14:$T$28,0),MATCH('דיווח פרטני'!C861,גיליון3!$U$13:$X$13,0)))</f>
        <v xml:space="preserve"> </v>
      </c>
      <c r="I861" s="1"/>
      <c r="J861" s="1" t="e">
        <f>VLOOKUP(Table_1[[#This Row],[מספר רישוי ]],'[3]2024'!$A:$AH,34,0)</f>
        <v>#N/A</v>
      </c>
    </row>
    <row r="862" spans="1:10" ht="18" customHeight="1" thickBot="1" x14ac:dyDescent="0.3">
      <c r="A862" s="1"/>
      <c r="B862" s="1"/>
      <c r="C862" s="1"/>
      <c r="D862" s="1"/>
      <c r="E862" s="713"/>
      <c r="F862" s="1"/>
      <c r="G862" s="1"/>
      <c r="H862" s="44" t="str">
        <f t="array" ref="H862">IF(ISERROR(INDEX(גיליון3!$U$14:$X$28,MATCH('דיווח פרטני'!G862,גיליון3!$T$14:$T$28,0),MATCH('דיווח פרטני'!C862,גיליון3!$U$13:$X$13,0)))," ", INDEX(גיליון3!$U$14:$X$28,MATCH('דיווח פרטני'!G862,גיליון3!$T$14:$T$28,0),MATCH('דיווח פרטני'!C862,גיליון3!$U$13:$X$13,0)))</f>
        <v xml:space="preserve"> </v>
      </c>
      <c r="I862" s="1"/>
      <c r="J862" s="1" t="e">
        <f>VLOOKUP(Table_1[[#This Row],[מספר רישוי ]],'[3]2024'!$A:$AH,34,0)</f>
        <v>#N/A</v>
      </c>
    </row>
    <row r="863" spans="1:10" ht="18" customHeight="1" thickBot="1" x14ac:dyDescent="0.3">
      <c r="A863" s="1"/>
      <c r="B863" s="1"/>
      <c r="C863" s="1"/>
      <c r="D863" s="1"/>
      <c r="E863" s="713"/>
      <c r="F863" s="1"/>
      <c r="G863" s="1"/>
      <c r="H863" s="44" t="str">
        <f t="array" ref="H863">IF(ISERROR(INDEX(גיליון3!$U$14:$X$28,MATCH('דיווח פרטני'!G863,גיליון3!$T$14:$T$28,0),MATCH('דיווח פרטני'!C863,גיליון3!$U$13:$X$13,0)))," ", INDEX(גיליון3!$U$14:$X$28,MATCH('דיווח פרטני'!G863,גיליון3!$T$14:$T$28,0),MATCH('דיווח פרטני'!C863,גיליון3!$U$13:$X$13,0)))</f>
        <v xml:space="preserve"> </v>
      </c>
      <c r="I863" s="1"/>
      <c r="J863" s="1" t="e">
        <f>VLOOKUP(Table_1[[#This Row],[מספר רישוי ]],'[3]2024'!$A:$AH,34,0)</f>
        <v>#N/A</v>
      </c>
    </row>
    <row r="864" spans="1:10" ht="18" customHeight="1" thickBot="1" x14ac:dyDescent="0.3">
      <c r="A864" s="1"/>
      <c r="B864" s="1"/>
      <c r="C864" s="1"/>
      <c r="D864" s="1"/>
      <c r="E864" s="713"/>
      <c r="F864" s="1"/>
      <c r="G864" s="1"/>
      <c r="H864" s="44" t="str">
        <f t="array" ref="H864">IF(ISERROR(INDEX(גיליון3!$U$14:$X$28,MATCH('דיווח פרטני'!G864,גיליון3!$T$14:$T$28,0),MATCH('דיווח פרטני'!C864,גיליון3!$U$13:$X$13,0)))," ", INDEX(גיליון3!$U$14:$X$28,MATCH('דיווח פרטני'!G864,גיליון3!$T$14:$T$28,0),MATCH('דיווח פרטני'!C864,גיליון3!$U$13:$X$13,0)))</f>
        <v xml:space="preserve"> </v>
      </c>
      <c r="I864" s="1"/>
      <c r="J864" s="1" t="e">
        <f>VLOOKUP(Table_1[[#This Row],[מספר רישוי ]],'[3]2024'!$A:$AH,34,0)</f>
        <v>#N/A</v>
      </c>
    </row>
    <row r="865" spans="1:10" ht="18" customHeight="1" thickBot="1" x14ac:dyDescent="0.3">
      <c r="A865" s="1"/>
      <c r="B865" s="1"/>
      <c r="C865" s="1"/>
      <c r="D865" s="1"/>
      <c r="E865" s="713"/>
      <c r="F865" s="1"/>
      <c r="G865" s="1"/>
      <c r="H865" s="44" t="str">
        <f t="array" ref="H865">IF(ISERROR(INDEX(גיליון3!$U$14:$X$28,MATCH('דיווח פרטני'!G865,גיליון3!$T$14:$T$28,0),MATCH('דיווח פרטני'!C865,גיליון3!$U$13:$X$13,0)))," ", INDEX(גיליון3!$U$14:$X$28,MATCH('דיווח פרטני'!G865,גיליון3!$T$14:$T$28,0),MATCH('דיווח פרטני'!C865,גיליון3!$U$13:$X$13,0)))</f>
        <v xml:space="preserve"> </v>
      </c>
      <c r="I865" s="1"/>
      <c r="J865" s="1" t="e">
        <f>VLOOKUP(Table_1[[#This Row],[מספר רישוי ]],'[3]2024'!$A:$AH,34,0)</f>
        <v>#N/A</v>
      </c>
    </row>
    <row r="866" spans="1:10" ht="18" customHeight="1" thickBot="1" x14ac:dyDescent="0.3">
      <c r="A866" s="1"/>
      <c r="B866" s="1"/>
      <c r="C866" s="1"/>
      <c r="D866" s="1"/>
      <c r="E866" s="713"/>
      <c r="F866" s="1"/>
      <c r="G866" s="1"/>
      <c r="H866" s="44" t="str">
        <f t="array" ref="H866">IF(ISERROR(INDEX(גיליון3!$U$14:$X$28,MATCH('דיווח פרטני'!G866,גיליון3!$T$14:$T$28,0),MATCH('דיווח פרטני'!C866,גיליון3!$U$13:$X$13,0)))," ", INDEX(גיליון3!$U$14:$X$28,MATCH('דיווח פרטני'!G866,גיליון3!$T$14:$T$28,0),MATCH('דיווח פרטני'!C866,גיליון3!$U$13:$X$13,0)))</f>
        <v xml:space="preserve"> </v>
      </c>
      <c r="I866" s="1"/>
      <c r="J866" s="1" t="e">
        <f>VLOOKUP(Table_1[[#This Row],[מספר רישוי ]],'[3]2024'!$A:$AH,34,0)</f>
        <v>#N/A</v>
      </c>
    </row>
    <row r="867" spans="1:10" ht="18" customHeight="1" thickBot="1" x14ac:dyDescent="0.3">
      <c r="A867" s="1"/>
      <c r="B867" s="1"/>
      <c r="C867" s="1"/>
      <c r="D867" s="1"/>
      <c r="E867" s="713"/>
      <c r="F867" s="1"/>
      <c r="G867" s="1"/>
      <c r="H867" s="44" t="str">
        <f t="array" ref="H867">IF(ISERROR(INDEX(גיליון3!$U$14:$X$28,MATCH('דיווח פרטני'!G867,גיליון3!$T$14:$T$28,0),MATCH('דיווח פרטני'!C867,גיליון3!$U$13:$X$13,0)))," ", INDEX(גיליון3!$U$14:$X$28,MATCH('דיווח פרטני'!G867,גיליון3!$T$14:$T$28,0),MATCH('דיווח פרטני'!C867,גיליון3!$U$13:$X$13,0)))</f>
        <v xml:space="preserve"> </v>
      </c>
      <c r="I867" s="1"/>
      <c r="J867" s="1" t="e">
        <f>VLOOKUP(Table_1[[#This Row],[מספר רישוי ]],'[3]2024'!$A:$AH,34,0)</f>
        <v>#N/A</v>
      </c>
    </row>
    <row r="868" spans="1:10" ht="18" customHeight="1" thickBot="1" x14ac:dyDescent="0.3">
      <c r="A868" s="1"/>
      <c r="B868" s="1"/>
      <c r="C868" s="1"/>
      <c r="D868" s="1"/>
      <c r="E868" s="713"/>
      <c r="F868" s="1"/>
      <c r="G868" s="1"/>
      <c r="H868" s="44" t="str">
        <f t="array" ref="H868">IF(ISERROR(INDEX(גיליון3!$U$14:$X$28,MATCH('דיווח פרטני'!G868,גיליון3!$T$14:$T$28,0),MATCH('דיווח פרטני'!C868,גיליון3!$U$13:$X$13,0)))," ", INDEX(גיליון3!$U$14:$X$28,MATCH('דיווח פרטני'!G868,גיליון3!$T$14:$T$28,0),MATCH('דיווח פרטני'!C868,גיליון3!$U$13:$X$13,0)))</f>
        <v xml:space="preserve"> </v>
      </c>
      <c r="I868" s="1"/>
      <c r="J868" s="1" t="e">
        <f>VLOOKUP(Table_1[[#This Row],[מספר רישוי ]],'[3]2024'!$A:$AH,34,0)</f>
        <v>#N/A</v>
      </c>
    </row>
    <row r="869" spans="1:10" ht="18" customHeight="1" thickBot="1" x14ac:dyDescent="0.3">
      <c r="A869" s="1"/>
      <c r="B869" s="1"/>
      <c r="C869" s="1"/>
      <c r="D869" s="1"/>
      <c r="E869" s="713"/>
      <c r="F869" s="1"/>
      <c r="G869" s="1"/>
      <c r="H869" s="44" t="str">
        <f t="array" ref="H869">IF(ISERROR(INDEX(גיליון3!$U$14:$X$28,MATCH('דיווח פרטני'!G869,גיליון3!$T$14:$T$28,0),MATCH('דיווח פרטני'!C869,גיליון3!$U$13:$X$13,0)))," ", INDEX(גיליון3!$U$14:$X$28,MATCH('דיווח פרטני'!G869,גיליון3!$T$14:$T$28,0),MATCH('דיווח פרטני'!C869,גיליון3!$U$13:$X$13,0)))</f>
        <v xml:space="preserve"> </v>
      </c>
      <c r="I869" s="1"/>
      <c r="J869" s="1" t="e">
        <f>VLOOKUP(Table_1[[#This Row],[מספר רישוי ]],'[3]2024'!$A:$AH,34,0)</f>
        <v>#N/A</v>
      </c>
    </row>
    <row r="870" spans="1:10" ht="18" customHeight="1" thickBot="1" x14ac:dyDescent="0.3">
      <c r="A870" s="1"/>
      <c r="B870" s="1"/>
      <c r="C870" s="1"/>
      <c r="D870" s="1"/>
      <c r="E870" s="713"/>
      <c r="F870" s="1"/>
      <c r="G870" s="1"/>
      <c r="H870" s="44" t="str">
        <f t="array" ref="H870">IF(ISERROR(INDEX(גיליון3!$U$14:$X$28,MATCH('דיווח פרטני'!G870,גיליון3!$T$14:$T$28,0),MATCH('דיווח פרטני'!C870,גיליון3!$U$13:$X$13,0)))," ", INDEX(גיליון3!$U$14:$X$28,MATCH('דיווח פרטני'!G870,גיליון3!$T$14:$T$28,0),MATCH('דיווח פרטני'!C870,גיליון3!$U$13:$X$13,0)))</f>
        <v xml:space="preserve"> </v>
      </c>
      <c r="I870" s="1"/>
      <c r="J870" s="1" t="e">
        <f>VLOOKUP(Table_1[[#This Row],[מספר רישוי ]],'[3]2024'!$A:$AH,34,0)</f>
        <v>#N/A</v>
      </c>
    </row>
    <row r="871" spans="1:10" ht="18" customHeight="1" thickBot="1" x14ac:dyDescent="0.3">
      <c r="A871" s="1"/>
      <c r="B871" s="1"/>
      <c r="C871" s="1"/>
      <c r="D871" s="1"/>
      <c r="E871" s="713"/>
      <c r="F871" s="1"/>
      <c r="G871" s="1"/>
      <c r="H871" s="44" t="str">
        <f t="array" ref="H871">IF(ISERROR(INDEX(גיליון3!$U$14:$X$28,MATCH('דיווח פרטני'!G871,גיליון3!$T$14:$T$28,0),MATCH('דיווח פרטני'!C871,גיליון3!$U$13:$X$13,0)))," ", INDEX(גיליון3!$U$14:$X$28,MATCH('דיווח פרטני'!G871,גיליון3!$T$14:$T$28,0),MATCH('דיווח פרטני'!C871,גיליון3!$U$13:$X$13,0)))</f>
        <v xml:space="preserve"> </v>
      </c>
      <c r="I871" s="1"/>
      <c r="J871" s="1" t="e">
        <f>VLOOKUP(Table_1[[#This Row],[מספר רישוי ]],'[3]2024'!$A:$AH,34,0)</f>
        <v>#N/A</v>
      </c>
    </row>
    <row r="872" spans="1:10" ht="18" customHeight="1" thickBot="1" x14ac:dyDescent="0.3">
      <c r="A872" s="1"/>
      <c r="B872" s="1"/>
      <c r="C872" s="1"/>
      <c r="D872" s="1"/>
      <c r="E872" s="713"/>
      <c r="F872" s="1"/>
      <c r="G872" s="1"/>
      <c r="H872" s="44" t="str">
        <f t="array" ref="H872">IF(ISERROR(INDEX(גיליון3!$U$14:$X$28,MATCH('דיווח פרטני'!G872,גיליון3!$T$14:$T$28,0),MATCH('דיווח פרטני'!C872,גיליון3!$U$13:$X$13,0)))," ", INDEX(גיליון3!$U$14:$X$28,MATCH('דיווח פרטני'!G872,גיליון3!$T$14:$T$28,0),MATCH('דיווח פרטני'!C872,גיליון3!$U$13:$X$13,0)))</f>
        <v xml:space="preserve"> </v>
      </c>
      <c r="I872" s="1"/>
      <c r="J872" s="1" t="e">
        <f>VLOOKUP(Table_1[[#This Row],[מספר רישוי ]],'[3]2024'!$A:$AH,34,0)</f>
        <v>#N/A</v>
      </c>
    </row>
    <row r="873" spans="1:10" ht="18" customHeight="1" thickBot="1" x14ac:dyDescent="0.3">
      <c r="A873" s="1"/>
      <c r="B873" s="1"/>
      <c r="C873" s="1"/>
      <c r="D873" s="1"/>
      <c r="E873" s="713"/>
      <c r="F873" s="1"/>
      <c r="G873" s="1"/>
      <c r="H873" s="44" t="str">
        <f t="array" ref="H873">IF(ISERROR(INDEX(גיליון3!$U$14:$X$28,MATCH('דיווח פרטני'!G873,גיליון3!$T$14:$T$28,0),MATCH('דיווח פרטני'!C873,גיליון3!$U$13:$X$13,0)))," ", INDEX(גיליון3!$U$14:$X$28,MATCH('דיווח פרטני'!G873,גיליון3!$T$14:$T$28,0),MATCH('דיווח פרטני'!C873,גיליון3!$U$13:$X$13,0)))</f>
        <v xml:space="preserve"> </v>
      </c>
      <c r="I873" s="1"/>
      <c r="J873" s="1" t="e">
        <f>VLOOKUP(Table_1[[#This Row],[מספר רישוי ]],'[3]2024'!$A:$AH,34,0)</f>
        <v>#N/A</v>
      </c>
    </row>
    <row r="874" spans="1:10" ht="18" customHeight="1" thickBot="1" x14ac:dyDescent="0.3">
      <c r="A874" s="1"/>
      <c r="B874" s="1"/>
      <c r="C874" s="1"/>
      <c r="D874" s="1"/>
      <c r="E874" s="713"/>
      <c r="F874" s="1"/>
      <c r="G874" s="1"/>
      <c r="H874" s="44" t="str">
        <f t="array" ref="H874">IF(ISERROR(INDEX(גיליון3!$U$14:$X$28,MATCH('דיווח פרטני'!G874,גיליון3!$T$14:$T$28,0),MATCH('דיווח פרטני'!C874,גיליון3!$U$13:$X$13,0)))," ", INDEX(גיליון3!$U$14:$X$28,MATCH('דיווח פרטני'!G874,גיליון3!$T$14:$T$28,0),MATCH('דיווח פרטני'!C874,גיליון3!$U$13:$X$13,0)))</f>
        <v xml:space="preserve"> </v>
      </c>
      <c r="I874" s="1"/>
      <c r="J874" s="1" t="e">
        <f>VLOOKUP(Table_1[[#This Row],[מספר רישוי ]],'[3]2024'!$A:$AH,34,0)</f>
        <v>#N/A</v>
      </c>
    </row>
    <row r="875" spans="1:10" ht="18" customHeight="1" thickBot="1" x14ac:dyDescent="0.3">
      <c r="A875" s="1"/>
      <c r="B875" s="1"/>
      <c r="C875" s="1"/>
      <c r="D875" s="1"/>
      <c r="E875" s="713"/>
      <c r="F875" s="1"/>
      <c r="G875" s="1"/>
      <c r="H875" s="44" t="str">
        <f t="array" ref="H875">IF(ISERROR(INDEX(גיליון3!$U$14:$X$28,MATCH('דיווח פרטני'!G875,גיליון3!$T$14:$T$28,0),MATCH('דיווח פרטני'!C875,גיליון3!$U$13:$X$13,0)))," ", INDEX(גיליון3!$U$14:$X$28,MATCH('דיווח פרטני'!G875,גיליון3!$T$14:$T$28,0),MATCH('דיווח פרטני'!C875,גיליון3!$U$13:$X$13,0)))</f>
        <v xml:space="preserve"> </v>
      </c>
      <c r="I875" s="1"/>
      <c r="J875" s="1" t="e">
        <f>VLOOKUP(Table_1[[#This Row],[מספר רישוי ]],'[3]2024'!$A:$AH,34,0)</f>
        <v>#N/A</v>
      </c>
    </row>
    <row r="876" spans="1:10" ht="18" customHeight="1" thickBot="1" x14ac:dyDescent="0.3">
      <c r="A876" s="1"/>
      <c r="B876" s="1"/>
      <c r="C876" s="1"/>
      <c r="D876" s="1"/>
      <c r="E876" s="713"/>
      <c r="F876" s="1"/>
      <c r="G876" s="1"/>
      <c r="H876" s="44" t="str">
        <f t="array" ref="H876">IF(ISERROR(INDEX(גיליון3!$U$14:$X$28,MATCH('דיווח פרטני'!G876,גיליון3!$T$14:$T$28,0),MATCH('דיווח פרטני'!C876,גיליון3!$U$13:$X$13,0)))," ", INDEX(גיליון3!$U$14:$X$28,MATCH('דיווח פרטני'!G876,גיליון3!$T$14:$T$28,0),MATCH('דיווח פרטני'!C876,גיליון3!$U$13:$X$13,0)))</f>
        <v xml:space="preserve"> </v>
      </c>
      <c r="I876" s="1"/>
      <c r="J876" s="1" t="e">
        <f>VLOOKUP(Table_1[[#This Row],[מספר רישוי ]],'[3]2024'!$A:$AH,34,0)</f>
        <v>#N/A</v>
      </c>
    </row>
    <row r="877" spans="1:10" ht="18" customHeight="1" thickBot="1" x14ac:dyDescent="0.3">
      <c r="A877" s="1"/>
      <c r="B877" s="1"/>
      <c r="C877" s="1"/>
      <c r="D877" s="1"/>
      <c r="E877" s="713"/>
      <c r="F877" s="1"/>
      <c r="G877" s="1"/>
      <c r="H877" s="44" t="str">
        <f t="array" ref="H877">IF(ISERROR(INDEX(גיליון3!$U$14:$X$28,MATCH('דיווח פרטני'!G877,גיליון3!$T$14:$T$28,0),MATCH('דיווח פרטני'!C877,גיליון3!$U$13:$X$13,0)))," ", INDEX(גיליון3!$U$14:$X$28,MATCH('דיווח פרטני'!G877,גיליון3!$T$14:$T$28,0),MATCH('דיווח פרטני'!C877,גיליון3!$U$13:$X$13,0)))</f>
        <v xml:space="preserve"> </v>
      </c>
      <c r="I877" s="1"/>
      <c r="J877" s="1" t="e">
        <f>VLOOKUP(Table_1[[#This Row],[מספר רישוי ]],'[3]2024'!$A:$AH,34,0)</f>
        <v>#N/A</v>
      </c>
    </row>
    <row r="878" spans="1:10" ht="18" customHeight="1" thickBot="1" x14ac:dyDescent="0.3">
      <c r="A878" s="1"/>
      <c r="B878" s="1"/>
      <c r="C878" s="1"/>
      <c r="D878" s="1"/>
      <c r="E878" s="713"/>
      <c r="F878" s="1"/>
      <c r="G878" s="1"/>
      <c r="H878" s="44" t="str">
        <f t="array" ref="H878">IF(ISERROR(INDEX(גיליון3!$U$14:$X$28,MATCH('דיווח פרטני'!G878,גיליון3!$T$14:$T$28,0),MATCH('דיווח פרטני'!C878,גיליון3!$U$13:$X$13,0)))," ", INDEX(גיליון3!$U$14:$X$28,MATCH('דיווח פרטני'!G878,גיליון3!$T$14:$T$28,0),MATCH('דיווח פרטני'!C878,גיליון3!$U$13:$X$13,0)))</f>
        <v xml:space="preserve"> </v>
      </c>
      <c r="I878" s="1"/>
      <c r="J878" s="1" t="e">
        <f>VLOOKUP(Table_1[[#This Row],[מספר רישוי ]],'[3]2024'!$A:$AH,34,0)</f>
        <v>#N/A</v>
      </c>
    </row>
    <row r="879" spans="1:10" ht="18" customHeight="1" thickBot="1" x14ac:dyDescent="0.3">
      <c r="A879" s="1"/>
      <c r="B879" s="1"/>
      <c r="C879" s="1"/>
      <c r="D879" s="1"/>
      <c r="E879" s="713"/>
      <c r="F879" s="1"/>
      <c r="G879" s="1"/>
      <c r="H879" s="44" t="str">
        <f t="array" ref="H879">IF(ISERROR(INDEX(גיליון3!$U$14:$X$28,MATCH('דיווח פרטני'!G879,גיליון3!$T$14:$T$28,0),MATCH('דיווח פרטני'!C879,גיליון3!$U$13:$X$13,0)))," ", INDEX(גיליון3!$U$14:$X$28,MATCH('דיווח פרטני'!G879,גיליון3!$T$14:$T$28,0),MATCH('דיווח פרטני'!C879,גיליון3!$U$13:$X$13,0)))</f>
        <v xml:space="preserve"> </v>
      </c>
      <c r="I879" s="1"/>
      <c r="J879" s="1" t="e">
        <f>VLOOKUP(Table_1[[#This Row],[מספר רישוי ]],'[3]2024'!$A:$AH,34,0)</f>
        <v>#N/A</v>
      </c>
    </row>
    <row r="880" spans="1:10" ht="18" customHeight="1" thickBot="1" x14ac:dyDescent="0.3">
      <c r="A880" s="1"/>
      <c r="B880" s="1"/>
      <c r="C880" s="1"/>
      <c r="D880" s="1"/>
      <c r="E880" s="713"/>
      <c r="F880" s="1"/>
      <c r="G880" s="1"/>
      <c r="H880" s="44" t="str">
        <f t="array" ref="H880">IF(ISERROR(INDEX(גיליון3!$U$14:$X$28,MATCH('דיווח פרטני'!G880,גיליון3!$T$14:$T$28,0),MATCH('דיווח פרטני'!C880,גיליון3!$U$13:$X$13,0)))," ", INDEX(גיליון3!$U$14:$X$28,MATCH('דיווח פרטני'!G880,גיליון3!$T$14:$T$28,0),MATCH('דיווח פרטני'!C880,גיליון3!$U$13:$X$13,0)))</f>
        <v xml:space="preserve"> </v>
      </c>
      <c r="I880" s="1"/>
      <c r="J880" s="1" t="e">
        <f>VLOOKUP(Table_1[[#This Row],[מספר רישוי ]],'[3]2024'!$A:$AH,34,0)</f>
        <v>#N/A</v>
      </c>
    </row>
    <row r="881" spans="1:10" ht="18" customHeight="1" thickBot="1" x14ac:dyDescent="0.3">
      <c r="A881" s="1"/>
      <c r="B881" s="1"/>
      <c r="C881" s="1"/>
      <c r="D881" s="1"/>
      <c r="E881" s="713"/>
      <c r="F881" s="1"/>
      <c r="G881" s="1"/>
      <c r="H881" s="44" t="str">
        <f t="array" ref="H881">IF(ISERROR(INDEX(גיליון3!$U$14:$X$28,MATCH('דיווח פרטני'!G881,גיליון3!$T$14:$T$28,0),MATCH('דיווח פרטני'!C881,גיליון3!$U$13:$X$13,0)))," ", INDEX(גיליון3!$U$14:$X$28,MATCH('דיווח פרטני'!G881,גיליון3!$T$14:$T$28,0),MATCH('דיווח פרטני'!C881,גיליון3!$U$13:$X$13,0)))</f>
        <v xml:space="preserve"> </v>
      </c>
      <c r="I881" s="1"/>
      <c r="J881" s="1" t="e">
        <f>VLOOKUP(Table_1[[#This Row],[מספר רישוי ]],'[3]2024'!$A:$AH,34,0)</f>
        <v>#N/A</v>
      </c>
    </row>
    <row r="882" spans="1:10" ht="18" customHeight="1" thickBot="1" x14ac:dyDescent="0.3">
      <c r="A882" s="1"/>
      <c r="B882" s="1"/>
      <c r="C882" s="1"/>
      <c r="D882" s="1"/>
      <c r="E882" s="713"/>
      <c r="F882" s="1"/>
      <c r="G882" s="1"/>
      <c r="H882" s="44" t="str">
        <f t="array" ref="H882">IF(ISERROR(INDEX(גיליון3!$U$14:$X$28,MATCH('דיווח פרטני'!G882,גיליון3!$T$14:$T$28,0),MATCH('דיווח פרטני'!C882,גיליון3!$U$13:$X$13,0)))," ", INDEX(גיליון3!$U$14:$X$28,MATCH('דיווח פרטני'!G882,גיליון3!$T$14:$T$28,0),MATCH('דיווח פרטני'!C882,גיליון3!$U$13:$X$13,0)))</f>
        <v xml:space="preserve"> </v>
      </c>
      <c r="I882" s="1"/>
      <c r="J882" s="1" t="e">
        <f>VLOOKUP(Table_1[[#This Row],[מספר רישוי ]],'[3]2024'!$A:$AH,34,0)</f>
        <v>#N/A</v>
      </c>
    </row>
    <row r="883" spans="1:10" ht="18" customHeight="1" thickBot="1" x14ac:dyDescent="0.3">
      <c r="A883" s="1"/>
      <c r="B883" s="1"/>
      <c r="C883" s="1"/>
      <c r="D883" s="1"/>
      <c r="E883" s="713"/>
      <c r="F883" s="1"/>
      <c r="G883" s="1"/>
      <c r="H883" s="44" t="str">
        <f t="array" ref="H883">IF(ISERROR(INDEX(גיליון3!$U$14:$X$28,MATCH('דיווח פרטני'!G883,גיליון3!$T$14:$T$28,0),MATCH('דיווח פרטני'!C883,גיליון3!$U$13:$X$13,0)))," ", INDEX(גיליון3!$U$14:$X$28,MATCH('דיווח פרטני'!G883,גיליון3!$T$14:$T$28,0),MATCH('דיווח פרטני'!C883,גיליון3!$U$13:$X$13,0)))</f>
        <v xml:space="preserve"> </v>
      </c>
      <c r="I883" s="1"/>
      <c r="J883" s="1" t="e">
        <f>VLOOKUP(Table_1[[#This Row],[מספר רישוי ]],'[3]2024'!$A:$AH,34,0)</f>
        <v>#N/A</v>
      </c>
    </row>
    <row r="884" spans="1:10" ht="18" customHeight="1" thickBot="1" x14ac:dyDescent="0.3">
      <c r="A884" s="1"/>
      <c r="B884" s="1"/>
      <c r="C884" s="1"/>
      <c r="D884" s="1"/>
      <c r="E884" s="713"/>
      <c r="F884" s="1"/>
      <c r="G884" s="1"/>
      <c r="H884" s="44" t="str">
        <f t="array" ref="H884">IF(ISERROR(INDEX(גיליון3!$U$14:$X$28,MATCH('דיווח פרטני'!G884,גיליון3!$T$14:$T$28,0),MATCH('דיווח פרטני'!C884,גיליון3!$U$13:$X$13,0)))," ", INDEX(גיליון3!$U$14:$X$28,MATCH('דיווח פרטני'!G884,גיליון3!$T$14:$T$28,0),MATCH('דיווח פרטני'!C884,גיליון3!$U$13:$X$13,0)))</f>
        <v xml:space="preserve"> </v>
      </c>
      <c r="I884" s="1"/>
      <c r="J884" s="1" t="e">
        <f>VLOOKUP(Table_1[[#This Row],[מספר רישוי ]],'[3]2024'!$A:$AH,34,0)</f>
        <v>#N/A</v>
      </c>
    </row>
    <row r="885" spans="1:10" ht="18" customHeight="1" thickBot="1" x14ac:dyDescent="0.3">
      <c r="A885" s="1"/>
      <c r="B885" s="1"/>
      <c r="C885" s="1"/>
      <c r="D885" s="1"/>
      <c r="E885" s="713"/>
      <c r="F885" s="1"/>
      <c r="G885" s="1"/>
      <c r="H885" s="44" t="str">
        <f t="array" ref="H885">IF(ISERROR(INDEX(גיליון3!$U$14:$X$28,MATCH('דיווח פרטני'!G885,גיליון3!$T$14:$T$28,0),MATCH('דיווח פרטני'!C885,גיליון3!$U$13:$X$13,0)))," ", INDEX(גיליון3!$U$14:$X$28,MATCH('דיווח פרטני'!G885,גיליון3!$T$14:$T$28,0),MATCH('דיווח פרטני'!C885,גיליון3!$U$13:$X$13,0)))</f>
        <v xml:space="preserve"> </v>
      </c>
      <c r="I885" s="1"/>
      <c r="J885" s="1" t="e">
        <f>VLOOKUP(Table_1[[#This Row],[מספר רישוי ]],'[3]2024'!$A:$AH,34,0)</f>
        <v>#N/A</v>
      </c>
    </row>
    <row r="886" spans="1:10" ht="18" customHeight="1" thickBot="1" x14ac:dyDescent="0.3">
      <c r="A886" s="1"/>
      <c r="B886" s="1"/>
      <c r="C886" s="1"/>
      <c r="D886" s="1"/>
      <c r="E886" s="713"/>
      <c r="F886" s="1"/>
      <c r="G886" s="1"/>
      <c r="H886" s="44" t="str">
        <f t="array" ref="H886">IF(ISERROR(INDEX(גיליון3!$U$14:$X$28,MATCH('דיווח פרטני'!G886,גיליון3!$T$14:$T$28,0),MATCH('דיווח פרטני'!C886,גיליון3!$U$13:$X$13,0)))," ", INDEX(גיליון3!$U$14:$X$28,MATCH('דיווח פרטני'!G886,גיליון3!$T$14:$T$28,0),MATCH('דיווח פרטני'!C886,גיליון3!$U$13:$X$13,0)))</f>
        <v xml:space="preserve"> </v>
      </c>
      <c r="I886" s="1"/>
      <c r="J886" s="1" t="e">
        <f>VLOOKUP(Table_1[[#This Row],[מספר רישוי ]],'[3]2024'!$A:$AH,34,0)</f>
        <v>#N/A</v>
      </c>
    </row>
    <row r="887" spans="1:10" ht="18" customHeight="1" thickBot="1" x14ac:dyDescent="0.3">
      <c r="A887" s="1"/>
      <c r="B887" s="1"/>
      <c r="C887" s="1"/>
      <c r="D887" s="1"/>
      <c r="E887" s="713"/>
      <c r="F887" s="1"/>
      <c r="G887" s="1"/>
      <c r="H887" s="44" t="str">
        <f t="array" ref="H887">IF(ISERROR(INDEX(גיליון3!$U$14:$X$28,MATCH('דיווח פרטני'!G887,גיליון3!$T$14:$T$28,0),MATCH('דיווח פרטני'!C887,גיליון3!$U$13:$X$13,0)))," ", INDEX(גיליון3!$U$14:$X$28,MATCH('דיווח פרטני'!G887,גיליון3!$T$14:$T$28,0),MATCH('דיווח פרטני'!C887,גיליון3!$U$13:$X$13,0)))</f>
        <v xml:space="preserve"> </v>
      </c>
      <c r="I887" s="1"/>
      <c r="J887" s="1" t="e">
        <f>VLOOKUP(Table_1[[#This Row],[מספר רישוי ]],'[3]2024'!$A:$AH,34,0)</f>
        <v>#N/A</v>
      </c>
    </row>
    <row r="888" spans="1:10" ht="18" customHeight="1" thickBot="1" x14ac:dyDescent="0.3">
      <c r="A888" s="1"/>
      <c r="B888" s="1"/>
      <c r="C888" s="1"/>
      <c r="D888" s="1"/>
      <c r="E888" s="713"/>
      <c r="F888" s="1"/>
      <c r="G888" s="1"/>
      <c r="H888" s="44" t="str">
        <f t="array" ref="H888">IF(ISERROR(INDEX(גיליון3!$U$14:$X$28,MATCH('דיווח פרטני'!G888,גיליון3!$T$14:$T$28,0),MATCH('דיווח פרטני'!C888,גיליון3!$U$13:$X$13,0)))," ", INDEX(גיליון3!$U$14:$X$28,MATCH('דיווח פרטני'!G888,גיליון3!$T$14:$T$28,0),MATCH('דיווח פרטני'!C888,גיליון3!$U$13:$X$13,0)))</f>
        <v xml:space="preserve"> </v>
      </c>
      <c r="I888" s="1"/>
      <c r="J888" s="1" t="e">
        <f>VLOOKUP(Table_1[[#This Row],[מספר רישוי ]],'[3]2024'!$A:$AH,34,0)</f>
        <v>#N/A</v>
      </c>
    </row>
    <row r="889" spans="1:10" ht="18" customHeight="1" thickBot="1" x14ac:dyDescent="0.3">
      <c r="A889" s="1"/>
      <c r="B889" s="1"/>
      <c r="C889" s="1"/>
      <c r="D889" s="1"/>
      <c r="E889" s="713"/>
      <c r="F889" s="1"/>
      <c r="G889" s="1"/>
      <c r="H889" s="44" t="str">
        <f t="array" ref="H889">IF(ISERROR(INDEX(גיליון3!$U$14:$X$28,MATCH('דיווח פרטני'!G889,גיליון3!$T$14:$T$28,0),MATCH('דיווח פרטני'!C889,גיליון3!$U$13:$X$13,0)))," ", INDEX(גיליון3!$U$14:$X$28,MATCH('דיווח פרטני'!G889,גיליון3!$T$14:$T$28,0),MATCH('דיווח פרטני'!C889,גיליון3!$U$13:$X$13,0)))</f>
        <v xml:space="preserve"> </v>
      </c>
      <c r="I889" s="1"/>
      <c r="J889" s="1" t="e">
        <f>VLOOKUP(Table_1[[#This Row],[מספר רישוי ]],'[3]2024'!$A:$AH,34,0)</f>
        <v>#N/A</v>
      </c>
    </row>
    <row r="890" spans="1:10" ht="18" customHeight="1" thickBot="1" x14ac:dyDescent="0.3">
      <c r="A890" s="1"/>
      <c r="B890" s="1"/>
      <c r="C890" s="1"/>
      <c r="D890" s="1"/>
      <c r="E890" s="713"/>
      <c r="F890" s="1"/>
      <c r="G890" s="1"/>
      <c r="H890" s="44" t="str">
        <f t="array" ref="H890">IF(ISERROR(INDEX(גיליון3!$U$14:$X$28,MATCH('דיווח פרטני'!G890,גיליון3!$T$14:$T$28,0),MATCH('דיווח פרטני'!C890,גיליון3!$U$13:$X$13,0)))," ", INDEX(גיליון3!$U$14:$X$28,MATCH('דיווח פרטני'!G890,גיליון3!$T$14:$T$28,0),MATCH('דיווח פרטני'!C890,גיליון3!$U$13:$X$13,0)))</f>
        <v xml:space="preserve"> </v>
      </c>
      <c r="I890" s="1"/>
      <c r="J890" s="1" t="e">
        <f>VLOOKUP(Table_1[[#This Row],[מספר רישוי ]],'[3]2024'!$A:$AH,34,0)</f>
        <v>#N/A</v>
      </c>
    </row>
    <row r="891" spans="1:10" ht="18" customHeight="1" thickBot="1" x14ac:dyDescent="0.3">
      <c r="A891" s="1"/>
      <c r="B891" s="1"/>
      <c r="C891" s="1"/>
      <c r="D891" s="1"/>
      <c r="E891" s="713"/>
      <c r="F891" s="1"/>
      <c r="G891" s="1"/>
      <c r="H891" s="44" t="str">
        <f t="array" ref="H891">IF(ISERROR(INDEX(גיליון3!$U$14:$X$28,MATCH('דיווח פרטני'!G891,גיליון3!$T$14:$T$28,0),MATCH('דיווח פרטני'!C891,גיליון3!$U$13:$X$13,0)))," ", INDEX(גיליון3!$U$14:$X$28,MATCH('דיווח פרטני'!G891,גיליון3!$T$14:$T$28,0),MATCH('דיווח פרטני'!C891,גיליון3!$U$13:$X$13,0)))</f>
        <v xml:space="preserve"> </v>
      </c>
      <c r="I891" s="1"/>
      <c r="J891" s="1" t="e">
        <f>VLOOKUP(Table_1[[#This Row],[מספר רישוי ]],'[3]2024'!$A:$AH,34,0)</f>
        <v>#N/A</v>
      </c>
    </row>
    <row r="892" spans="1:10" ht="18" customHeight="1" thickBot="1" x14ac:dyDescent="0.3">
      <c r="A892" s="1"/>
      <c r="B892" s="1"/>
      <c r="C892" s="1"/>
      <c r="D892" s="1"/>
      <c r="E892" s="713"/>
      <c r="F892" s="1"/>
      <c r="G892" s="1"/>
      <c r="H892" s="44" t="str">
        <f t="array" ref="H892">IF(ISERROR(INDEX(גיליון3!$U$14:$X$28,MATCH('דיווח פרטני'!G892,גיליון3!$T$14:$T$28,0),MATCH('דיווח פרטני'!C892,גיליון3!$U$13:$X$13,0)))," ", INDEX(גיליון3!$U$14:$X$28,MATCH('דיווח פרטני'!G892,גיליון3!$T$14:$T$28,0),MATCH('דיווח פרטני'!C892,גיליון3!$U$13:$X$13,0)))</f>
        <v xml:space="preserve"> </v>
      </c>
      <c r="I892" s="1"/>
      <c r="J892" s="1" t="e">
        <f>VLOOKUP(Table_1[[#This Row],[מספר רישוי ]],'[3]2024'!$A:$AH,34,0)</f>
        <v>#N/A</v>
      </c>
    </row>
    <row r="893" spans="1:10" ht="18" customHeight="1" thickBot="1" x14ac:dyDescent="0.3">
      <c r="A893" s="1"/>
      <c r="B893" s="1"/>
      <c r="C893" s="1"/>
      <c r="D893" s="1"/>
      <c r="E893" s="713"/>
      <c r="F893" s="1"/>
      <c r="G893" s="1"/>
      <c r="H893" s="44" t="str">
        <f t="array" ref="H893">IF(ISERROR(INDEX(גיליון3!$U$14:$X$28,MATCH('דיווח פרטני'!G893,גיליון3!$T$14:$T$28,0),MATCH('דיווח פרטני'!C893,גיליון3!$U$13:$X$13,0)))," ", INDEX(גיליון3!$U$14:$X$28,MATCH('דיווח פרטני'!G893,גיליון3!$T$14:$T$28,0),MATCH('דיווח פרטני'!C893,גיליון3!$U$13:$X$13,0)))</f>
        <v xml:space="preserve"> </v>
      </c>
      <c r="I893" s="1"/>
      <c r="J893" s="1" t="e">
        <f>VLOOKUP(Table_1[[#This Row],[מספר רישוי ]],'[3]2024'!$A:$AH,34,0)</f>
        <v>#N/A</v>
      </c>
    </row>
    <row r="894" spans="1:10" ht="18" customHeight="1" thickBot="1" x14ac:dyDescent="0.3">
      <c r="A894" s="1"/>
      <c r="B894" s="1"/>
      <c r="C894" s="1"/>
      <c r="D894" s="1"/>
      <c r="E894" s="713"/>
      <c r="F894" s="1"/>
      <c r="G894" s="1"/>
      <c r="H894" s="44" t="str">
        <f t="array" ref="H894">IF(ISERROR(INDEX(גיליון3!$U$14:$X$28,MATCH('דיווח פרטני'!G894,גיליון3!$T$14:$T$28,0),MATCH('דיווח פרטני'!C894,גיליון3!$U$13:$X$13,0)))," ", INDEX(גיליון3!$U$14:$X$28,MATCH('דיווח פרטני'!G894,גיליון3!$T$14:$T$28,0),MATCH('דיווח פרטני'!C894,גיליון3!$U$13:$X$13,0)))</f>
        <v xml:space="preserve"> </v>
      </c>
      <c r="I894" s="1"/>
      <c r="J894" s="1" t="e">
        <f>VLOOKUP(Table_1[[#This Row],[מספר רישוי ]],'[3]2024'!$A:$AH,34,0)</f>
        <v>#N/A</v>
      </c>
    </row>
    <row r="895" spans="1:10" ht="18" customHeight="1" thickBot="1" x14ac:dyDescent="0.3">
      <c r="A895" s="1"/>
      <c r="B895" s="1"/>
      <c r="C895" s="1"/>
      <c r="D895" s="1"/>
      <c r="E895" s="713"/>
      <c r="F895" s="1"/>
      <c r="G895" s="1"/>
      <c r="H895" s="44" t="str">
        <f t="array" ref="H895">IF(ISERROR(INDEX(גיליון3!$U$14:$X$28,MATCH('דיווח פרטני'!G895,גיליון3!$T$14:$T$28,0),MATCH('דיווח פרטני'!C895,גיליון3!$U$13:$X$13,0)))," ", INDEX(גיליון3!$U$14:$X$28,MATCH('דיווח פרטני'!G895,גיליון3!$T$14:$T$28,0),MATCH('דיווח פרטני'!C895,גיליון3!$U$13:$X$13,0)))</f>
        <v xml:space="preserve"> </v>
      </c>
      <c r="I895" s="1"/>
      <c r="J895" s="1" t="e">
        <f>VLOOKUP(Table_1[[#This Row],[מספר רישוי ]],'[3]2024'!$A:$AH,34,0)</f>
        <v>#N/A</v>
      </c>
    </row>
    <row r="896" spans="1:10" ht="18" customHeight="1" thickBot="1" x14ac:dyDescent="0.3">
      <c r="A896" s="1"/>
      <c r="B896" s="1"/>
      <c r="C896" s="1"/>
      <c r="D896" s="1"/>
      <c r="E896" s="713"/>
      <c r="F896" s="1"/>
      <c r="G896" s="1"/>
      <c r="H896" s="44" t="str">
        <f t="array" ref="H896">IF(ISERROR(INDEX(גיליון3!$U$14:$X$28,MATCH('דיווח פרטני'!G896,גיליון3!$T$14:$T$28,0),MATCH('דיווח פרטני'!C896,גיליון3!$U$13:$X$13,0)))," ", INDEX(גיליון3!$U$14:$X$28,MATCH('דיווח פרטני'!G896,גיליון3!$T$14:$T$28,0),MATCH('דיווח פרטני'!C896,גיליון3!$U$13:$X$13,0)))</f>
        <v xml:space="preserve"> </v>
      </c>
      <c r="I896" s="1"/>
      <c r="J896" s="1" t="e">
        <f>VLOOKUP(Table_1[[#This Row],[מספר רישוי ]],'[3]2024'!$A:$AH,34,0)</f>
        <v>#N/A</v>
      </c>
    </row>
    <row r="897" spans="1:10" ht="18" customHeight="1" thickBot="1" x14ac:dyDescent="0.3">
      <c r="A897" s="1"/>
      <c r="B897" s="1"/>
      <c r="C897" s="1"/>
      <c r="D897" s="1"/>
      <c r="E897" s="713"/>
      <c r="F897" s="1"/>
      <c r="G897" s="1"/>
      <c r="H897" s="44" t="str">
        <f t="array" ref="H897">IF(ISERROR(INDEX(גיליון3!$U$14:$X$28,MATCH('דיווח פרטני'!G897,גיליון3!$T$14:$T$28,0),MATCH('דיווח פרטני'!C897,גיליון3!$U$13:$X$13,0)))," ", INDEX(גיליון3!$U$14:$X$28,MATCH('דיווח פרטני'!G897,גיליון3!$T$14:$T$28,0),MATCH('דיווח פרטני'!C897,גיליון3!$U$13:$X$13,0)))</f>
        <v xml:space="preserve"> </v>
      </c>
      <c r="I897" s="1"/>
      <c r="J897" s="1" t="e">
        <f>VLOOKUP(Table_1[[#This Row],[מספר רישוי ]],'[3]2024'!$A:$AH,34,0)</f>
        <v>#N/A</v>
      </c>
    </row>
    <row r="898" spans="1:10" ht="18" customHeight="1" thickBot="1" x14ac:dyDescent="0.3">
      <c r="A898" s="1"/>
      <c r="B898" s="1"/>
      <c r="C898" s="1"/>
      <c r="D898" s="1"/>
      <c r="E898" s="713"/>
      <c r="F898" s="1"/>
      <c r="G898" s="1"/>
      <c r="H898" s="44" t="str">
        <f t="array" ref="H898">IF(ISERROR(INDEX(גיליון3!$U$14:$X$28,MATCH('דיווח פרטני'!G898,גיליון3!$T$14:$T$28,0),MATCH('דיווח פרטני'!C898,גיליון3!$U$13:$X$13,0)))," ", INDEX(גיליון3!$U$14:$X$28,MATCH('דיווח פרטני'!G898,גיליון3!$T$14:$T$28,0),MATCH('דיווח פרטני'!C898,גיליון3!$U$13:$X$13,0)))</f>
        <v xml:space="preserve"> </v>
      </c>
      <c r="I898" s="1"/>
      <c r="J898" s="1" t="e">
        <f>VLOOKUP(Table_1[[#This Row],[מספר רישוי ]],'[3]2024'!$A:$AH,34,0)</f>
        <v>#N/A</v>
      </c>
    </row>
    <row r="899" spans="1:10" ht="18" customHeight="1" thickBot="1" x14ac:dyDescent="0.3">
      <c r="A899" s="1"/>
      <c r="B899" s="1"/>
      <c r="C899" s="1"/>
      <c r="D899" s="1"/>
      <c r="E899" s="713"/>
      <c r="F899" s="1"/>
      <c r="G899" s="1"/>
      <c r="H899" s="44" t="str">
        <f t="array" ref="H899">IF(ISERROR(INDEX(גיליון3!$U$14:$X$28,MATCH('דיווח פרטני'!G899,גיליון3!$T$14:$T$28,0),MATCH('דיווח פרטני'!C899,גיליון3!$U$13:$X$13,0)))," ", INDEX(גיליון3!$U$14:$X$28,MATCH('דיווח פרטני'!G899,גיליון3!$T$14:$T$28,0),MATCH('דיווח פרטני'!C899,גיליון3!$U$13:$X$13,0)))</f>
        <v xml:space="preserve"> </v>
      </c>
      <c r="I899" s="1"/>
      <c r="J899" s="1" t="e">
        <f>VLOOKUP(Table_1[[#This Row],[מספר רישוי ]],'[3]2024'!$A:$AH,34,0)</f>
        <v>#N/A</v>
      </c>
    </row>
    <row r="900" spans="1:10" ht="18" customHeight="1" thickBot="1" x14ac:dyDescent="0.3">
      <c r="A900" s="1"/>
      <c r="B900" s="1"/>
      <c r="C900" s="1"/>
      <c r="D900" s="1"/>
      <c r="E900" s="713"/>
      <c r="F900" s="1"/>
      <c r="G900" s="1"/>
      <c r="H900" s="44" t="str">
        <f t="array" ref="H900">IF(ISERROR(INDEX(גיליון3!$U$14:$X$28,MATCH('דיווח פרטני'!G900,גיליון3!$T$14:$T$28,0),MATCH('דיווח פרטני'!C900,גיליון3!$U$13:$X$13,0)))," ", INDEX(גיליון3!$U$14:$X$28,MATCH('דיווח פרטני'!G900,גיליון3!$T$14:$T$28,0),MATCH('דיווח פרטני'!C900,גיליון3!$U$13:$X$13,0)))</f>
        <v xml:space="preserve"> </v>
      </c>
      <c r="I900" s="1"/>
      <c r="J900" s="1" t="e">
        <f>VLOOKUP(Table_1[[#This Row],[מספר רישוי ]],'[3]2024'!$A:$AH,34,0)</f>
        <v>#N/A</v>
      </c>
    </row>
    <row r="901" spans="1:10" ht="18" customHeight="1" thickBot="1" x14ac:dyDescent="0.3">
      <c r="A901" s="1"/>
      <c r="B901" s="1"/>
      <c r="C901" s="1"/>
      <c r="D901" s="1"/>
      <c r="E901" s="713"/>
      <c r="F901" s="1"/>
      <c r="G901" s="1"/>
      <c r="H901" s="44" t="str">
        <f t="array" ref="H901">IF(ISERROR(INDEX(גיליון3!$U$14:$X$28,MATCH('דיווח פרטני'!G901,גיליון3!$T$14:$T$28,0),MATCH('דיווח פרטני'!C901,גיליון3!$U$13:$X$13,0)))," ", INDEX(גיליון3!$U$14:$X$28,MATCH('דיווח פרטני'!G901,גיליון3!$T$14:$T$28,0),MATCH('דיווח פרטני'!C901,גיליון3!$U$13:$X$13,0)))</f>
        <v xml:space="preserve"> </v>
      </c>
      <c r="I901" s="1"/>
      <c r="J901" s="1" t="e">
        <f>VLOOKUP(Table_1[[#This Row],[מספר רישוי ]],'[3]2024'!$A:$AH,34,0)</f>
        <v>#N/A</v>
      </c>
    </row>
    <row r="902" spans="1:10" ht="18" customHeight="1" thickBot="1" x14ac:dyDescent="0.3">
      <c r="A902" s="1"/>
      <c r="B902" s="1"/>
      <c r="C902" s="1"/>
      <c r="D902" s="1"/>
      <c r="E902" s="713"/>
      <c r="F902" s="1"/>
      <c r="G902" s="1"/>
      <c r="H902" s="44" t="str">
        <f t="array" ref="H902">IF(ISERROR(INDEX(גיליון3!$U$14:$X$28,MATCH('דיווח פרטני'!G902,גיליון3!$T$14:$T$28,0),MATCH('דיווח פרטני'!C902,גיליון3!$U$13:$X$13,0)))," ", INDEX(גיליון3!$U$14:$X$28,MATCH('דיווח פרטני'!G902,גיליון3!$T$14:$T$28,0),MATCH('דיווח פרטני'!C902,גיליון3!$U$13:$X$13,0)))</f>
        <v xml:space="preserve"> </v>
      </c>
      <c r="I902" s="1"/>
      <c r="J902" s="1" t="e">
        <f>VLOOKUP(Table_1[[#This Row],[מספר רישוי ]],'[3]2024'!$A:$AH,34,0)</f>
        <v>#N/A</v>
      </c>
    </row>
    <row r="903" spans="1:10" ht="18" customHeight="1" thickBot="1" x14ac:dyDescent="0.3">
      <c r="A903" s="1"/>
      <c r="B903" s="1"/>
      <c r="C903" s="1"/>
      <c r="D903" s="1"/>
      <c r="E903" s="713"/>
      <c r="F903" s="1"/>
      <c r="G903" s="1"/>
      <c r="H903" s="44" t="str">
        <f t="array" ref="H903">IF(ISERROR(INDEX(גיליון3!$U$14:$X$28,MATCH('דיווח פרטני'!G903,גיליון3!$T$14:$T$28,0),MATCH('דיווח פרטני'!C903,גיליון3!$U$13:$X$13,0)))," ", INDEX(גיליון3!$U$14:$X$28,MATCH('דיווח פרטני'!G903,גיליון3!$T$14:$T$28,0),MATCH('דיווח פרטני'!C903,גיליון3!$U$13:$X$13,0)))</f>
        <v xml:space="preserve"> </v>
      </c>
      <c r="I903" s="1"/>
      <c r="J903" s="1" t="e">
        <f>VLOOKUP(Table_1[[#This Row],[מספר רישוי ]],'[3]2024'!$A:$AH,34,0)</f>
        <v>#N/A</v>
      </c>
    </row>
    <row r="904" spans="1:10" ht="18" customHeight="1" thickBot="1" x14ac:dyDescent="0.3">
      <c r="A904" s="1"/>
      <c r="B904" s="1"/>
      <c r="C904" s="1"/>
      <c r="D904" s="1"/>
      <c r="E904" s="713"/>
      <c r="F904" s="1"/>
      <c r="G904" s="1"/>
      <c r="H904" s="44" t="str">
        <f t="array" ref="H904">IF(ISERROR(INDEX(גיליון3!$U$14:$X$28,MATCH('דיווח פרטני'!G904,גיליון3!$T$14:$T$28,0),MATCH('דיווח פרטני'!C904,גיליון3!$U$13:$X$13,0)))," ", INDEX(גיליון3!$U$14:$X$28,MATCH('דיווח פרטני'!G904,גיליון3!$T$14:$T$28,0),MATCH('דיווח פרטני'!C904,גיליון3!$U$13:$X$13,0)))</f>
        <v xml:space="preserve"> </v>
      </c>
      <c r="I904" s="1"/>
      <c r="J904" s="1" t="e">
        <f>VLOOKUP(Table_1[[#This Row],[מספר רישוי ]],'[3]2024'!$A:$AH,34,0)</f>
        <v>#N/A</v>
      </c>
    </row>
    <row r="905" spans="1:10" ht="18" customHeight="1" thickBot="1" x14ac:dyDescent="0.3">
      <c r="A905" s="1"/>
      <c r="B905" s="1"/>
      <c r="C905" s="1"/>
      <c r="D905" s="1"/>
      <c r="E905" s="713"/>
      <c r="F905" s="1"/>
      <c r="G905" s="1"/>
      <c r="H905" s="44" t="str">
        <f t="array" ref="H905">IF(ISERROR(INDEX(גיליון3!$U$14:$X$28,MATCH('דיווח פרטני'!G905,גיליון3!$T$14:$T$28,0),MATCH('דיווח פרטני'!C905,גיליון3!$U$13:$X$13,0)))," ", INDEX(גיליון3!$U$14:$X$28,MATCH('דיווח פרטני'!G905,גיליון3!$T$14:$T$28,0),MATCH('דיווח פרטני'!C905,גיליון3!$U$13:$X$13,0)))</f>
        <v xml:space="preserve"> </v>
      </c>
      <c r="I905" s="1"/>
      <c r="J905" s="1" t="e">
        <f>VLOOKUP(Table_1[[#This Row],[מספר רישוי ]],'[3]2024'!$A:$AH,34,0)</f>
        <v>#N/A</v>
      </c>
    </row>
    <row r="906" spans="1:10" ht="18" customHeight="1" thickBot="1" x14ac:dyDescent="0.3">
      <c r="A906" s="1"/>
      <c r="B906" s="1"/>
      <c r="C906" s="1"/>
      <c r="D906" s="1"/>
      <c r="E906" s="713"/>
      <c r="F906" s="1"/>
      <c r="G906" s="1"/>
      <c r="H906" s="44" t="str">
        <f t="array" ref="H906">IF(ISERROR(INDEX(גיליון3!$U$14:$X$28,MATCH('דיווח פרטני'!G906,גיליון3!$T$14:$T$28,0),MATCH('דיווח פרטני'!C906,גיליון3!$U$13:$X$13,0)))," ", INDEX(גיליון3!$U$14:$X$28,MATCH('דיווח פרטני'!G906,גיליון3!$T$14:$T$28,0),MATCH('דיווח פרטני'!C906,גיליון3!$U$13:$X$13,0)))</f>
        <v xml:space="preserve"> </v>
      </c>
      <c r="I906" s="1"/>
      <c r="J906" s="1" t="e">
        <f>VLOOKUP(Table_1[[#This Row],[מספר רישוי ]],'[3]2024'!$A:$AH,34,0)</f>
        <v>#N/A</v>
      </c>
    </row>
    <row r="907" spans="1:10" ht="18" customHeight="1" thickBot="1" x14ac:dyDescent="0.3">
      <c r="A907" s="1"/>
      <c r="B907" s="1"/>
      <c r="C907" s="1"/>
      <c r="D907" s="1"/>
      <c r="E907" s="713"/>
      <c r="F907" s="1"/>
      <c r="G907" s="1"/>
      <c r="H907" s="44" t="str">
        <f t="array" ref="H907">IF(ISERROR(INDEX(גיליון3!$U$14:$X$28,MATCH('דיווח פרטני'!G907,גיליון3!$T$14:$T$28,0),MATCH('דיווח פרטני'!C907,גיליון3!$U$13:$X$13,0)))," ", INDEX(גיליון3!$U$14:$X$28,MATCH('דיווח פרטני'!G907,גיליון3!$T$14:$T$28,0),MATCH('דיווח פרטני'!C907,גיליון3!$U$13:$X$13,0)))</f>
        <v xml:space="preserve"> </v>
      </c>
      <c r="I907" s="1"/>
      <c r="J907" s="1" t="e">
        <f>VLOOKUP(Table_1[[#This Row],[מספר רישוי ]],'[3]2024'!$A:$AH,34,0)</f>
        <v>#N/A</v>
      </c>
    </row>
    <row r="908" spans="1:10" ht="18" customHeight="1" thickBot="1" x14ac:dyDescent="0.3">
      <c r="A908" s="1"/>
      <c r="B908" s="1"/>
      <c r="C908" s="1"/>
      <c r="D908" s="1"/>
      <c r="E908" s="713"/>
      <c r="F908" s="1"/>
      <c r="G908" s="1"/>
      <c r="H908" s="44" t="str">
        <f t="array" ref="H908">IF(ISERROR(INDEX(גיליון3!$U$14:$X$28,MATCH('דיווח פרטני'!G908,גיליון3!$T$14:$T$28,0),MATCH('דיווח פרטני'!C908,גיליון3!$U$13:$X$13,0)))," ", INDEX(גיליון3!$U$14:$X$28,MATCH('דיווח פרטני'!G908,גיליון3!$T$14:$T$28,0),MATCH('דיווח פרטני'!C908,גיליון3!$U$13:$X$13,0)))</f>
        <v xml:space="preserve"> </v>
      </c>
      <c r="I908" s="1"/>
      <c r="J908" s="1" t="e">
        <f>VLOOKUP(Table_1[[#This Row],[מספר רישוי ]],'[3]2024'!$A:$AH,34,0)</f>
        <v>#N/A</v>
      </c>
    </row>
    <row r="909" spans="1:10" ht="18" customHeight="1" thickBot="1" x14ac:dyDescent="0.3">
      <c r="A909" s="1"/>
      <c r="B909" s="1"/>
      <c r="C909" s="1"/>
      <c r="D909" s="1"/>
      <c r="E909" s="713"/>
      <c r="F909" s="1"/>
      <c r="G909" s="1"/>
      <c r="H909" s="44" t="str">
        <f t="array" ref="H909">IF(ISERROR(INDEX(גיליון3!$U$14:$X$28,MATCH('דיווח פרטני'!G909,גיליון3!$T$14:$T$28,0),MATCH('דיווח פרטני'!C909,גיליון3!$U$13:$X$13,0)))," ", INDEX(גיליון3!$U$14:$X$28,MATCH('דיווח פרטני'!G909,גיליון3!$T$14:$T$28,0),MATCH('דיווח פרטני'!C909,גיליון3!$U$13:$X$13,0)))</f>
        <v xml:space="preserve"> </v>
      </c>
      <c r="I909" s="1"/>
      <c r="J909" s="1" t="e">
        <f>VLOOKUP(Table_1[[#This Row],[מספר רישוי ]],'[3]2024'!$A:$AH,34,0)</f>
        <v>#N/A</v>
      </c>
    </row>
    <row r="910" spans="1:10" ht="18" customHeight="1" thickBot="1" x14ac:dyDescent="0.3">
      <c r="A910" s="1"/>
      <c r="B910" s="1"/>
      <c r="C910" s="1"/>
      <c r="D910" s="1"/>
      <c r="E910" s="713"/>
      <c r="F910" s="1"/>
      <c r="G910" s="1"/>
      <c r="H910" s="44" t="str">
        <f t="array" ref="H910">IF(ISERROR(INDEX(גיליון3!$U$14:$X$28,MATCH('דיווח פרטני'!G910,גיליון3!$T$14:$T$28,0),MATCH('דיווח פרטני'!C910,גיליון3!$U$13:$X$13,0)))," ", INDEX(גיליון3!$U$14:$X$28,MATCH('דיווח פרטני'!G910,גיליון3!$T$14:$T$28,0),MATCH('דיווח פרטני'!C910,גיליון3!$U$13:$X$13,0)))</f>
        <v xml:space="preserve"> </v>
      </c>
      <c r="I910" s="1"/>
      <c r="J910" s="1" t="e">
        <f>VLOOKUP(Table_1[[#This Row],[מספר רישוי ]],'[3]2024'!$A:$AH,34,0)</f>
        <v>#N/A</v>
      </c>
    </row>
    <row r="911" spans="1:10" ht="18" customHeight="1" thickBot="1" x14ac:dyDescent="0.3">
      <c r="A911" s="1"/>
      <c r="B911" s="1"/>
      <c r="C911" s="1"/>
      <c r="D911" s="1"/>
      <c r="E911" s="713"/>
      <c r="F911" s="1"/>
      <c r="G911" s="1"/>
      <c r="H911" s="44" t="str">
        <f t="array" ref="H911">IF(ISERROR(INDEX(גיליון3!$U$14:$X$28,MATCH('דיווח פרטני'!G911,גיליון3!$T$14:$T$28,0),MATCH('דיווח פרטני'!C911,גיליון3!$U$13:$X$13,0)))," ", INDEX(גיליון3!$U$14:$X$28,MATCH('דיווח פרטני'!G911,גיליון3!$T$14:$T$28,0),MATCH('דיווח פרטני'!C911,גיליון3!$U$13:$X$13,0)))</f>
        <v xml:space="preserve"> </v>
      </c>
      <c r="I911" s="1"/>
      <c r="J911" s="1" t="e">
        <f>VLOOKUP(Table_1[[#This Row],[מספר רישוי ]],'[3]2024'!$A:$AH,34,0)</f>
        <v>#N/A</v>
      </c>
    </row>
    <row r="912" spans="1:10" ht="18" customHeight="1" thickBot="1" x14ac:dyDescent="0.3">
      <c r="A912" s="1"/>
      <c r="B912" s="1"/>
      <c r="C912" s="1"/>
      <c r="D912" s="1"/>
      <c r="E912" s="713"/>
      <c r="F912" s="1"/>
      <c r="G912" s="1"/>
      <c r="H912" s="44" t="str">
        <f t="array" ref="H912">IF(ISERROR(INDEX(גיליון3!$U$14:$X$28,MATCH('דיווח פרטני'!G912,גיליון3!$T$14:$T$28,0),MATCH('דיווח פרטני'!C912,גיליון3!$U$13:$X$13,0)))," ", INDEX(גיליון3!$U$14:$X$28,MATCH('דיווח פרטני'!G912,גיליון3!$T$14:$T$28,0),MATCH('דיווח פרטני'!C912,גיליון3!$U$13:$X$13,0)))</f>
        <v xml:space="preserve"> </v>
      </c>
      <c r="I912" s="1"/>
      <c r="J912" s="1" t="e">
        <f>VLOOKUP(Table_1[[#This Row],[מספר רישוי ]],'[3]2024'!$A:$AH,34,0)</f>
        <v>#N/A</v>
      </c>
    </row>
    <row r="913" spans="1:10" ht="18" customHeight="1" thickBot="1" x14ac:dyDescent="0.3">
      <c r="A913" s="1"/>
      <c r="B913" s="1"/>
      <c r="C913" s="1"/>
      <c r="D913" s="1"/>
      <c r="E913" s="713"/>
      <c r="F913" s="1"/>
      <c r="G913" s="1"/>
      <c r="H913" s="44" t="str">
        <f t="array" ref="H913">IF(ISERROR(INDEX(גיליון3!$U$14:$X$28,MATCH('דיווח פרטני'!G913,גיליון3!$T$14:$T$28,0),MATCH('דיווח פרטני'!C913,גיליון3!$U$13:$X$13,0)))," ", INDEX(גיליון3!$U$14:$X$28,MATCH('דיווח פרטני'!G913,גיליון3!$T$14:$T$28,0),MATCH('דיווח פרטני'!C913,גיליון3!$U$13:$X$13,0)))</f>
        <v xml:space="preserve"> </v>
      </c>
      <c r="I913" s="1"/>
      <c r="J913" s="1" t="e">
        <f>VLOOKUP(Table_1[[#This Row],[מספר רישוי ]],'[3]2024'!$A:$AH,34,0)</f>
        <v>#N/A</v>
      </c>
    </row>
    <row r="914" spans="1:10" ht="18" customHeight="1" thickBot="1" x14ac:dyDescent="0.3">
      <c r="A914" s="1"/>
      <c r="B914" s="1"/>
      <c r="C914" s="1"/>
      <c r="D914" s="1"/>
      <c r="E914" s="713"/>
      <c r="F914" s="1"/>
      <c r="G914" s="1"/>
      <c r="H914" s="44" t="str">
        <f t="array" ref="H914">IF(ISERROR(INDEX(גיליון3!$U$14:$X$28,MATCH('דיווח פרטני'!G914,גיליון3!$T$14:$T$28,0),MATCH('דיווח פרטני'!C914,גיליון3!$U$13:$X$13,0)))," ", INDEX(גיליון3!$U$14:$X$28,MATCH('דיווח פרטני'!G914,גיליון3!$T$14:$T$28,0),MATCH('דיווח פרטני'!C914,גיליון3!$U$13:$X$13,0)))</f>
        <v xml:space="preserve"> </v>
      </c>
      <c r="I914" s="1"/>
      <c r="J914" s="1" t="e">
        <f>VLOOKUP(Table_1[[#This Row],[מספר רישוי ]],'[3]2024'!$A:$AH,34,0)</f>
        <v>#N/A</v>
      </c>
    </row>
    <row r="915" spans="1:10" ht="18" customHeight="1" thickBot="1" x14ac:dyDescent="0.3">
      <c r="A915" s="1"/>
      <c r="B915" s="1"/>
      <c r="C915" s="1"/>
      <c r="D915" s="1"/>
      <c r="E915" s="713"/>
      <c r="F915" s="1"/>
      <c r="G915" s="1"/>
      <c r="H915" s="44" t="str">
        <f t="array" ref="H915">IF(ISERROR(INDEX(גיליון3!$U$14:$X$28,MATCH('דיווח פרטני'!G915,גיליון3!$T$14:$T$28,0),MATCH('דיווח פרטני'!C915,גיליון3!$U$13:$X$13,0)))," ", INDEX(גיליון3!$U$14:$X$28,MATCH('דיווח פרטני'!G915,גיליון3!$T$14:$T$28,0),MATCH('דיווח פרטני'!C915,גיליון3!$U$13:$X$13,0)))</f>
        <v xml:space="preserve"> </v>
      </c>
      <c r="I915" s="1"/>
      <c r="J915" s="1" t="e">
        <f>VLOOKUP(Table_1[[#This Row],[מספר רישוי ]],'[3]2024'!$A:$AH,34,0)</f>
        <v>#N/A</v>
      </c>
    </row>
    <row r="916" spans="1:10" ht="18" customHeight="1" thickBot="1" x14ac:dyDescent="0.3">
      <c r="A916" s="1"/>
      <c r="B916" s="1"/>
      <c r="C916" s="1"/>
      <c r="D916" s="1"/>
      <c r="E916" s="713"/>
      <c r="F916" s="1"/>
      <c r="G916" s="1"/>
      <c r="H916" s="44" t="str">
        <f t="array" ref="H916">IF(ISERROR(INDEX(גיליון3!$U$14:$X$28,MATCH('דיווח פרטני'!G916,גיליון3!$T$14:$T$28,0),MATCH('דיווח פרטני'!C916,גיליון3!$U$13:$X$13,0)))," ", INDEX(גיליון3!$U$14:$X$28,MATCH('דיווח פרטני'!G916,גיליון3!$T$14:$T$28,0),MATCH('דיווח פרטני'!C916,גיליון3!$U$13:$X$13,0)))</f>
        <v xml:space="preserve"> </v>
      </c>
      <c r="I916" s="1"/>
      <c r="J916" s="1" t="e">
        <f>VLOOKUP(Table_1[[#This Row],[מספר רישוי ]],'[3]2024'!$A:$AH,34,0)</f>
        <v>#N/A</v>
      </c>
    </row>
    <row r="917" spans="1:10" ht="18" customHeight="1" thickBot="1" x14ac:dyDescent="0.3">
      <c r="A917" s="1"/>
      <c r="B917" s="1"/>
      <c r="C917" s="1"/>
      <c r="D917" s="1"/>
      <c r="E917" s="713"/>
      <c r="F917" s="1"/>
      <c r="G917" s="1"/>
      <c r="H917" s="44" t="str">
        <f t="array" ref="H917">IF(ISERROR(INDEX(גיליון3!$U$14:$X$28,MATCH('דיווח פרטני'!G917,גיליון3!$T$14:$T$28,0),MATCH('דיווח פרטני'!C917,גיליון3!$U$13:$X$13,0)))," ", INDEX(גיליון3!$U$14:$X$28,MATCH('דיווח פרטני'!G917,גיליון3!$T$14:$T$28,0),MATCH('דיווח פרטני'!C917,גיליון3!$U$13:$X$13,0)))</f>
        <v xml:space="preserve"> </v>
      </c>
      <c r="I917" s="1"/>
      <c r="J917" s="1" t="e">
        <f>VLOOKUP(Table_1[[#This Row],[מספר רישוי ]],'[3]2024'!$A:$AH,34,0)</f>
        <v>#N/A</v>
      </c>
    </row>
    <row r="918" spans="1:10" ht="18" customHeight="1" thickBot="1" x14ac:dyDescent="0.3">
      <c r="A918" s="1"/>
      <c r="B918" s="1"/>
      <c r="C918" s="1"/>
      <c r="D918" s="1"/>
      <c r="E918" s="713"/>
      <c r="F918" s="1"/>
      <c r="G918" s="1"/>
      <c r="H918" s="44" t="str">
        <f t="array" ref="H918">IF(ISERROR(INDEX(גיליון3!$U$14:$X$28,MATCH('דיווח פרטני'!G918,גיליון3!$T$14:$T$28,0),MATCH('דיווח פרטני'!C918,גיליון3!$U$13:$X$13,0)))," ", INDEX(גיליון3!$U$14:$X$28,MATCH('דיווח פרטני'!G918,גיליון3!$T$14:$T$28,0),MATCH('דיווח פרטני'!C918,גיליון3!$U$13:$X$13,0)))</f>
        <v xml:space="preserve"> </v>
      </c>
      <c r="I918" s="1"/>
      <c r="J918" s="1" t="e">
        <f>VLOOKUP(Table_1[[#This Row],[מספר רישוי ]],'[3]2024'!$A:$AH,34,0)</f>
        <v>#N/A</v>
      </c>
    </row>
    <row r="919" spans="1:10" ht="18" customHeight="1" thickBot="1" x14ac:dyDescent="0.3">
      <c r="A919" s="1"/>
      <c r="B919" s="1"/>
      <c r="C919" s="1"/>
      <c r="D919" s="1"/>
      <c r="E919" s="713"/>
      <c r="F919" s="1"/>
      <c r="G919" s="1"/>
      <c r="H919" s="44" t="str">
        <f t="array" ref="H919">IF(ISERROR(INDEX(גיליון3!$U$14:$X$28,MATCH('דיווח פרטני'!G919,גיליון3!$T$14:$T$28,0),MATCH('דיווח פרטני'!C919,גיליון3!$U$13:$X$13,0)))," ", INDEX(גיליון3!$U$14:$X$28,MATCH('דיווח פרטני'!G919,גיליון3!$T$14:$T$28,0),MATCH('דיווח פרטני'!C919,גיליון3!$U$13:$X$13,0)))</f>
        <v xml:space="preserve"> </v>
      </c>
      <c r="I919" s="1"/>
      <c r="J919" s="1" t="e">
        <f>VLOOKUP(Table_1[[#This Row],[מספר רישוי ]],'[3]2024'!$A:$AH,34,0)</f>
        <v>#N/A</v>
      </c>
    </row>
    <row r="920" spans="1:10" ht="18" customHeight="1" thickBot="1" x14ac:dyDescent="0.3">
      <c r="A920" s="1"/>
      <c r="B920" s="1"/>
      <c r="C920" s="1"/>
      <c r="D920" s="1"/>
      <c r="E920" s="713"/>
      <c r="F920" s="1"/>
      <c r="G920" s="1"/>
      <c r="H920" s="44" t="str">
        <f t="array" ref="H920">IF(ISERROR(INDEX(גיליון3!$U$14:$X$28,MATCH('דיווח פרטני'!G920,גיליון3!$T$14:$T$28,0),MATCH('דיווח פרטני'!C920,גיליון3!$U$13:$X$13,0)))," ", INDEX(גיליון3!$U$14:$X$28,MATCH('דיווח פרטני'!G920,גיליון3!$T$14:$T$28,0),MATCH('דיווח פרטני'!C920,גיליון3!$U$13:$X$13,0)))</f>
        <v xml:space="preserve"> </v>
      </c>
      <c r="I920" s="1"/>
      <c r="J920" s="1" t="e">
        <f>VLOOKUP(Table_1[[#This Row],[מספר רישוי ]],'[3]2024'!$A:$AH,34,0)</f>
        <v>#N/A</v>
      </c>
    </row>
    <row r="921" spans="1:10" ht="18" customHeight="1" thickBot="1" x14ac:dyDescent="0.3">
      <c r="A921" s="1"/>
      <c r="B921" s="1"/>
      <c r="C921" s="1"/>
      <c r="D921" s="1"/>
      <c r="E921" s="713"/>
      <c r="F921" s="1"/>
      <c r="G921" s="1"/>
      <c r="H921" s="44" t="str">
        <f t="array" ref="H921">IF(ISERROR(INDEX(גיליון3!$U$14:$X$28,MATCH('דיווח פרטני'!G921,גיליון3!$T$14:$T$28,0),MATCH('דיווח פרטני'!C921,גיליון3!$U$13:$X$13,0)))," ", INDEX(גיליון3!$U$14:$X$28,MATCH('דיווח פרטני'!G921,גיליון3!$T$14:$T$28,0),MATCH('דיווח פרטני'!C921,גיליון3!$U$13:$X$13,0)))</f>
        <v xml:space="preserve"> </v>
      </c>
      <c r="I921" s="1"/>
      <c r="J921" s="1" t="e">
        <f>VLOOKUP(Table_1[[#This Row],[מספר רישוי ]],'[3]2024'!$A:$AH,34,0)</f>
        <v>#N/A</v>
      </c>
    </row>
    <row r="922" spans="1:10" ht="18" customHeight="1" thickBot="1" x14ac:dyDescent="0.3">
      <c r="A922" s="1"/>
      <c r="B922" s="1"/>
      <c r="C922" s="1"/>
      <c r="D922" s="1"/>
      <c r="E922" s="713"/>
      <c r="F922" s="1"/>
      <c r="G922" s="1"/>
      <c r="H922" s="44" t="str">
        <f t="array" ref="H922">IF(ISERROR(INDEX(גיליון3!$U$14:$X$28,MATCH('דיווח פרטני'!G922,גיליון3!$T$14:$T$28,0),MATCH('דיווח פרטני'!C922,גיליון3!$U$13:$X$13,0)))," ", INDEX(גיליון3!$U$14:$X$28,MATCH('דיווח פרטני'!G922,גיליון3!$T$14:$T$28,0),MATCH('דיווח פרטני'!C922,גיליון3!$U$13:$X$13,0)))</f>
        <v xml:space="preserve"> </v>
      </c>
      <c r="I922" s="1"/>
      <c r="J922" s="1" t="e">
        <f>VLOOKUP(Table_1[[#This Row],[מספר רישוי ]],'[3]2024'!$A:$AH,34,0)</f>
        <v>#N/A</v>
      </c>
    </row>
    <row r="923" spans="1:10" ht="18" customHeight="1" thickBot="1" x14ac:dyDescent="0.3">
      <c r="A923" s="1"/>
      <c r="B923" s="1"/>
      <c r="C923" s="1"/>
      <c r="D923" s="1"/>
      <c r="E923" s="713"/>
      <c r="F923" s="1"/>
      <c r="G923" s="1"/>
      <c r="H923" s="44" t="str">
        <f t="array" ref="H923">IF(ISERROR(INDEX(גיליון3!$U$14:$X$28,MATCH('דיווח פרטני'!G923,גיליון3!$T$14:$T$28,0),MATCH('דיווח פרטני'!C923,גיליון3!$U$13:$X$13,0)))," ", INDEX(גיליון3!$U$14:$X$28,MATCH('דיווח פרטני'!G923,גיליון3!$T$14:$T$28,0),MATCH('דיווח פרטני'!C923,גיליון3!$U$13:$X$13,0)))</f>
        <v xml:space="preserve"> </v>
      </c>
      <c r="I923" s="1"/>
      <c r="J923" s="1" t="e">
        <f>VLOOKUP(Table_1[[#This Row],[מספר רישוי ]],'[3]2024'!$A:$AH,34,0)</f>
        <v>#N/A</v>
      </c>
    </row>
    <row r="924" spans="1:10" ht="18" customHeight="1" thickBot="1" x14ac:dyDescent="0.3">
      <c r="A924" s="1"/>
      <c r="B924" s="1"/>
      <c r="C924" s="1"/>
      <c r="D924" s="1"/>
      <c r="E924" s="713"/>
      <c r="F924" s="1"/>
      <c r="G924" s="1"/>
      <c r="H924" s="44" t="str">
        <f t="array" ref="H924">IF(ISERROR(INDEX(גיליון3!$U$14:$X$28,MATCH('דיווח פרטני'!G924,גיליון3!$T$14:$T$28,0),MATCH('דיווח פרטני'!C924,גיליון3!$U$13:$X$13,0)))," ", INDEX(גיליון3!$U$14:$X$28,MATCH('דיווח פרטני'!G924,גיליון3!$T$14:$T$28,0),MATCH('דיווח פרטני'!C924,גיליון3!$U$13:$X$13,0)))</f>
        <v xml:space="preserve"> </v>
      </c>
      <c r="I924" s="1"/>
      <c r="J924" s="1" t="e">
        <f>VLOOKUP(Table_1[[#This Row],[מספר רישוי ]],'[3]2024'!$A:$AH,34,0)</f>
        <v>#N/A</v>
      </c>
    </row>
    <row r="925" spans="1:10" ht="18" customHeight="1" thickBot="1" x14ac:dyDescent="0.3">
      <c r="A925" s="1"/>
      <c r="B925" s="1"/>
      <c r="C925" s="1"/>
      <c r="D925" s="1"/>
      <c r="E925" s="713"/>
      <c r="F925" s="1"/>
      <c r="G925" s="1"/>
      <c r="H925" s="44" t="str">
        <f t="array" ref="H925">IF(ISERROR(INDEX(גיליון3!$U$14:$X$28,MATCH('דיווח פרטני'!G925,גיליון3!$T$14:$T$28,0),MATCH('דיווח פרטני'!C925,גיליון3!$U$13:$X$13,0)))," ", INDEX(גיליון3!$U$14:$X$28,MATCH('דיווח פרטני'!G925,גיליון3!$T$14:$T$28,0),MATCH('דיווח פרטני'!C925,גיליון3!$U$13:$X$13,0)))</f>
        <v xml:space="preserve"> </v>
      </c>
      <c r="I925" s="1"/>
      <c r="J925" s="1" t="e">
        <f>VLOOKUP(Table_1[[#This Row],[מספר רישוי ]],'[3]2024'!$A:$AH,34,0)</f>
        <v>#N/A</v>
      </c>
    </row>
    <row r="926" spans="1:10" ht="18" customHeight="1" thickBot="1" x14ac:dyDescent="0.3">
      <c r="A926" s="1"/>
      <c r="B926" s="1"/>
      <c r="C926" s="1"/>
      <c r="D926" s="1"/>
      <c r="E926" s="713"/>
      <c r="F926" s="1"/>
      <c r="G926" s="1"/>
      <c r="H926" s="44" t="str">
        <f t="array" ref="H926">IF(ISERROR(INDEX(גיליון3!$U$14:$X$28,MATCH('דיווח פרטני'!G926,גיליון3!$T$14:$T$28,0),MATCH('דיווח פרטני'!C926,גיליון3!$U$13:$X$13,0)))," ", INDEX(גיליון3!$U$14:$X$28,MATCH('דיווח פרטני'!G926,גיליון3!$T$14:$T$28,0),MATCH('דיווח פרטני'!C926,גיליון3!$U$13:$X$13,0)))</f>
        <v xml:space="preserve"> </v>
      </c>
      <c r="I926" s="1"/>
      <c r="J926" s="1" t="e">
        <f>VLOOKUP(Table_1[[#This Row],[מספר רישוי ]],'[3]2024'!$A:$AH,34,0)</f>
        <v>#N/A</v>
      </c>
    </row>
    <row r="927" spans="1:10" ht="18" customHeight="1" thickBot="1" x14ac:dyDescent="0.3">
      <c r="A927" s="1"/>
      <c r="B927" s="1"/>
      <c r="C927" s="1"/>
      <c r="D927" s="1"/>
      <c r="E927" s="713"/>
      <c r="F927" s="1"/>
      <c r="G927" s="1"/>
      <c r="H927" s="44" t="str">
        <f t="array" ref="H927">IF(ISERROR(INDEX(גיליון3!$U$14:$X$28,MATCH('דיווח פרטני'!G927,גיליון3!$T$14:$T$28,0),MATCH('דיווח פרטני'!C927,גיליון3!$U$13:$X$13,0)))," ", INDEX(גיליון3!$U$14:$X$28,MATCH('דיווח פרטני'!G927,גיליון3!$T$14:$T$28,0),MATCH('דיווח פרטני'!C927,גיליון3!$U$13:$X$13,0)))</f>
        <v xml:space="preserve"> </v>
      </c>
      <c r="I927" s="1"/>
      <c r="J927" s="1" t="e">
        <f>VLOOKUP(Table_1[[#This Row],[מספר רישוי ]],'[3]2024'!$A:$AH,34,0)</f>
        <v>#N/A</v>
      </c>
    </row>
    <row r="928" spans="1:10" ht="18" customHeight="1" thickBot="1" x14ac:dyDescent="0.3">
      <c r="A928" s="1"/>
      <c r="B928" s="1"/>
      <c r="C928" s="1"/>
      <c r="D928" s="1"/>
      <c r="E928" s="713"/>
      <c r="F928" s="1"/>
      <c r="G928" s="1"/>
      <c r="H928" s="44" t="str">
        <f t="array" ref="H928">IF(ISERROR(INDEX(גיליון3!$U$14:$X$28,MATCH('דיווח פרטני'!G928,גיליון3!$T$14:$T$28,0),MATCH('דיווח פרטני'!C928,גיליון3!$U$13:$X$13,0)))," ", INDEX(גיליון3!$U$14:$X$28,MATCH('דיווח פרטני'!G928,גיליון3!$T$14:$T$28,0),MATCH('דיווח פרטני'!C928,גיליון3!$U$13:$X$13,0)))</f>
        <v xml:space="preserve"> </v>
      </c>
      <c r="I928" s="1"/>
      <c r="J928" s="1" t="e">
        <f>VLOOKUP(Table_1[[#This Row],[מספר רישוי ]],'[3]2024'!$A:$AH,34,0)</f>
        <v>#N/A</v>
      </c>
    </row>
    <row r="929" spans="1:10" ht="18" customHeight="1" thickBot="1" x14ac:dyDescent="0.3">
      <c r="A929" s="1"/>
      <c r="B929" s="1"/>
      <c r="C929" s="1"/>
      <c r="D929" s="1"/>
      <c r="E929" s="713"/>
      <c r="F929" s="1"/>
      <c r="G929" s="1"/>
      <c r="H929" s="44" t="str">
        <f t="array" ref="H929">IF(ISERROR(INDEX(גיליון3!$U$14:$X$28,MATCH('דיווח פרטני'!G929,גיליון3!$T$14:$T$28,0),MATCH('דיווח פרטני'!C929,גיליון3!$U$13:$X$13,0)))," ", INDEX(גיליון3!$U$14:$X$28,MATCH('דיווח פרטני'!G929,גיליון3!$T$14:$T$28,0),MATCH('דיווח פרטני'!C929,גיליון3!$U$13:$X$13,0)))</f>
        <v xml:space="preserve"> </v>
      </c>
      <c r="I929" s="1"/>
      <c r="J929" s="1" t="e">
        <f>VLOOKUP(Table_1[[#This Row],[מספר רישוי ]],'[3]2024'!$A:$AH,34,0)</f>
        <v>#N/A</v>
      </c>
    </row>
    <row r="930" spans="1:10" ht="18" customHeight="1" thickBot="1" x14ac:dyDescent="0.3">
      <c r="A930" s="1"/>
      <c r="B930" s="1"/>
      <c r="C930" s="1"/>
      <c r="D930" s="1"/>
      <c r="E930" s="713"/>
      <c r="F930" s="1"/>
      <c r="G930" s="1"/>
      <c r="H930" s="44" t="str">
        <f t="array" ref="H930">IF(ISERROR(INDEX(גיליון3!$U$14:$X$28,MATCH('דיווח פרטני'!G930,גיליון3!$T$14:$T$28,0),MATCH('דיווח פרטני'!C930,גיליון3!$U$13:$X$13,0)))," ", INDEX(גיליון3!$U$14:$X$28,MATCH('דיווח פרטני'!G930,גיליון3!$T$14:$T$28,0),MATCH('דיווח פרטני'!C930,גיליון3!$U$13:$X$13,0)))</f>
        <v xml:space="preserve"> </v>
      </c>
      <c r="I930" s="1"/>
      <c r="J930" s="1" t="e">
        <f>VLOOKUP(Table_1[[#This Row],[מספר רישוי ]],'[3]2024'!$A:$AH,34,0)</f>
        <v>#N/A</v>
      </c>
    </row>
    <row r="931" spans="1:10" ht="18" customHeight="1" thickBot="1" x14ac:dyDescent="0.3">
      <c r="A931" s="1"/>
      <c r="B931" s="1"/>
      <c r="C931" s="1"/>
      <c r="D931" s="1"/>
      <c r="E931" s="713"/>
      <c r="F931" s="1"/>
      <c r="G931" s="1"/>
      <c r="H931" s="44" t="str">
        <f t="array" ref="H931">IF(ISERROR(INDEX(גיליון3!$U$14:$X$28,MATCH('דיווח פרטני'!G931,גיליון3!$T$14:$T$28,0),MATCH('דיווח פרטני'!C931,גיליון3!$U$13:$X$13,0)))," ", INDEX(גיליון3!$U$14:$X$28,MATCH('דיווח פרטני'!G931,גיליון3!$T$14:$T$28,0),MATCH('דיווח פרטני'!C931,גיליון3!$U$13:$X$13,0)))</f>
        <v xml:space="preserve"> </v>
      </c>
      <c r="I931" s="1"/>
      <c r="J931" s="1" t="e">
        <f>VLOOKUP(Table_1[[#This Row],[מספר רישוי ]],'[3]2024'!$A:$AH,34,0)</f>
        <v>#N/A</v>
      </c>
    </row>
    <row r="932" spans="1:10" ht="18" customHeight="1" thickBot="1" x14ac:dyDescent="0.3">
      <c r="A932" s="1"/>
      <c r="B932" s="1"/>
      <c r="C932" s="1"/>
      <c r="D932" s="1"/>
      <c r="E932" s="713"/>
      <c r="F932" s="1"/>
      <c r="G932" s="1"/>
      <c r="H932" s="44" t="str">
        <f t="array" ref="H932">IF(ISERROR(INDEX(גיליון3!$U$14:$X$28,MATCH('דיווח פרטני'!G932,גיליון3!$T$14:$T$28,0),MATCH('דיווח פרטני'!C932,גיליון3!$U$13:$X$13,0)))," ", INDEX(גיליון3!$U$14:$X$28,MATCH('דיווח פרטני'!G932,גיליון3!$T$14:$T$28,0),MATCH('דיווח פרטני'!C932,גיליון3!$U$13:$X$13,0)))</f>
        <v xml:space="preserve"> </v>
      </c>
      <c r="I932" s="1"/>
      <c r="J932" s="1" t="e">
        <f>VLOOKUP(Table_1[[#This Row],[מספר רישוי ]],'[3]2024'!$A:$AH,34,0)</f>
        <v>#N/A</v>
      </c>
    </row>
    <row r="933" spans="1:10" ht="18" customHeight="1" thickBot="1" x14ac:dyDescent="0.3">
      <c r="A933" s="1"/>
      <c r="B933" s="1"/>
      <c r="C933" s="1"/>
      <c r="D933" s="1"/>
      <c r="E933" s="713"/>
      <c r="F933" s="1"/>
      <c r="G933" s="1"/>
      <c r="H933" s="44" t="str">
        <f t="array" ref="H933">IF(ISERROR(INDEX(גיליון3!$U$14:$X$28,MATCH('דיווח פרטני'!G933,גיליון3!$T$14:$T$28,0),MATCH('דיווח פרטני'!C933,גיליון3!$U$13:$X$13,0)))," ", INDEX(גיליון3!$U$14:$X$28,MATCH('דיווח פרטני'!G933,גיליון3!$T$14:$T$28,0),MATCH('דיווח פרטני'!C933,גיליון3!$U$13:$X$13,0)))</f>
        <v xml:space="preserve"> </v>
      </c>
      <c r="I933" s="1"/>
      <c r="J933" s="1" t="e">
        <f>VLOOKUP(Table_1[[#This Row],[מספר רישוי ]],'[3]2024'!$A:$AH,34,0)</f>
        <v>#N/A</v>
      </c>
    </row>
    <row r="934" spans="1:10" ht="18" customHeight="1" thickBot="1" x14ac:dyDescent="0.3">
      <c r="A934" s="1"/>
      <c r="B934" s="1"/>
      <c r="C934" s="1"/>
      <c r="D934" s="1"/>
      <c r="E934" s="713"/>
      <c r="F934" s="1"/>
      <c r="G934" s="1"/>
      <c r="H934" s="44" t="str">
        <f t="array" ref="H934">IF(ISERROR(INDEX(גיליון3!$U$14:$X$28,MATCH('דיווח פרטני'!G934,גיליון3!$T$14:$T$28,0),MATCH('דיווח פרטני'!C934,גיליון3!$U$13:$X$13,0)))," ", INDEX(גיליון3!$U$14:$X$28,MATCH('דיווח פרטני'!G934,גיליון3!$T$14:$T$28,0),MATCH('דיווח פרטני'!C934,גיליון3!$U$13:$X$13,0)))</f>
        <v xml:space="preserve"> </v>
      </c>
      <c r="I934" s="1"/>
      <c r="J934" s="1" t="e">
        <f>VLOOKUP(Table_1[[#This Row],[מספר רישוי ]],'[3]2024'!$A:$AH,34,0)</f>
        <v>#N/A</v>
      </c>
    </row>
    <row r="935" spans="1:10" ht="18" customHeight="1" thickBot="1" x14ac:dyDescent="0.3">
      <c r="A935" s="1"/>
      <c r="B935" s="1"/>
      <c r="C935" s="1"/>
      <c r="D935" s="1"/>
      <c r="E935" s="713"/>
      <c r="F935" s="1"/>
      <c r="G935" s="1"/>
      <c r="H935" s="44" t="str">
        <f t="array" ref="H935">IF(ISERROR(INDEX(גיליון3!$U$14:$X$28,MATCH('דיווח פרטני'!G935,גיליון3!$T$14:$T$28,0),MATCH('דיווח פרטני'!C935,גיליון3!$U$13:$X$13,0)))," ", INDEX(גיליון3!$U$14:$X$28,MATCH('דיווח פרטני'!G935,גיליון3!$T$14:$T$28,0),MATCH('דיווח פרטני'!C935,גיליון3!$U$13:$X$13,0)))</f>
        <v xml:space="preserve"> </v>
      </c>
      <c r="I935" s="1"/>
      <c r="J935" s="1" t="e">
        <f>VLOOKUP(Table_1[[#This Row],[מספר רישוי ]],'[3]2024'!$A:$AH,34,0)</f>
        <v>#N/A</v>
      </c>
    </row>
    <row r="936" spans="1:10" ht="18" customHeight="1" thickBot="1" x14ac:dyDescent="0.3">
      <c r="A936" s="1"/>
      <c r="B936" s="1"/>
      <c r="C936" s="1"/>
      <c r="D936" s="1"/>
      <c r="E936" s="713"/>
      <c r="F936" s="1"/>
      <c r="G936" s="1"/>
      <c r="H936" s="44" t="str">
        <f t="array" ref="H936">IF(ISERROR(INDEX(גיליון3!$U$14:$X$28,MATCH('דיווח פרטני'!G936,גיליון3!$T$14:$T$28,0),MATCH('דיווח פרטני'!C936,גיליון3!$U$13:$X$13,0)))," ", INDEX(גיליון3!$U$14:$X$28,MATCH('דיווח פרטני'!G936,גיליון3!$T$14:$T$28,0),MATCH('דיווח פרטני'!C936,גיליון3!$U$13:$X$13,0)))</f>
        <v xml:space="preserve"> </v>
      </c>
      <c r="I936" s="1"/>
      <c r="J936" s="1" t="e">
        <f>VLOOKUP(Table_1[[#This Row],[מספר רישוי ]],'[3]2024'!$A:$AH,34,0)</f>
        <v>#N/A</v>
      </c>
    </row>
    <row r="937" spans="1:10" ht="18" customHeight="1" thickBot="1" x14ac:dyDescent="0.3">
      <c r="A937" s="1"/>
      <c r="B937" s="1"/>
      <c r="C937" s="1"/>
      <c r="D937" s="1"/>
      <c r="E937" s="713"/>
      <c r="F937" s="1"/>
      <c r="G937" s="1"/>
      <c r="H937" s="44" t="str">
        <f t="array" ref="H937">IF(ISERROR(INDEX(גיליון3!$U$14:$X$28,MATCH('דיווח פרטני'!G937,גיליון3!$T$14:$T$28,0),MATCH('דיווח פרטני'!C937,גיליון3!$U$13:$X$13,0)))," ", INDEX(גיליון3!$U$14:$X$28,MATCH('דיווח פרטני'!G937,גיליון3!$T$14:$T$28,0),MATCH('דיווח פרטני'!C937,גיליון3!$U$13:$X$13,0)))</f>
        <v xml:space="preserve"> </v>
      </c>
      <c r="I937" s="1"/>
      <c r="J937" s="1" t="e">
        <f>VLOOKUP(Table_1[[#This Row],[מספר רישוי ]],'[3]2024'!$A:$AH,34,0)</f>
        <v>#N/A</v>
      </c>
    </row>
    <row r="938" spans="1:10" ht="18" customHeight="1" thickBot="1" x14ac:dyDescent="0.3">
      <c r="A938" s="1"/>
      <c r="B938" s="1"/>
      <c r="C938" s="1"/>
      <c r="D938" s="1"/>
      <c r="E938" s="713"/>
      <c r="F938" s="1"/>
      <c r="G938" s="1"/>
      <c r="H938" s="44" t="str">
        <f t="array" ref="H938">IF(ISERROR(INDEX(גיליון3!$U$14:$X$28,MATCH('דיווח פרטני'!G938,גיליון3!$T$14:$T$28,0),MATCH('דיווח פרטני'!C938,גיליון3!$U$13:$X$13,0)))," ", INDEX(גיליון3!$U$14:$X$28,MATCH('דיווח פרטני'!G938,גיליון3!$T$14:$T$28,0),MATCH('דיווח פרטני'!C938,גיליון3!$U$13:$X$13,0)))</f>
        <v xml:space="preserve"> </v>
      </c>
      <c r="I938" s="1"/>
      <c r="J938" s="1" t="e">
        <f>VLOOKUP(Table_1[[#This Row],[מספר רישוי ]],'[3]2024'!$A:$AH,34,0)</f>
        <v>#N/A</v>
      </c>
    </row>
    <row r="939" spans="1:10" ht="18" customHeight="1" thickBot="1" x14ac:dyDescent="0.3">
      <c r="A939" s="1"/>
      <c r="B939" s="1"/>
      <c r="C939" s="1"/>
      <c r="D939" s="1"/>
      <c r="E939" s="713"/>
      <c r="F939" s="1"/>
      <c r="G939" s="1"/>
      <c r="H939" s="44" t="str">
        <f t="array" ref="H939">IF(ISERROR(INDEX(גיליון3!$U$14:$X$28,MATCH('דיווח פרטני'!G939,גיליון3!$T$14:$T$28,0),MATCH('דיווח פרטני'!C939,גיליון3!$U$13:$X$13,0)))," ", INDEX(גיליון3!$U$14:$X$28,MATCH('דיווח פרטני'!G939,גיליון3!$T$14:$T$28,0),MATCH('דיווח פרטני'!C939,גיליון3!$U$13:$X$13,0)))</f>
        <v xml:space="preserve"> </v>
      </c>
      <c r="I939" s="1"/>
      <c r="J939" s="1" t="e">
        <f>VLOOKUP(Table_1[[#This Row],[מספר רישוי ]],'[3]2024'!$A:$AH,34,0)</f>
        <v>#N/A</v>
      </c>
    </row>
    <row r="940" spans="1:10" ht="18" customHeight="1" thickBot="1" x14ac:dyDescent="0.3">
      <c r="A940" s="1"/>
      <c r="B940" s="1"/>
      <c r="C940" s="1"/>
      <c r="D940" s="1"/>
      <c r="E940" s="713"/>
      <c r="F940" s="1"/>
      <c r="G940" s="1"/>
      <c r="H940" s="44" t="str">
        <f t="array" ref="H940">IF(ISERROR(INDEX(גיליון3!$U$14:$X$28,MATCH('דיווח פרטני'!G940,גיליון3!$T$14:$T$28,0),MATCH('דיווח פרטני'!C940,גיליון3!$U$13:$X$13,0)))," ", INDEX(גיליון3!$U$14:$X$28,MATCH('דיווח פרטני'!G940,גיליון3!$T$14:$T$28,0),MATCH('דיווח פרטני'!C940,גיליון3!$U$13:$X$13,0)))</f>
        <v xml:space="preserve"> </v>
      </c>
      <c r="I940" s="1"/>
      <c r="J940" s="1" t="e">
        <f>VLOOKUP(Table_1[[#This Row],[מספר רישוי ]],'[3]2024'!$A:$AH,34,0)</f>
        <v>#N/A</v>
      </c>
    </row>
    <row r="941" spans="1:10" ht="18" customHeight="1" thickBot="1" x14ac:dyDescent="0.3">
      <c r="A941" s="1"/>
      <c r="B941" s="1"/>
      <c r="C941" s="1"/>
      <c r="D941" s="1"/>
      <c r="E941" s="713"/>
      <c r="F941" s="1"/>
      <c r="G941" s="1"/>
      <c r="H941" s="44" t="str">
        <f t="array" ref="H941">IF(ISERROR(INDEX(גיליון3!$U$14:$X$28,MATCH('דיווח פרטני'!G941,גיליון3!$T$14:$T$28,0),MATCH('דיווח פרטני'!C941,גיליון3!$U$13:$X$13,0)))," ", INDEX(גיליון3!$U$14:$X$28,MATCH('דיווח פרטני'!G941,גיליון3!$T$14:$T$28,0),MATCH('דיווח פרטני'!C941,גיליון3!$U$13:$X$13,0)))</f>
        <v xml:space="preserve"> </v>
      </c>
      <c r="I941" s="1"/>
      <c r="J941" s="1" t="e">
        <f>VLOOKUP(Table_1[[#This Row],[מספר רישוי ]],'[3]2024'!$A:$AH,34,0)</f>
        <v>#N/A</v>
      </c>
    </row>
    <row r="942" spans="1:10" ht="18" customHeight="1" thickBot="1" x14ac:dyDescent="0.3">
      <c r="A942" s="1"/>
      <c r="B942" s="1"/>
      <c r="C942" s="1"/>
      <c r="D942" s="1"/>
      <c r="E942" s="713"/>
      <c r="F942" s="1"/>
      <c r="G942" s="1"/>
      <c r="H942" s="44" t="str">
        <f t="array" ref="H942">IF(ISERROR(INDEX(גיליון3!$U$14:$X$28,MATCH('דיווח פרטני'!G942,גיליון3!$T$14:$T$28,0),MATCH('דיווח פרטני'!C942,גיליון3!$U$13:$X$13,0)))," ", INDEX(גיליון3!$U$14:$X$28,MATCH('דיווח פרטני'!G942,גיליון3!$T$14:$T$28,0),MATCH('דיווח פרטני'!C942,גיליון3!$U$13:$X$13,0)))</f>
        <v xml:space="preserve"> </v>
      </c>
      <c r="I942" s="1"/>
      <c r="J942" s="1" t="e">
        <f>VLOOKUP(Table_1[[#This Row],[מספר רישוי ]],'[3]2024'!$A:$AH,34,0)</f>
        <v>#N/A</v>
      </c>
    </row>
    <row r="943" spans="1:10" ht="18" customHeight="1" thickBot="1" x14ac:dyDescent="0.3">
      <c r="A943" s="1"/>
      <c r="B943" s="1"/>
      <c r="C943" s="1"/>
      <c r="D943" s="1"/>
      <c r="E943" s="713"/>
      <c r="F943" s="1"/>
      <c r="G943" s="1"/>
      <c r="H943" s="44" t="str">
        <f t="array" ref="H943">IF(ISERROR(INDEX(גיליון3!$U$14:$X$28,MATCH('דיווח פרטני'!G943,גיליון3!$T$14:$T$28,0),MATCH('דיווח פרטני'!C943,גיליון3!$U$13:$X$13,0)))," ", INDEX(גיליון3!$U$14:$X$28,MATCH('דיווח פרטני'!G943,גיליון3!$T$14:$T$28,0),MATCH('דיווח פרטני'!C943,גיליון3!$U$13:$X$13,0)))</f>
        <v xml:space="preserve"> </v>
      </c>
      <c r="I943" s="1"/>
      <c r="J943" s="1" t="e">
        <f>VLOOKUP(Table_1[[#This Row],[מספר רישוי ]],'[3]2024'!$A:$AH,34,0)</f>
        <v>#N/A</v>
      </c>
    </row>
    <row r="944" spans="1:10" ht="18" customHeight="1" thickBot="1" x14ac:dyDescent="0.3">
      <c r="A944" s="1"/>
      <c r="B944" s="1"/>
      <c r="C944" s="1"/>
      <c r="D944" s="1"/>
      <c r="E944" s="713"/>
      <c r="F944" s="1"/>
      <c r="G944" s="1"/>
      <c r="H944" s="44" t="str">
        <f t="array" ref="H944">IF(ISERROR(INDEX(גיליון3!$U$14:$X$28,MATCH('דיווח פרטני'!G944,גיליון3!$T$14:$T$28,0),MATCH('דיווח פרטני'!C944,גיליון3!$U$13:$X$13,0)))," ", INDEX(גיליון3!$U$14:$X$28,MATCH('דיווח פרטני'!G944,גיליון3!$T$14:$T$28,0),MATCH('דיווח פרטני'!C944,גיליון3!$U$13:$X$13,0)))</f>
        <v xml:space="preserve"> </v>
      </c>
      <c r="I944" s="1"/>
      <c r="J944" s="1" t="e">
        <f>VLOOKUP(Table_1[[#This Row],[מספר רישוי ]],'[3]2024'!$A:$AH,34,0)</f>
        <v>#N/A</v>
      </c>
    </row>
    <row r="945" spans="1:10" ht="18" customHeight="1" thickBot="1" x14ac:dyDescent="0.3">
      <c r="A945" s="1"/>
      <c r="B945" s="1"/>
      <c r="C945" s="1"/>
      <c r="D945" s="1"/>
      <c r="E945" s="713"/>
      <c r="F945" s="1"/>
      <c r="G945" s="1"/>
      <c r="H945" s="44" t="str">
        <f t="array" ref="H945">IF(ISERROR(INDEX(גיליון3!$U$14:$X$28,MATCH('דיווח פרטני'!G945,גיליון3!$T$14:$T$28,0),MATCH('דיווח פרטני'!C945,גיליון3!$U$13:$X$13,0)))," ", INDEX(גיליון3!$U$14:$X$28,MATCH('דיווח פרטני'!G945,גיליון3!$T$14:$T$28,0),MATCH('דיווח פרטני'!C945,גיליון3!$U$13:$X$13,0)))</f>
        <v xml:space="preserve"> </v>
      </c>
      <c r="I945" s="1"/>
      <c r="J945" s="1" t="e">
        <f>VLOOKUP(Table_1[[#This Row],[מספר רישוי ]],'[3]2024'!$A:$AH,34,0)</f>
        <v>#N/A</v>
      </c>
    </row>
    <row r="946" spans="1:10" ht="18" customHeight="1" thickBot="1" x14ac:dyDescent="0.3">
      <c r="A946" s="1"/>
      <c r="B946" s="1"/>
      <c r="C946" s="1"/>
      <c r="D946" s="1"/>
      <c r="E946" s="713"/>
      <c r="F946" s="1"/>
      <c r="G946" s="1"/>
      <c r="H946" s="44" t="str">
        <f t="array" ref="H946">IF(ISERROR(INDEX(גיליון3!$U$14:$X$28,MATCH('דיווח פרטני'!G946,גיליון3!$T$14:$T$28,0),MATCH('דיווח פרטני'!C946,גיליון3!$U$13:$X$13,0)))," ", INDEX(גיליון3!$U$14:$X$28,MATCH('דיווח פרטני'!G946,גיליון3!$T$14:$T$28,0),MATCH('דיווח פרטני'!C946,גיליון3!$U$13:$X$13,0)))</f>
        <v xml:space="preserve"> </v>
      </c>
      <c r="I946" s="1"/>
      <c r="J946" s="1" t="e">
        <f>VLOOKUP(Table_1[[#This Row],[מספר רישוי ]],'[3]2024'!$A:$AH,34,0)</f>
        <v>#N/A</v>
      </c>
    </row>
    <row r="947" spans="1:10" ht="18" customHeight="1" thickBot="1" x14ac:dyDescent="0.3">
      <c r="A947" s="1"/>
      <c r="B947" s="1"/>
      <c r="C947" s="1"/>
      <c r="D947" s="1"/>
      <c r="E947" s="713"/>
      <c r="F947" s="1"/>
      <c r="G947" s="1"/>
      <c r="H947" s="44" t="str">
        <f t="array" ref="H947">IF(ISERROR(INDEX(גיליון3!$U$14:$X$28,MATCH('דיווח פרטני'!G947,גיליון3!$T$14:$T$28,0),MATCH('דיווח פרטני'!C947,גיליון3!$U$13:$X$13,0)))," ", INDEX(גיליון3!$U$14:$X$28,MATCH('דיווח פרטני'!G947,גיליון3!$T$14:$T$28,0),MATCH('דיווח פרטני'!C947,גיליון3!$U$13:$X$13,0)))</f>
        <v xml:space="preserve"> </v>
      </c>
      <c r="I947" s="1"/>
      <c r="J947" s="1" t="e">
        <f>VLOOKUP(Table_1[[#This Row],[מספר רישוי ]],'[3]2024'!$A:$AH,34,0)</f>
        <v>#N/A</v>
      </c>
    </row>
    <row r="948" spans="1:10" ht="18" customHeight="1" thickBot="1" x14ac:dyDescent="0.3">
      <c r="A948" s="1"/>
      <c r="B948" s="1"/>
      <c r="C948" s="1"/>
      <c r="D948" s="1"/>
      <c r="E948" s="713"/>
      <c r="F948" s="1"/>
      <c r="G948" s="1"/>
      <c r="H948" s="44" t="str">
        <f t="array" ref="H948">IF(ISERROR(INDEX(גיליון3!$U$14:$X$28,MATCH('דיווח פרטני'!G948,גיליון3!$T$14:$T$28,0),MATCH('דיווח פרטני'!C948,גיליון3!$U$13:$X$13,0)))," ", INDEX(גיליון3!$U$14:$X$28,MATCH('דיווח פרטני'!G948,גיליון3!$T$14:$T$28,0),MATCH('דיווח פרטני'!C948,גיליון3!$U$13:$X$13,0)))</f>
        <v xml:space="preserve"> </v>
      </c>
      <c r="I948" s="1"/>
      <c r="J948" s="1" t="e">
        <f>VLOOKUP(Table_1[[#This Row],[מספר רישוי ]],'[3]2024'!$A:$AH,34,0)</f>
        <v>#N/A</v>
      </c>
    </row>
    <row r="949" spans="1:10" ht="18" customHeight="1" thickBot="1" x14ac:dyDescent="0.3">
      <c r="A949" s="1"/>
      <c r="B949" s="1"/>
      <c r="C949" s="1"/>
      <c r="D949" s="1"/>
      <c r="E949" s="713"/>
      <c r="F949" s="1"/>
      <c r="G949" s="1"/>
      <c r="H949" s="44" t="str">
        <f t="array" ref="H949">IF(ISERROR(INDEX(גיליון3!$U$14:$X$28,MATCH('דיווח פרטני'!G949,גיליון3!$T$14:$T$28,0),MATCH('דיווח פרטני'!C949,גיליון3!$U$13:$X$13,0)))," ", INDEX(גיליון3!$U$14:$X$28,MATCH('דיווח פרטני'!G949,גיליון3!$T$14:$T$28,0),MATCH('דיווח פרטני'!C949,גיליון3!$U$13:$X$13,0)))</f>
        <v xml:space="preserve"> </v>
      </c>
      <c r="I949" s="1"/>
      <c r="J949" s="1" t="e">
        <f>VLOOKUP(Table_1[[#This Row],[מספר רישוי ]],'[3]2024'!$A:$AH,34,0)</f>
        <v>#N/A</v>
      </c>
    </row>
    <row r="950" spans="1:10" ht="18" customHeight="1" thickBot="1" x14ac:dyDescent="0.3">
      <c r="A950" s="1"/>
      <c r="B950" s="1"/>
      <c r="C950" s="1"/>
      <c r="D950" s="1"/>
      <c r="E950" s="713"/>
      <c r="F950" s="1"/>
      <c r="G950" s="1"/>
      <c r="H950" s="44" t="str">
        <f t="array" ref="H950">IF(ISERROR(INDEX(גיליון3!$U$14:$X$28,MATCH('דיווח פרטני'!G950,גיליון3!$T$14:$T$28,0),MATCH('דיווח פרטני'!C950,גיליון3!$U$13:$X$13,0)))," ", INDEX(גיליון3!$U$14:$X$28,MATCH('דיווח פרטני'!G950,גיליון3!$T$14:$T$28,0),MATCH('דיווח פרטני'!C950,גיליון3!$U$13:$X$13,0)))</f>
        <v xml:space="preserve"> </v>
      </c>
      <c r="I950" s="1"/>
      <c r="J950" s="1" t="e">
        <f>VLOOKUP(Table_1[[#This Row],[מספר רישוי ]],'[3]2024'!$A:$AH,34,0)</f>
        <v>#N/A</v>
      </c>
    </row>
    <row r="951" spans="1:10" ht="18" customHeight="1" thickBot="1" x14ac:dyDescent="0.3">
      <c r="A951" s="1"/>
      <c r="B951" s="1"/>
      <c r="C951" s="1"/>
      <c r="D951" s="1"/>
      <c r="E951" s="713"/>
      <c r="F951" s="1"/>
      <c r="G951" s="1"/>
      <c r="H951" s="44" t="str">
        <f t="array" ref="H951">IF(ISERROR(INDEX(גיליון3!$U$14:$X$28,MATCH('דיווח פרטני'!G951,גיליון3!$T$14:$T$28,0),MATCH('דיווח פרטני'!C951,גיליון3!$U$13:$X$13,0)))," ", INDEX(גיליון3!$U$14:$X$28,MATCH('דיווח פרטני'!G951,גיליון3!$T$14:$T$28,0),MATCH('דיווח פרטני'!C951,גיליון3!$U$13:$X$13,0)))</f>
        <v xml:space="preserve"> </v>
      </c>
      <c r="I951" s="1"/>
      <c r="J951" s="1" t="e">
        <f>VLOOKUP(Table_1[[#This Row],[מספר רישוי ]],'[3]2024'!$A:$AH,34,0)</f>
        <v>#N/A</v>
      </c>
    </row>
    <row r="952" spans="1:10" ht="18" customHeight="1" thickBot="1" x14ac:dyDescent="0.3">
      <c r="A952" s="1"/>
      <c r="B952" s="1"/>
      <c r="C952" s="1"/>
      <c r="D952" s="1"/>
      <c r="E952" s="713"/>
      <c r="F952" s="1"/>
      <c r="G952" s="1"/>
      <c r="H952" s="44" t="str">
        <f t="array" ref="H952">IF(ISERROR(INDEX(גיליון3!$U$14:$X$28,MATCH('דיווח פרטני'!G952,גיליון3!$T$14:$T$28,0),MATCH('דיווח פרטני'!C952,גיליון3!$U$13:$X$13,0)))," ", INDEX(גיליון3!$U$14:$X$28,MATCH('דיווח פרטני'!G952,גיליון3!$T$14:$T$28,0),MATCH('דיווח פרטני'!C952,גיליון3!$U$13:$X$13,0)))</f>
        <v xml:space="preserve"> </v>
      </c>
      <c r="I952" s="1"/>
      <c r="J952" s="1" t="e">
        <f>VLOOKUP(Table_1[[#This Row],[מספר רישוי ]],'[3]2024'!$A:$AH,34,0)</f>
        <v>#N/A</v>
      </c>
    </row>
    <row r="953" spans="1:10" ht="18" customHeight="1" thickBot="1" x14ac:dyDescent="0.3">
      <c r="A953" s="1"/>
      <c r="B953" s="1"/>
      <c r="C953" s="1"/>
      <c r="D953" s="1"/>
      <c r="E953" s="713"/>
      <c r="F953" s="1"/>
      <c r="G953" s="1"/>
      <c r="H953" s="44" t="str">
        <f t="array" ref="H953">IF(ISERROR(INDEX(גיליון3!$U$14:$X$28,MATCH('דיווח פרטני'!G953,גיליון3!$T$14:$T$28,0),MATCH('דיווח פרטני'!C953,גיליון3!$U$13:$X$13,0)))," ", INDEX(גיליון3!$U$14:$X$28,MATCH('דיווח פרטני'!G953,גיליון3!$T$14:$T$28,0),MATCH('דיווח פרטני'!C953,גיליון3!$U$13:$X$13,0)))</f>
        <v xml:space="preserve"> </v>
      </c>
      <c r="I953" s="1"/>
      <c r="J953" s="1" t="e">
        <f>VLOOKUP(Table_1[[#This Row],[מספר רישוי ]],'[3]2024'!$A:$AH,34,0)</f>
        <v>#N/A</v>
      </c>
    </row>
    <row r="954" spans="1:10" ht="18" customHeight="1" thickBot="1" x14ac:dyDescent="0.3">
      <c r="A954" s="1"/>
      <c r="B954" s="1"/>
      <c r="C954" s="1"/>
      <c r="D954" s="1"/>
      <c r="E954" s="713"/>
      <c r="F954" s="1"/>
      <c r="G954" s="1"/>
      <c r="H954" s="44" t="str">
        <f t="array" ref="H954">IF(ISERROR(INDEX(גיליון3!$U$14:$X$28,MATCH('דיווח פרטני'!G954,גיליון3!$T$14:$T$28,0),MATCH('דיווח פרטני'!C954,גיליון3!$U$13:$X$13,0)))," ", INDEX(גיליון3!$U$14:$X$28,MATCH('דיווח פרטני'!G954,גיליון3!$T$14:$T$28,0),MATCH('דיווח פרטני'!C954,גיליון3!$U$13:$X$13,0)))</f>
        <v xml:space="preserve"> </v>
      </c>
      <c r="I954" s="1"/>
      <c r="J954" s="1" t="e">
        <f>VLOOKUP(Table_1[[#This Row],[מספר רישוי ]],'[3]2024'!$A:$AH,34,0)</f>
        <v>#N/A</v>
      </c>
    </row>
    <row r="955" spans="1:10" ht="18" customHeight="1" thickBot="1" x14ac:dyDescent="0.3">
      <c r="A955" s="1"/>
      <c r="B955" s="1"/>
      <c r="C955" s="1"/>
      <c r="D955" s="1"/>
      <c r="E955" s="713"/>
      <c r="F955" s="1"/>
      <c r="G955" s="1"/>
      <c r="H955" s="44" t="str">
        <f t="array" ref="H955">IF(ISERROR(INDEX(גיליון3!$U$14:$X$28,MATCH('דיווח פרטני'!G955,גיליון3!$T$14:$T$28,0),MATCH('דיווח פרטני'!C955,גיליון3!$U$13:$X$13,0)))," ", INDEX(גיליון3!$U$14:$X$28,MATCH('דיווח פרטני'!G955,גיליון3!$T$14:$T$28,0),MATCH('דיווח פרטני'!C955,גיליון3!$U$13:$X$13,0)))</f>
        <v xml:space="preserve"> </v>
      </c>
      <c r="I955" s="1"/>
      <c r="J955" s="1" t="e">
        <f>VLOOKUP(Table_1[[#This Row],[מספר רישוי ]],'[3]2024'!$A:$AH,34,0)</f>
        <v>#N/A</v>
      </c>
    </row>
    <row r="956" spans="1:10" ht="18" customHeight="1" thickBot="1" x14ac:dyDescent="0.3">
      <c r="A956" s="1"/>
      <c r="B956" s="1"/>
      <c r="C956" s="1"/>
      <c r="D956" s="1"/>
      <c r="E956" s="713"/>
      <c r="F956" s="1"/>
      <c r="G956" s="1"/>
      <c r="H956" s="44" t="str">
        <f t="array" ref="H956">IF(ISERROR(INDEX(גיליון3!$U$14:$X$28,MATCH('דיווח פרטני'!G956,גיליון3!$T$14:$T$28,0),MATCH('דיווח פרטני'!C956,גיליון3!$U$13:$X$13,0)))," ", INDEX(גיליון3!$U$14:$X$28,MATCH('דיווח פרטני'!G956,גיליון3!$T$14:$T$28,0),MATCH('דיווח פרטני'!C956,גיליון3!$U$13:$X$13,0)))</f>
        <v xml:space="preserve"> </v>
      </c>
      <c r="I956" s="1"/>
      <c r="J956" s="1" t="e">
        <f>VLOOKUP(Table_1[[#This Row],[מספר רישוי ]],'[3]2024'!$A:$AH,34,0)</f>
        <v>#N/A</v>
      </c>
    </row>
    <row r="957" spans="1:10" ht="18" customHeight="1" thickBot="1" x14ac:dyDescent="0.3">
      <c r="A957" s="1"/>
      <c r="B957" s="1"/>
      <c r="C957" s="1"/>
      <c r="D957" s="1"/>
      <c r="E957" s="713"/>
      <c r="F957" s="1"/>
      <c r="G957" s="1"/>
      <c r="H957" s="44" t="str">
        <f t="array" ref="H957">IF(ISERROR(INDEX(גיליון3!$U$14:$X$28,MATCH('דיווח פרטני'!G957,גיליון3!$T$14:$T$28,0),MATCH('דיווח פרטני'!C957,גיליון3!$U$13:$X$13,0)))," ", INDEX(גיליון3!$U$14:$X$28,MATCH('דיווח פרטני'!G957,גיליון3!$T$14:$T$28,0),MATCH('דיווח פרטני'!C957,גיליון3!$U$13:$X$13,0)))</f>
        <v xml:space="preserve"> </v>
      </c>
      <c r="I957" s="1"/>
      <c r="J957" s="1" t="e">
        <f>VLOOKUP(Table_1[[#This Row],[מספר רישוי ]],'[3]2024'!$A:$AH,34,0)</f>
        <v>#N/A</v>
      </c>
    </row>
    <row r="958" spans="1:10" ht="18" customHeight="1" thickBot="1" x14ac:dyDescent="0.3">
      <c r="A958" s="1"/>
      <c r="B958" s="1"/>
      <c r="C958" s="1"/>
      <c r="D958" s="1"/>
      <c r="E958" s="713"/>
      <c r="F958" s="1"/>
      <c r="G958" s="1"/>
      <c r="H958" s="44" t="str">
        <f t="array" ref="H958">IF(ISERROR(INDEX(גיליון3!$U$14:$X$28,MATCH('דיווח פרטני'!G958,גיליון3!$T$14:$T$28,0),MATCH('דיווח פרטני'!C958,גיליון3!$U$13:$X$13,0)))," ", INDEX(גיליון3!$U$14:$X$28,MATCH('דיווח פרטני'!G958,גיליון3!$T$14:$T$28,0),MATCH('דיווח פרטני'!C958,גיליון3!$U$13:$X$13,0)))</f>
        <v xml:space="preserve"> </v>
      </c>
      <c r="I958" s="1"/>
      <c r="J958" s="1" t="e">
        <f>VLOOKUP(Table_1[[#This Row],[מספר רישוי ]],'[3]2024'!$A:$AH,34,0)</f>
        <v>#N/A</v>
      </c>
    </row>
    <row r="959" spans="1:10" ht="18" customHeight="1" thickBot="1" x14ac:dyDescent="0.3">
      <c r="A959" s="1"/>
      <c r="B959" s="1"/>
      <c r="C959" s="1"/>
      <c r="D959" s="1"/>
      <c r="E959" s="713"/>
      <c r="F959" s="1"/>
      <c r="G959" s="1"/>
      <c r="H959" s="44" t="str">
        <f t="array" ref="H959">IF(ISERROR(INDEX(גיליון3!$U$14:$X$28,MATCH('דיווח פרטני'!G959,גיליון3!$T$14:$T$28,0),MATCH('דיווח פרטני'!C959,גיליון3!$U$13:$X$13,0)))," ", INDEX(גיליון3!$U$14:$X$28,MATCH('דיווח פרטני'!G959,גיליון3!$T$14:$T$28,0),MATCH('דיווח פרטני'!C959,גיליון3!$U$13:$X$13,0)))</f>
        <v xml:space="preserve"> </v>
      </c>
      <c r="I959" s="1"/>
      <c r="J959" s="1" t="e">
        <f>VLOOKUP(Table_1[[#This Row],[מספר רישוי ]],'[3]2024'!$A:$AH,34,0)</f>
        <v>#N/A</v>
      </c>
    </row>
    <row r="960" spans="1:10" ht="18" customHeight="1" thickBot="1" x14ac:dyDescent="0.3">
      <c r="A960" s="1"/>
      <c r="B960" s="1"/>
      <c r="C960" s="1"/>
      <c r="D960" s="1"/>
      <c r="E960" s="713"/>
      <c r="F960" s="1"/>
      <c r="G960" s="1"/>
      <c r="H960" s="44" t="str">
        <f t="array" ref="H960">IF(ISERROR(INDEX(גיליון3!$U$14:$X$28,MATCH('דיווח פרטני'!G960,גיליון3!$T$14:$T$28,0),MATCH('דיווח פרטני'!C960,גיליון3!$U$13:$X$13,0)))," ", INDEX(גיליון3!$U$14:$X$28,MATCH('דיווח פרטני'!G960,גיליון3!$T$14:$T$28,0),MATCH('דיווח פרטני'!C960,גיליון3!$U$13:$X$13,0)))</f>
        <v xml:space="preserve"> </v>
      </c>
      <c r="I960" s="1"/>
      <c r="J960" s="1" t="e">
        <f>VLOOKUP(Table_1[[#This Row],[מספר רישוי ]],'[3]2024'!$A:$AH,34,0)</f>
        <v>#N/A</v>
      </c>
    </row>
    <row r="961" spans="1:10" ht="18" customHeight="1" thickBot="1" x14ac:dyDescent="0.3">
      <c r="A961" s="1"/>
      <c r="B961" s="1"/>
      <c r="C961" s="1"/>
      <c r="D961" s="1"/>
      <c r="E961" s="713"/>
      <c r="F961" s="1"/>
      <c r="G961" s="1"/>
      <c r="H961" s="44" t="str">
        <f t="array" ref="H961">IF(ISERROR(INDEX(גיליון3!$U$14:$X$28,MATCH('דיווח פרטני'!G961,גיליון3!$T$14:$T$28,0),MATCH('דיווח פרטני'!C961,גיליון3!$U$13:$X$13,0)))," ", INDEX(גיליון3!$U$14:$X$28,MATCH('דיווח פרטני'!G961,גיליון3!$T$14:$T$28,0),MATCH('דיווח פרטני'!C961,גיליון3!$U$13:$X$13,0)))</f>
        <v xml:space="preserve"> </v>
      </c>
      <c r="I961" s="1"/>
      <c r="J961" s="1" t="e">
        <f>VLOOKUP(Table_1[[#This Row],[מספר רישוי ]],'[3]2024'!$A:$AH,34,0)</f>
        <v>#N/A</v>
      </c>
    </row>
    <row r="962" spans="1:10" ht="18" customHeight="1" thickBot="1" x14ac:dyDescent="0.3">
      <c r="A962" s="1"/>
      <c r="B962" s="1"/>
      <c r="C962" s="1"/>
      <c r="D962" s="1"/>
      <c r="E962" s="713"/>
      <c r="F962" s="1"/>
      <c r="G962" s="1"/>
      <c r="H962" s="44" t="str">
        <f t="array" ref="H962">IF(ISERROR(INDEX(גיליון3!$U$14:$X$28,MATCH('דיווח פרטני'!G962,גיליון3!$T$14:$T$28,0),MATCH('דיווח פרטני'!C962,גיליון3!$U$13:$X$13,0)))," ", INDEX(גיליון3!$U$14:$X$28,MATCH('דיווח פרטני'!G962,גיליון3!$T$14:$T$28,0),MATCH('דיווח פרטני'!C962,גיליון3!$U$13:$X$13,0)))</f>
        <v xml:space="preserve"> </v>
      </c>
      <c r="I962" s="1"/>
      <c r="J962" s="1" t="e">
        <f>VLOOKUP(Table_1[[#This Row],[מספר רישוי ]],'[3]2024'!$A:$AH,34,0)</f>
        <v>#N/A</v>
      </c>
    </row>
    <row r="963" spans="1:10" ht="18" customHeight="1" thickBot="1" x14ac:dyDescent="0.3">
      <c r="A963" s="1"/>
      <c r="B963" s="1"/>
      <c r="C963" s="1"/>
      <c r="D963" s="1"/>
      <c r="E963" s="713"/>
      <c r="F963" s="1"/>
      <c r="G963" s="1"/>
      <c r="H963" s="44" t="str">
        <f t="array" ref="H963">IF(ISERROR(INDEX(גיליון3!$U$14:$X$28,MATCH('דיווח פרטני'!G963,גיליון3!$T$14:$T$28,0),MATCH('דיווח פרטני'!C963,גיליון3!$U$13:$X$13,0)))," ", INDEX(גיליון3!$U$14:$X$28,MATCH('דיווח פרטני'!G963,גיליון3!$T$14:$T$28,0),MATCH('דיווח פרטני'!C963,גיליון3!$U$13:$X$13,0)))</f>
        <v xml:space="preserve"> </v>
      </c>
      <c r="I963" s="1"/>
      <c r="J963" s="1" t="e">
        <f>VLOOKUP(Table_1[[#This Row],[מספר רישוי ]],'[3]2024'!$A:$AH,34,0)</f>
        <v>#N/A</v>
      </c>
    </row>
    <row r="964" spans="1:10" ht="18" customHeight="1" thickBot="1" x14ac:dyDescent="0.3">
      <c r="A964" s="1"/>
      <c r="B964" s="1"/>
      <c r="C964" s="1"/>
      <c r="D964" s="1"/>
      <c r="E964" s="713"/>
      <c r="F964" s="1"/>
      <c r="G964" s="1"/>
      <c r="H964" s="44" t="str">
        <f t="array" ref="H964">IF(ISERROR(INDEX(גיליון3!$U$14:$X$28,MATCH('דיווח פרטני'!G964,גיליון3!$T$14:$T$28,0),MATCH('דיווח פרטני'!C964,גיליון3!$U$13:$X$13,0)))," ", INDEX(גיליון3!$U$14:$X$28,MATCH('דיווח פרטני'!G964,גיליון3!$T$14:$T$28,0),MATCH('דיווח פרטני'!C964,גיליון3!$U$13:$X$13,0)))</f>
        <v xml:space="preserve"> </v>
      </c>
      <c r="I964" s="1"/>
      <c r="J964" s="1" t="e">
        <f>VLOOKUP(Table_1[[#This Row],[מספר רישוי ]],'[3]2024'!$A:$AH,34,0)</f>
        <v>#N/A</v>
      </c>
    </row>
    <row r="965" spans="1:10" ht="18" customHeight="1" thickBot="1" x14ac:dyDescent="0.3">
      <c r="A965" s="1"/>
      <c r="B965" s="1"/>
      <c r="C965" s="1"/>
      <c r="D965" s="1"/>
      <c r="E965" s="713"/>
      <c r="F965" s="1"/>
      <c r="G965" s="1"/>
      <c r="H965" s="44" t="str">
        <f t="array" ref="H965">IF(ISERROR(INDEX(גיליון3!$U$14:$X$28,MATCH('דיווח פרטני'!G965,גיליון3!$T$14:$T$28,0),MATCH('דיווח פרטני'!C965,גיליון3!$U$13:$X$13,0)))," ", INDEX(גיליון3!$U$14:$X$28,MATCH('דיווח פרטני'!G965,גיליון3!$T$14:$T$28,0),MATCH('דיווח פרטני'!C965,גיליון3!$U$13:$X$13,0)))</f>
        <v xml:space="preserve"> </v>
      </c>
      <c r="I965" s="1"/>
      <c r="J965" s="1" t="e">
        <f>VLOOKUP(Table_1[[#This Row],[מספר רישוי ]],'[3]2024'!$A:$AH,34,0)</f>
        <v>#N/A</v>
      </c>
    </row>
    <row r="966" spans="1:10" ht="18" customHeight="1" thickBot="1" x14ac:dyDescent="0.3">
      <c r="A966" s="1"/>
      <c r="B966" s="1"/>
      <c r="C966" s="1"/>
      <c r="D966" s="1"/>
      <c r="E966" s="713"/>
      <c r="F966" s="1"/>
      <c r="G966" s="1"/>
      <c r="H966" s="44" t="str">
        <f t="array" ref="H966">IF(ISERROR(INDEX(גיליון3!$U$14:$X$28,MATCH('דיווח פרטני'!G966,גיליון3!$T$14:$T$28,0),MATCH('דיווח פרטני'!C966,גיליון3!$U$13:$X$13,0)))," ", INDEX(גיליון3!$U$14:$X$28,MATCH('דיווח פרטני'!G966,גיליון3!$T$14:$T$28,0),MATCH('דיווח פרטני'!C966,גיליון3!$U$13:$X$13,0)))</f>
        <v xml:space="preserve"> </v>
      </c>
      <c r="I966" s="1"/>
      <c r="J966" s="1" t="e">
        <f>VLOOKUP(Table_1[[#This Row],[מספר רישוי ]],'[3]2024'!$A:$AH,34,0)</f>
        <v>#N/A</v>
      </c>
    </row>
    <row r="967" spans="1:10" ht="18" customHeight="1" thickBot="1" x14ac:dyDescent="0.3">
      <c r="A967" s="1"/>
      <c r="B967" s="1"/>
      <c r="C967" s="1"/>
      <c r="D967" s="1"/>
      <c r="E967" s="713"/>
      <c r="F967" s="1"/>
      <c r="G967" s="1"/>
      <c r="H967" s="44" t="str">
        <f t="array" ref="H967">IF(ISERROR(INDEX(גיליון3!$U$14:$X$28,MATCH('דיווח פרטני'!G967,גיליון3!$T$14:$T$28,0),MATCH('דיווח פרטני'!C967,גיליון3!$U$13:$X$13,0)))," ", INDEX(גיליון3!$U$14:$X$28,MATCH('דיווח פרטני'!G967,גיליון3!$T$14:$T$28,0),MATCH('דיווח פרטני'!C967,גיליון3!$U$13:$X$13,0)))</f>
        <v xml:space="preserve"> </v>
      </c>
      <c r="I967" s="1"/>
      <c r="J967" s="1" t="e">
        <f>VLOOKUP(Table_1[[#This Row],[מספר רישוי ]],'[3]2024'!$A:$AH,34,0)</f>
        <v>#N/A</v>
      </c>
    </row>
    <row r="968" spans="1:10" ht="18" customHeight="1" thickBot="1" x14ac:dyDescent="0.3">
      <c r="A968" s="1"/>
      <c r="B968" s="1"/>
      <c r="C968" s="1"/>
      <c r="D968" s="1"/>
      <c r="E968" s="713"/>
      <c r="F968" s="1"/>
      <c r="G968" s="1"/>
      <c r="H968" s="44" t="str">
        <f t="array" ref="H968">IF(ISERROR(INDEX(גיליון3!$U$14:$X$28,MATCH('דיווח פרטני'!G968,גיליון3!$T$14:$T$28,0),MATCH('דיווח פרטני'!C968,גיליון3!$U$13:$X$13,0)))," ", INDEX(גיליון3!$U$14:$X$28,MATCH('דיווח פרטני'!G968,גיליון3!$T$14:$T$28,0),MATCH('דיווח פרטני'!C968,גיליון3!$U$13:$X$13,0)))</f>
        <v xml:space="preserve"> </v>
      </c>
      <c r="I968" s="1"/>
      <c r="J968" s="1" t="e">
        <f>VLOOKUP(Table_1[[#This Row],[מספר רישוי ]],'[3]2024'!$A:$AH,34,0)</f>
        <v>#N/A</v>
      </c>
    </row>
    <row r="969" spans="1:10" ht="18" customHeight="1" thickBot="1" x14ac:dyDescent="0.3">
      <c r="A969" s="1"/>
      <c r="B969" s="1"/>
      <c r="C969" s="1"/>
      <c r="D969" s="1"/>
      <c r="E969" s="713"/>
      <c r="F969" s="1"/>
      <c r="G969" s="1"/>
      <c r="H969" s="44" t="str">
        <f t="array" ref="H969">IF(ISERROR(INDEX(גיליון3!$U$14:$X$28,MATCH('דיווח פרטני'!G969,גיליון3!$T$14:$T$28,0),MATCH('דיווח פרטני'!C969,גיליון3!$U$13:$X$13,0)))," ", INDEX(גיליון3!$U$14:$X$28,MATCH('דיווח פרטני'!G969,גיליון3!$T$14:$T$28,0),MATCH('דיווח פרטני'!C969,גיליון3!$U$13:$X$13,0)))</f>
        <v xml:space="preserve"> </v>
      </c>
      <c r="I969" s="1"/>
      <c r="J969" s="1" t="e">
        <f>VLOOKUP(Table_1[[#This Row],[מספר רישוי ]],'[3]2024'!$A:$AH,34,0)</f>
        <v>#N/A</v>
      </c>
    </row>
    <row r="970" spans="1:10" ht="18" customHeight="1" thickBot="1" x14ac:dyDescent="0.3">
      <c r="A970" s="1"/>
      <c r="B970" s="1"/>
      <c r="C970" s="1"/>
      <c r="D970" s="1"/>
      <c r="E970" s="713"/>
      <c r="F970" s="1"/>
      <c r="G970" s="1"/>
      <c r="H970" s="44" t="str">
        <f t="array" ref="H970">IF(ISERROR(INDEX(גיליון3!$U$14:$X$28,MATCH('דיווח פרטני'!G970,גיליון3!$T$14:$T$28,0),MATCH('דיווח פרטני'!C970,גיליון3!$U$13:$X$13,0)))," ", INDEX(גיליון3!$U$14:$X$28,MATCH('דיווח פרטני'!G970,גיליון3!$T$14:$T$28,0),MATCH('דיווח פרטני'!C970,גיליון3!$U$13:$X$13,0)))</f>
        <v xml:space="preserve"> </v>
      </c>
      <c r="I970" s="1"/>
      <c r="J970" s="1" t="e">
        <f>VLOOKUP(Table_1[[#This Row],[מספר רישוי ]],'[3]2024'!$A:$AH,34,0)</f>
        <v>#N/A</v>
      </c>
    </row>
    <row r="971" spans="1:10" ht="18" customHeight="1" thickBot="1" x14ac:dyDescent="0.3">
      <c r="A971" s="1"/>
      <c r="B971" s="1"/>
      <c r="C971" s="1"/>
      <c r="D971" s="1"/>
      <c r="E971" s="713"/>
      <c r="F971" s="1"/>
      <c r="G971" s="1"/>
      <c r="H971" s="44" t="str">
        <f t="array" ref="H971">IF(ISERROR(INDEX(גיליון3!$U$14:$X$28,MATCH('דיווח פרטני'!G971,גיליון3!$T$14:$T$28,0),MATCH('דיווח פרטני'!C971,גיליון3!$U$13:$X$13,0)))," ", INDEX(גיליון3!$U$14:$X$28,MATCH('דיווח פרטני'!G971,גיליון3!$T$14:$T$28,0),MATCH('דיווח פרטני'!C971,גיליון3!$U$13:$X$13,0)))</f>
        <v xml:space="preserve"> </v>
      </c>
      <c r="I971" s="1"/>
      <c r="J971" s="1" t="e">
        <f>VLOOKUP(Table_1[[#This Row],[מספר רישוי ]],'[3]2024'!$A:$AH,34,0)</f>
        <v>#N/A</v>
      </c>
    </row>
    <row r="972" spans="1:10" ht="18" customHeight="1" thickBot="1" x14ac:dyDescent="0.3">
      <c r="A972" s="1"/>
      <c r="B972" s="1"/>
      <c r="C972" s="1"/>
      <c r="D972" s="1"/>
      <c r="E972" s="713"/>
      <c r="F972" s="1"/>
      <c r="G972" s="1"/>
      <c r="H972" s="44" t="str">
        <f t="array" ref="H972">IF(ISERROR(INDEX(גיליון3!$U$14:$X$28,MATCH('דיווח פרטני'!G972,גיליון3!$T$14:$T$28,0),MATCH('דיווח פרטני'!C972,גיליון3!$U$13:$X$13,0)))," ", INDEX(גיליון3!$U$14:$X$28,MATCH('דיווח פרטני'!G972,גיליון3!$T$14:$T$28,0),MATCH('דיווח פרטני'!C972,גיליון3!$U$13:$X$13,0)))</f>
        <v xml:space="preserve"> </v>
      </c>
      <c r="I972" s="1"/>
      <c r="J972" s="1" t="e">
        <f>VLOOKUP(Table_1[[#This Row],[מספר רישוי ]],'[3]2024'!$A:$AH,34,0)</f>
        <v>#N/A</v>
      </c>
    </row>
    <row r="973" spans="1:10" ht="18" customHeight="1" thickBot="1" x14ac:dyDescent="0.3">
      <c r="A973" s="1"/>
      <c r="B973" s="1"/>
      <c r="C973" s="1"/>
      <c r="D973" s="1"/>
      <c r="E973" s="713"/>
      <c r="F973" s="1"/>
      <c r="G973" s="1"/>
      <c r="H973" s="44" t="str">
        <f t="array" ref="H973">IF(ISERROR(INDEX(גיליון3!$U$14:$X$28,MATCH('דיווח פרטני'!G973,גיליון3!$T$14:$T$28,0),MATCH('דיווח פרטני'!C973,גיליון3!$U$13:$X$13,0)))," ", INDEX(גיליון3!$U$14:$X$28,MATCH('דיווח פרטני'!G973,גיליון3!$T$14:$T$28,0),MATCH('דיווח פרטני'!C973,גיליון3!$U$13:$X$13,0)))</f>
        <v xml:space="preserve"> </v>
      </c>
      <c r="I973" s="1"/>
      <c r="J973" s="1" t="e">
        <f>VLOOKUP(Table_1[[#This Row],[מספר רישוי ]],'[3]2024'!$A:$AH,34,0)</f>
        <v>#N/A</v>
      </c>
    </row>
    <row r="974" spans="1:10" ht="18" customHeight="1" thickBot="1" x14ac:dyDescent="0.3">
      <c r="A974" s="1"/>
      <c r="B974" s="1"/>
      <c r="C974" s="1"/>
      <c r="D974" s="1"/>
      <c r="E974" s="713"/>
      <c r="F974" s="1"/>
      <c r="G974" s="1"/>
      <c r="H974" s="44" t="str">
        <f t="array" ref="H974">IF(ISERROR(INDEX(גיליון3!$U$14:$X$28,MATCH('דיווח פרטני'!G974,גיליון3!$T$14:$T$28,0),MATCH('דיווח פרטני'!C974,גיליון3!$U$13:$X$13,0)))," ", INDEX(גיליון3!$U$14:$X$28,MATCH('דיווח פרטני'!G974,גיליון3!$T$14:$T$28,0),MATCH('דיווח פרטני'!C974,גיליון3!$U$13:$X$13,0)))</f>
        <v xml:space="preserve"> </v>
      </c>
      <c r="I974" s="1"/>
      <c r="J974" s="1" t="e">
        <f>VLOOKUP(Table_1[[#This Row],[מספר רישוי ]],'[3]2024'!$A:$AH,34,0)</f>
        <v>#N/A</v>
      </c>
    </row>
    <row r="975" spans="1:10" ht="18" customHeight="1" thickBot="1" x14ac:dyDescent="0.3">
      <c r="A975" s="1"/>
      <c r="B975" s="1"/>
      <c r="C975" s="1"/>
      <c r="D975" s="1"/>
      <c r="E975" s="713"/>
      <c r="F975" s="1"/>
      <c r="G975" s="1"/>
      <c r="H975" s="44" t="str">
        <f t="array" ref="H975">IF(ISERROR(INDEX(גיליון3!$U$14:$X$28,MATCH('דיווח פרטני'!G975,גיליון3!$T$14:$T$28,0),MATCH('דיווח פרטני'!C975,גיליון3!$U$13:$X$13,0)))," ", INDEX(גיליון3!$U$14:$X$28,MATCH('דיווח פרטני'!G975,גיליון3!$T$14:$T$28,0),MATCH('דיווח פרטני'!C975,גיליון3!$U$13:$X$13,0)))</f>
        <v xml:space="preserve"> </v>
      </c>
      <c r="I975" s="1"/>
      <c r="J975" s="1" t="e">
        <f>VLOOKUP(Table_1[[#This Row],[מספר רישוי ]],'[3]2024'!$A:$AH,34,0)</f>
        <v>#N/A</v>
      </c>
    </row>
    <row r="976" spans="1:10" ht="18" customHeight="1" thickBot="1" x14ac:dyDescent="0.3">
      <c r="A976" s="1"/>
      <c r="B976" s="1"/>
      <c r="C976" s="1"/>
      <c r="D976" s="1"/>
      <c r="E976" s="713"/>
      <c r="F976" s="1"/>
      <c r="G976" s="1"/>
      <c r="H976" s="44" t="str">
        <f t="array" ref="H976">IF(ISERROR(INDEX(גיליון3!$U$14:$X$28,MATCH('דיווח פרטני'!G976,גיליון3!$T$14:$T$28,0),MATCH('דיווח פרטני'!C976,גיליון3!$U$13:$X$13,0)))," ", INDEX(גיליון3!$U$14:$X$28,MATCH('דיווח פרטני'!G976,גיליון3!$T$14:$T$28,0),MATCH('דיווח פרטני'!C976,גיליון3!$U$13:$X$13,0)))</f>
        <v xml:space="preserve"> </v>
      </c>
      <c r="I976" s="1"/>
      <c r="J976" s="1" t="e">
        <f>VLOOKUP(Table_1[[#This Row],[מספר רישוי ]],'[3]2024'!$A:$AH,34,0)</f>
        <v>#N/A</v>
      </c>
    </row>
    <row r="977" spans="1:10" ht="18" customHeight="1" thickBot="1" x14ac:dyDescent="0.3">
      <c r="A977" s="1"/>
      <c r="B977" s="1"/>
      <c r="C977" s="1"/>
      <c r="D977" s="1"/>
      <c r="E977" s="713"/>
      <c r="F977" s="1"/>
      <c r="G977" s="1"/>
      <c r="H977" s="44" t="str">
        <f t="array" ref="H977">IF(ISERROR(INDEX(גיליון3!$U$14:$X$28,MATCH('דיווח פרטני'!G977,גיליון3!$T$14:$T$28,0),MATCH('דיווח פרטני'!C977,גיליון3!$U$13:$X$13,0)))," ", INDEX(גיליון3!$U$14:$X$28,MATCH('דיווח פרטני'!G977,גיליון3!$T$14:$T$28,0),MATCH('דיווח פרטני'!C977,גיליון3!$U$13:$X$13,0)))</f>
        <v xml:space="preserve"> </v>
      </c>
      <c r="I977" s="1"/>
      <c r="J977" s="1" t="e">
        <f>VLOOKUP(Table_1[[#This Row],[מספר רישוי ]],'[3]2024'!$A:$AH,34,0)</f>
        <v>#N/A</v>
      </c>
    </row>
    <row r="978" spans="1:10" ht="18" customHeight="1" thickBot="1" x14ac:dyDescent="0.3">
      <c r="A978" s="1"/>
      <c r="B978" s="1"/>
      <c r="C978" s="1"/>
      <c r="D978" s="1"/>
      <c r="E978" s="713"/>
      <c r="F978" s="1"/>
      <c r="G978" s="1"/>
      <c r="H978" s="44" t="str">
        <f t="array" ref="H978">IF(ISERROR(INDEX(גיליון3!$U$14:$X$28,MATCH('דיווח פרטני'!G978,גיליון3!$T$14:$T$28,0),MATCH('דיווח פרטני'!C978,גיליון3!$U$13:$X$13,0)))," ", INDEX(גיליון3!$U$14:$X$28,MATCH('דיווח פרטני'!G978,גיליון3!$T$14:$T$28,0),MATCH('דיווח פרטני'!C978,גיליון3!$U$13:$X$13,0)))</f>
        <v xml:space="preserve"> </v>
      </c>
      <c r="I978" s="1"/>
      <c r="J978" s="1" t="e">
        <f>VLOOKUP(Table_1[[#This Row],[מספר רישוי ]],'[3]2024'!$A:$AH,34,0)</f>
        <v>#N/A</v>
      </c>
    </row>
    <row r="979" spans="1:10" ht="18" customHeight="1" thickBot="1" x14ac:dyDescent="0.3">
      <c r="A979" s="1"/>
      <c r="B979" s="1"/>
      <c r="C979" s="1"/>
      <c r="D979" s="1"/>
      <c r="E979" s="713"/>
      <c r="F979" s="1"/>
      <c r="G979" s="1"/>
      <c r="H979" s="44" t="str">
        <f t="array" ref="H979">IF(ISERROR(INDEX(גיליון3!$U$14:$X$28,MATCH('דיווח פרטני'!G979,גיליון3!$T$14:$T$28,0),MATCH('דיווח פרטני'!C979,גיליון3!$U$13:$X$13,0)))," ", INDEX(גיליון3!$U$14:$X$28,MATCH('דיווח פרטני'!G979,גיליון3!$T$14:$T$28,0),MATCH('דיווח פרטני'!C979,גיליון3!$U$13:$X$13,0)))</f>
        <v xml:space="preserve"> </v>
      </c>
      <c r="I979" s="1"/>
      <c r="J979" s="1" t="e">
        <f>VLOOKUP(Table_1[[#This Row],[מספר רישוי ]],'[3]2024'!$A:$AH,34,0)</f>
        <v>#N/A</v>
      </c>
    </row>
    <row r="980" spans="1:10" ht="18" customHeight="1" thickBot="1" x14ac:dyDescent="0.3">
      <c r="A980" s="1"/>
      <c r="B980" s="1"/>
      <c r="C980" s="1"/>
      <c r="D980" s="1"/>
      <c r="E980" s="713"/>
      <c r="F980" s="1"/>
      <c r="G980" s="1"/>
      <c r="H980" s="44" t="str">
        <f t="array" ref="H980">IF(ISERROR(INDEX(גיליון3!$U$14:$X$28,MATCH('דיווח פרטני'!G980,גיליון3!$T$14:$T$28,0),MATCH('דיווח פרטני'!C980,גיליון3!$U$13:$X$13,0)))," ", INDEX(גיליון3!$U$14:$X$28,MATCH('דיווח פרטני'!G980,גיליון3!$T$14:$T$28,0),MATCH('דיווח פרטני'!C980,גיליון3!$U$13:$X$13,0)))</f>
        <v xml:space="preserve"> </v>
      </c>
      <c r="I980" s="1"/>
      <c r="J980" s="1" t="e">
        <f>VLOOKUP(Table_1[[#This Row],[מספר רישוי ]],'[3]2024'!$A:$AH,34,0)</f>
        <v>#N/A</v>
      </c>
    </row>
    <row r="981" spans="1:10" ht="18" customHeight="1" thickBot="1" x14ac:dyDescent="0.3">
      <c r="A981" s="1"/>
      <c r="B981" s="1"/>
      <c r="C981" s="1"/>
      <c r="D981" s="1"/>
      <c r="E981" s="713"/>
      <c r="F981" s="1"/>
      <c r="G981" s="1"/>
      <c r="H981" s="44" t="str">
        <f t="array" ref="H981">IF(ISERROR(INDEX(גיליון3!$U$14:$X$28,MATCH('דיווח פרטני'!G981,גיליון3!$T$14:$T$28,0),MATCH('דיווח פרטני'!C981,גיליון3!$U$13:$X$13,0)))," ", INDEX(גיליון3!$U$14:$X$28,MATCH('דיווח פרטני'!G981,גיליון3!$T$14:$T$28,0),MATCH('דיווח פרטני'!C981,גיליון3!$U$13:$X$13,0)))</f>
        <v xml:space="preserve"> </v>
      </c>
      <c r="I981" s="1"/>
      <c r="J981" s="1" t="e">
        <f>VLOOKUP(Table_1[[#This Row],[מספר רישוי ]],'[3]2024'!$A:$AH,34,0)</f>
        <v>#N/A</v>
      </c>
    </row>
    <row r="982" spans="1:10" ht="18" customHeight="1" thickBot="1" x14ac:dyDescent="0.3">
      <c r="A982" s="1"/>
      <c r="B982" s="1"/>
      <c r="C982" s="1"/>
      <c r="D982" s="1"/>
      <c r="E982" s="713"/>
      <c r="F982" s="1"/>
      <c r="G982" s="1"/>
      <c r="H982" s="44" t="str">
        <f t="array" ref="H982">IF(ISERROR(INDEX(גיליון3!$U$14:$X$28,MATCH('דיווח פרטני'!G982,גיליון3!$T$14:$T$28,0),MATCH('דיווח פרטני'!C982,גיליון3!$U$13:$X$13,0)))," ", INDEX(גיליון3!$U$14:$X$28,MATCH('דיווח פרטני'!G982,גיליון3!$T$14:$T$28,0),MATCH('דיווח פרטני'!C982,גיליון3!$U$13:$X$13,0)))</f>
        <v xml:space="preserve"> </v>
      </c>
      <c r="I982" s="1"/>
      <c r="J982" s="1" t="e">
        <f>VLOOKUP(Table_1[[#This Row],[מספר רישוי ]],'[3]2024'!$A:$AH,34,0)</f>
        <v>#N/A</v>
      </c>
    </row>
    <row r="983" spans="1:10" ht="18" customHeight="1" thickBot="1" x14ac:dyDescent="0.3">
      <c r="A983" s="1"/>
      <c r="B983" s="1"/>
      <c r="C983" s="1"/>
      <c r="D983" s="1"/>
      <c r="E983" s="713"/>
      <c r="F983" s="1"/>
      <c r="G983" s="1"/>
      <c r="H983" s="44" t="str">
        <f t="array" ref="H983">IF(ISERROR(INDEX(גיליון3!$U$14:$X$28,MATCH('דיווח פרטני'!G983,גיליון3!$T$14:$T$28,0),MATCH('דיווח פרטני'!C983,גיליון3!$U$13:$X$13,0)))," ", INDEX(גיליון3!$U$14:$X$28,MATCH('דיווח פרטני'!G983,גיליון3!$T$14:$T$28,0),MATCH('דיווח פרטני'!C983,גיליון3!$U$13:$X$13,0)))</f>
        <v xml:space="preserve"> </v>
      </c>
      <c r="I983" s="1"/>
      <c r="J983" s="1" t="e">
        <f>VLOOKUP(Table_1[[#This Row],[מספר רישוי ]],'[3]2024'!$A:$AH,34,0)</f>
        <v>#N/A</v>
      </c>
    </row>
    <row r="984" spans="1:10" ht="18" customHeight="1" thickBot="1" x14ac:dyDescent="0.3">
      <c r="A984" s="1"/>
      <c r="B984" s="1"/>
      <c r="C984" s="1"/>
      <c r="D984" s="1"/>
      <c r="E984" s="713"/>
      <c r="F984" s="1"/>
      <c r="G984" s="1"/>
      <c r="H984" s="44" t="str">
        <f t="array" ref="H984">IF(ISERROR(INDEX(גיליון3!$U$14:$X$28,MATCH('דיווח פרטני'!G984,גיליון3!$T$14:$T$28,0),MATCH('דיווח פרטני'!C984,גיליון3!$U$13:$X$13,0)))," ", INDEX(גיליון3!$U$14:$X$28,MATCH('דיווח פרטני'!G984,גיליון3!$T$14:$T$28,0),MATCH('דיווח פרטני'!C984,גיליון3!$U$13:$X$13,0)))</f>
        <v xml:space="preserve"> </v>
      </c>
      <c r="I984" s="1"/>
      <c r="J984" s="1" t="e">
        <f>VLOOKUP(Table_1[[#This Row],[מספר רישוי ]],'[3]2024'!$A:$AH,34,0)</f>
        <v>#N/A</v>
      </c>
    </row>
    <row r="985" spans="1:10" ht="18" customHeight="1" thickBot="1" x14ac:dyDescent="0.3">
      <c r="A985" s="1"/>
      <c r="B985" s="1"/>
      <c r="C985" s="1"/>
      <c r="D985" s="1"/>
      <c r="E985" s="713"/>
      <c r="F985" s="1"/>
      <c r="G985" s="1"/>
      <c r="H985" s="44" t="str">
        <f t="array" ref="H985">IF(ISERROR(INDEX(גיליון3!$U$14:$X$28,MATCH('דיווח פרטני'!G985,גיליון3!$T$14:$T$28,0),MATCH('דיווח פרטני'!C985,גיליון3!$U$13:$X$13,0)))," ", INDEX(גיליון3!$U$14:$X$28,MATCH('דיווח פרטני'!G985,גיליון3!$T$14:$T$28,0),MATCH('דיווח פרטני'!C985,גיליון3!$U$13:$X$13,0)))</f>
        <v xml:space="preserve"> </v>
      </c>
      <c r="I985" s="1"/>
      <c r="J985" s="1" t="e">
        <f>VLOOKUP(Table_1[[#This Row],[מספר רישוי ]],'[3]2024'!$A:$AH,34,0)</f>
        <v>#N/A</v>
      </c>
    </row>
    <row r="986" spans="1:10" ht="18" customHeight="1" thickBot="1" x14ac:dyDescent="0.3">
      <c r="A986" s="1"/>
      <c r="B986" s="1"/>
      <c r="C986" s="1"/>
      <c r="D986" s="1"/>
      <c r="E986" s="713"/>
      <c r="F986" s="1"/>
      <c r="G986" s="1"/>
      <c r="H986" s="44" t="str">
        <f t="array" ref="H986">IF(ISERROR(INDEX(גיליון3!$U$14:$X$28,MATCH('דיווח פרטני'!G986,גיליון3!$T$14:$T$28,0),MATCH('דיווח פרטני'!C986,גיליון3!$U$13:$X$13,0)))," ", INDEX(גיליון3!$U$14:$X$28,MATCH('דיווח פרטני'!G986,גיליון3!$T$14:$T$28,0),MATCH('דיווח פרטני'!C986,גיליון3!$U$13:$X$13,0)))</f>
        <v xml:space="preserve"> </v>
      </c>
      <c r="I986" s="1"/>
      <c r="J986" s="1" t="e">
        <f>VLOOKUP(Table_1[[#This Row],[מספר רישוי ]],'[3]2024'!$A:$AH,34,0)</f>
        <v>#N/A</v>
      </c>
    </row>
    <row r="987" spans="1:10" ht="18" customHeight="1" thickBot="1" x14ac:dyDescent="0.3">
      <c r="A987" s="1"/>
      <c r="B987" s="1"/>
      <c r="C987" s="1"/>
      <c r="D987" s="1"/>
      <c r="E987" s="713"/>
      <c r="F987" s="1"/>
      <c r="G987" s="1"/>
      <c r="H987" s="44" t="str">
        <f t="array" ref="H987">IF(ISERROR(INDEX(גיליון3!$U$14:$X$28,MATCH('דיווח פרטני'!G987,גיליון3!$T$14:$T$28,0),MATCH('דיווח פרטני'!C987,גיליון3!$U$13:$X$13,0)))," ", INDEX(גיליון3!$U$14:$X$28,MATCH('דיווח פרטני'!G987,גיליון3!$T$14:$T$28,0),MATCH('דיווח פרטני'!C987,גיליון3!$U$13:$X$13,0)))</f>
        <v xml:space="preserve"> </v>
      </c>
      <c r="I987" s="1"/>
      <c r="J987" s="1" t="e">
        <f>VLOOKUP(Table_1[[#This Row],[מספר רישוי ]],'[3]2024'!$A:$AH,34,0)</f>
        <v>#N/A</v>
      </c>
    </row>
    <row r="988" spans="1:10" ht="18" customHeight="1" thickBot="1" x14ac:dyDescent="0.3">
      <c r="A988" s="1"/>
      <c r="B988" s="1"/>
      <c r="C988" s="1"/>
      <c r="D988" s="1"/>
      <c r="E988" s="713"/>
      <c r="F988" s="1"/>
      <c r="G988" s="1"/>
      <c r="H988" s="44" t="str">
        <f t="array" ref="H988">IF(ISERROR(INDEX(גיליון3!$U$14:$X$28,MATCH('דיווח פרטני'!G988,גיליון3!$T$14:$T$28,0),MATCH('דיווח פרטני'!C988,גיליון3!$U$13:$X$13,0)))," ", INDEX(גיליון3!$U$14:$X$28,MATCH('דיווח פרטני'!G988,גיליון3!$T$14:$T$28,0),MATCH('דיווח פרטני'!C988,גיליון3!$U$13:$X$13,0)))</f>
        <v xml:space="preserve"> </v>
      </c>
      <c r="I988" s="1"/>
      <c r="J988" s="1" t="e">
        <f>VLOOKUP(Table_1[[#This Row],[מספר רישוי ]],'[3]2024'!$A:$AH,34,0)</f>
        <v>#N/A</v>
      </c>
    </row>
    <row r="989" spans="1:10" ht="18" customHeight="1" thickBot="1" x14ac:dyDescent="0.3">
      <c r="A989" s="1"/>
      <c r="B989" s="1"/>
      <c r="C989" s="1"/>
      <c r="D989" s="1"/>
      <c r="E989" s="713"/>
      <c r="F989" s="1"/>
      <c r="G989" s="1"/>
      <c r="H989" s="44" t="str">
        <f t="array" ref="H989">IF(ISERROR(INDEX(גיליון3!$U$14:$X$28,MATCH('דיווח פרטני'!G989,גיליון3!$T$14:$T$28,0),MATCH('דיווח פרטני'!C989,גיליון3!$U$13:$X$13,0)))," ", INDEX(גיליון3!$U$14:$X$28,MATCH('דיווח פרטני'!G989,גיליון3!$T$14:$T$28,0),MATCH('דיווח פרטני'!C989,גיליון3!$U$13:$X$13,0)))</f>
        <v xml:space="preserve"> </v>
      </c>
      <c r="I989" s="1"/>
      <c r="J989" s="1" t="e">
        <f>VLOOKUP(Table_1[[#This Row],[מספר רישוי ]],'[3]2024'!$A:$AH,34,0)</f>
        <v>#N/A</v>
      </c>
    </row>
    <row r="990" spans="1:10" ht="18" customHeight="1" thickBot="1" x14ac:dyDescent="0.3">
      <c r="A990" s="1"/>
      <c r="B990" s="1"/>
      <c r="C990" s="1"/>
      <c r="D990" s="1"/>
      <c r="E990" s="713"/>
      <c r="F990" s="1"/>
      <c r="G990" s="1"/>
      <c r="H990" s="44" t="str">
        <f t="array" ref="H990">IF(ISERROR(INDEX(גיליון3!$U$14:$X$28,MATCH('דיווח פרטני'!G990,גיליון3!$T$14:$T$28,0),MATCH('דיווח פרטני'!C990,גיליון3!$U$13:$X$13,0)))," ", INDEX(גיליון3!$U$14:$X$28,MATCH('דיווח פרטני'!G990,גיליון3!$T$14:$T$28,0),MATCH('דיווח פרטני'!C990,גיליון3!$U$13:$X$13,0)))</f>
        <v xml:space="preserve"> </v>
      </c>
      <c r="I990" s="1"/>
      <c r="J990" s="1" t="e">
        <f>VLOOKUP(Table_1[[#This Row],[מספר רישוי ]],'[3]2024'!$A:$AH,34,0)</f>
        <v>#N/A</v>
      </c>
    </row>
    <row r="991" spans="1:10" ht="18" customHeight="1" thickBot="1" x14ac:dyDescent="0.3">
      <c r="A991" s="1"/>
      <c r="B991" s="1"/>
      <c r="C991" s="1"/>
      <c r="D991" s="1"/>
      <c r="E991" s="713"/>
      <c r="F991" s="1"/>
      <c r="G991" s="1"/>
      <c r="H991" s="44" t="str">
        <f t="array" ref="H991">IF(ISERROR(INDEX(גיליון3!$U$14:$X$28,MATCH('דיווח פרטני'!G991,גיליון3!$T$14:$T$28,0),MATCH('דיווח פרטני'!C991,גיליון3!$U$13:$X$13,0)))," ", INDEX(גיליון3!$U$14:$X$28,MATCH('דיווח פרטני'!G991,גיליון3!$T$14:$T$28,0),MATCH('דיווח פרטני'!C991,גיליון3!$U$13:$X$13,0)))</f>
        <v xml:space="preserve"> </v>
      </c>
      <c r="I991" s="1"/>
      <c r="J991" s="1" t="e">
        <f>VLOOKUP(Table_1[[#This Row],[מספר רישוי ]],'[3]2024'!$A:$AH,34,0)</f>
        <v>#N/A</v>
      </c>
    </row>
    <row r="992" spans="1:10" ht="18" customHeight="1" thickBot="1" x14ac:dyDescent="0.3">
      <c r="A992" s="1"/>
      <c r="B992" s="1"/>
      <c r="C992" s="1"/>
      <c r="D992" s="1"/>
      <c r="E992" s="713"/>
      <c r="F992" s="1"/>
      <c r="G992" s="1"/>
      <c r="H992" s="44" t="str">
        <f t="array" ref="H992">IF(ISERROR(INDEX(גיליון3!$U$14:$X$28,MATCH('דיווח פרטני'!G992,גיליון3!$T$14:$T$28,0),MATCH('דיווח פרטני'!C992,גיליון3!$U$13:$X$13,0)))," ", INDEX(גיליון3!$U$14:$X$28,MATCH('דיווח פרטני'!G992,גיליון3!$T$14:$T$28,0),MATCH('דיווח פרטני'!C992,גיליון3!$U$13:$X$13,0)))</f>
        <v xml:space="preserve"> </v>
      </c>
      <c r="I992" s="1"/>
      <c r="J992" s="1" t="e">
        <f>VLOOKUP(Table_1[[#This Row],[מספר רישוי ]],'[3]2024'!$A:$AH,34,0)</f>
        <v>#N/A</v>
      </c>
    </row>
    <row r="993" spans="1:10" ht="18" customHeight="1" thickBot="1" x14ac:dyDescent="0.3">
      <c r="A993" s="1"/>
      <c r="B993" s="1"/>
      <c r="C993" s="1"/>
      <c r="D993" s="1"/>
      <c r="E993" s="713"/>
      <c r="F993" s="1"/>
      <c r="G993" s="1"/>
      <c r="H993" s="44" t="str">
        <f t="array" ref="H993">IF(ISERROR(INDEX(גיליון3!$U$14:$X$28,MATCH('דיווח פרטני'!G993,גיליון3!$T$14:$T$28,0),MATCH('דיווח פרטני'!C993,גיליון3!$U$13:$X$13,0)))," ", INDEX(גיליון3!$U$14:$X$28,MATCH('דיווח פרטני'!G993,גיליון3!$T$14:$T$28,0),MATCH('דיווח פרטני'!C993,גיליון3!$U$13:$X$13,0)))</f>
        <v xml:space="preserve"> </v>
      </c>
      <c r="I993" s="1"/>
      <c r="J993" s="1" t="e">
        <f>VLOOKUP(Table_1[[#This Row],[מספר רישוי ]],'[3]2024'!$A:$AH,34,0)</f>
        <v>#N/A</v>
      </c>
    </row>
    <row r="994" spans="1:10" ht="18" customHeight="1" thickBot="1" x14ac:dyDescent="0.3">
      <c r="A994" s="1"/>
      <c r="B994" s="1"/>
      <c r="C994" s="1"/>
      <c r="D994" s="1"/>
      <c r="E994" s="713"/>
      <c r="F994" s="1"/>
      <c r="G994" s="1"/>
      <c r="H994" s="44" t="str">
        <f t="array" ref="H994">IF(ISERROR(INDEX(גיליון3!$U$14:$X$28,MATCH('דיווח פרטני'!G994,גיליון3!$T$14:$T$28,0),MATCH('דיווח פרטני'!C994,גיליון3!$U$13:$X$13,0)))," ", INDEX(גיליון3!$U$14:$X$28,MATCH('דיווח פרטני'!G994,גיליון3!$T$14:$T$28,0),MATCH('דיווח פרטני'!C994,גיליון3!$U$13:$X$13,0)))</f>
        <v xml:space="preserve"> </v>
      </c>
      <c r="I994" s="1"/>
      <c r="J994" s="1" t="e">
        <f>VLOOKUP(Table_1[[#This Row],[מספר רישוי ]],'[3]2024'!$A:$AH,34,0)</f>
        <v>#N/A</v>
      </c>
    </row>
    <row r="995" spans="1:10" ht="18" customHeight="1" thickBot="1" x14ac:dyDescent="0.3">
      <c r="A995" s="1"/>
      <c r="B995" s="1"/>
      <c r="C995" s="1"/>
      <c r="D995" s="1"/>
      <c r="E995" s="713"/>
      <c r="F995" s="1"/>
      <c r="G995" s="1"/>
      <c r="H995" s="44" t="str">
        <f t="array" ref="H995">IF(ISERROR(INDEX(גיליון3!$U$14:$X$28,MATCH('דיווח פרטני'!G995,גיליון3!$T$14:$T$28,0),MATCH('דיווח פרטני'!C995,גיליון3!$U$13:$X$13,0)))," ", INDEX(גיליון3!$U$14:$X$28,MATCH('דיווח פרטני'!G995,גיליון3!$T$14:$T$28,0),MATCH('דיווח פרטני'!C995,גיליון3!$U$13:$X$13,0)))</f>
        <v xml:space="preserve"> </v>
      </c>
      <c r="I995" s="1"/>
      <c r="J995" s="1" t="e">
        <f>VLOOKUP(Table_1[[#This Row],[מספר רישוי ]],'[3]2024'!$A:$AH,34,0)</f>
        <v>#N/A</v>
      </c>
    </row>
    <row r="996" spans="1:10" ht="18" customHeight="1" thickBot="1" x14ac:dyDescent="0.3">
      <c r="A996" s="1"/>
      <c r="B996" s="1"/>
      <c r="C996" s="1"/>
      <c r="D996" s="1"/>
      <c r="E996" s="713"/>
      <c r="F996" s="1"/>
      <c r="G996" s="1"/>
      <c r="H996" s="44" t="str">
        <f t="array" ref="H996">IF(ISERROR(INDEX(גיליון3!$U$14:$X$28,MATCH('דיווח פרטני'!G996,גיליון3!$T$14:$T$28,0),MATCH('דיווח פרטני'!C996,גיליון3!$U$13:$X$13,0)))," ", INDEX(גיליון3!$U$14:$X$28,MATCH('דיווח פרטני'!G996,גיליון3!$T$14:$T$28,0),MATCH('דיווח פרטני'!C996,גיליון3!$U$13:$X$13,0)))</f>
        <v xml:space="preserve"> </v>
      </c>
      <c r="I996" s="1"/>
      <c r="J996" s="1" t="e">
        <f>VLOOKUP(Table_1[[#This Row],[מספר רישוי ]],'[3]2024'!$A:$AH,34,0)</f>
        <v>#N/A</v>
      </c>
    </row>
    <row r="997" spans="1:10" ht="18" customHeight="1" thickBot="1" x14ac:dyDescent="0.3">
      <c r="A997" s="1"/>
      <c r="B997" s="1"/>
      <c r="C997" s="1"/>
      <c r="D997" s="1"/>
      <c r="E997" s="713"/>
      <c r="F997" s="1"/>
      <c r="G997" s="1"/>
      <c r="H997" s="44" t="str">
        <f t="array" ref="H997">IF(ISERROR(INDEX(גיליון3!$U$14:$X$28,MATCH('דיווח פרטני'!G997,גיליון3!$T$14:$T$28,0),MATCH('דיווח פרטני'!C997,גיליון3!$U$13:$X$13,0)))," ", INDEX(גיליון3!$U$14:$X$28,MATCH('דיווח פרטני'!G997,גיליון3!$T$14:$T$28,0),MATCH('דיווח פרטני'!C997,גיליון3!$U$13:$X$13,0)))</f>
        <v xml:space="preserve"> </v>
      </c>
      <c r="I997" s="1"/>
      <c r="J997" s="1" t="e">
        <f>VLOOKUP(Table_1[[#This Row],[מספר רישוי ]],'[3]2024'!$A:$AH,34,0)</f>
        <v>#N/A</v>
      </c>
    </row>
    <row r="998" spans="1:10" ht="18" customHeight="1" thickBot="1" x14ac:dyDescent="0.3">
      <c r="A998" s="1"/>
      <c r="B998" s="1"/>
      <c r="C998" s="1"/>
      <c r="D998" s="1"/>
      <c r="E998" s="713"/>
      <c r="F998" s="1"/>
      <c r="G998" s="1"/>
      <c r="H998" s="44" t="str">
        <f t="array" ref="H998">IF(ISERROR(INDEX(גיליון3!$U$14:$X$28,MATCH('דיווח פרטני'!G998,גיליון3!$T$14:$T$28,0),MATCH('דיווח פרטני'!C998,גיליון3!$U$13:$X$13,0)))," ", INDEX(גיליון3!$U$14:$X$28,MATCH('דיווח פרטני'!G998,גיליון3!$T$14:$T$28,0),MATCH('דיווח פרטני'!C998,גיליון3!$U$13:$X$13,0)))</f>
        <v xml:space="preserve"> </v>
      </c>
      <c r="I998" s="1"/>
      <c r="J998" s="1" t="e">
        <f>VLOOKUP(Table_1[[#This Row],[מספר רישוי ]],'[3]2024'!$A:$AH,34,0)</f>
        <v>#N/A</v>
      </c>
    </row>
    <row r="999" spans="1:10" ht="18" customHeight="1" thickBot="1" x14ac:dyDescent="0.3">
      <c r="A999" s="1"/>
      <c r="B999" s="1"/>
      <c r="C999" s="1"/>
      <c r="D999" s="1"/>
      <c r="E999" s="713"/>
      <c r="F999" s="1"/>
      <c r="G999" s="1"/>
      <c r="H999" s="44" t="str">
        <f t="array" ref="H999">IF(ISERROR(INDEX(גיליון3!$U$14:$X$28,MATCH('דיווח פרטני'!G999,גיליון3!$T$14:$T$28,0),MATCH('דיווח פרטני'!C999,גיליון3!$U$13:$X$13,0)))," ", INDEX(גיליון3!$U$14:$X$28,MATCH('דיווח פרטני'!G999,גיליון3!$T$14:$T$28,0),MATCH('דיווח פרטני'!C999,גיליון3!$U$13:$X$13,0)))</f>
        <v xml:space="preserve"> </v>
      </c>
      <c r="I999" s="1"/>
      <c r="J999" s="1" t="e">
        <f>VLOOKUP(Table_1[[#This Row],[מספר רישוי ]],'[3]2024'!$A:$AH,34,0)</f>
        <v>#N/A</v>
      </c>
    </row>
    <row r="1000" spans="1:10" ht="18" customHeight="1" thickBot="1" x14ac:dyDescent="0.3">
      <c r="A1000" s="1"/>
      <c r="B1000" s="1"/>
      <c r="C1000" s="1"/>
      <c r="D1000" s="1"/>
      <c r="E1000" s="713"/>
      <c r="F1000" s="1"/>
      <c r="G1000" s="1"/>
      <c r="H1000" s="44" t="str">
        <f t="array" ref="H1000">IF(ISERROR(INDEX(גיליון3!$U$14:$X$28,MATCH('דיווח פרטני'!G1000,גיליון3!$T$14:$T$28,0),MATCH('דיווח פרטני'!C1000,גיליון3!$U$13:$X$13,0)))," ", INDEX(גיליון3!$U$14:$X$28,MATCH('דיווח פרטני'!G1000,גיליון3!$T$14:$T$28,0),MATCH('דיווח פרטני'!C1000,גיליון3!$U$13:$X$13,0)))</f>
        <v xml:space="preserve"> </v>
      </c>
      <c r="I1000" s="1"/>
      <c r="J1000" s="1" t="e">
        <f>VLOOKUP(Table_1[[#This Row],[מספר רישוי ]],'[3]2024'!$A:$AH,34,0)</f>
        <v>#N/A</v>
      </c>
    </row>
    <row r="1001" spans="1:10" ht="18" customHeight="1" thickBot="1" x14ac:dyDescent="0.3">
      <c r="A1001" s="1"/>
      <c r="B1001" s="1"/>
      <c r="C1001" s="1"/>
      <c r="D1001" s="1"/>
      <c r="E1001" s="713"/>
      <c r="F1001" s="1"/>
      <c r="G1001" s="1"/>
      <c r="H1001" s="44" t="str">
        <f t="array" ref="H1001">IF(ISERROR(INDEX(גיליון3!$U$14:$X$28,MATCH('דיווח פרטני'!G1001,גיליון3!$T$14:$T$28,0),MATCH('דיווח פרטני'!C1001,גיליון3!$U$13:$X$13,0)))," ", INDEX(גיליון3!$U$14:$X$28,MATCH('דיווח פרטני'!G1001,גיליון3!$T$14:$T$28,0),MATCH('דיווח פרטני'!C1001,גיליון3!$U$13:$X$13,0)))</f>
        <v xml:space="preserve"> </v>
      </c>
      <c r="I1001" s="1"/>
      <c r="J1001" s="1" t="e">
        <f>VLOOKUP(Table_1[[#This Row],[מספר רישוי ]],'[3]2024'!$A:$AH,34,0)</f>
        <v>#N/A</v>
      </c>
    </row>
    <row r="1002" spans="1:10" ht="18" customHeight="1" thickBot="1" x14ac:dyDescent="0.3">
      <c r="A1002" s="1"/>
      <c r="B1002" s="1"/>
      <c r="C1002" s="1"/>
      <c r="D1002" s="1"/>
      <c r="E1002" s="713"/>
      <c r="F1002" s="1"/>
      <c r="G1002" s="1"/>
      <c r="H1002" s="44" t="str">
        <f t="array" ref="H1002">IF(ISERROR(INDEX(גיליון3!$U$14:$X$28,MATCH('דיווח פרטני'!G1002,גיליון3!$T$14:$T$28,0),MATCH('דיווח פרטני'!C1002,גיליון3!$U$13:$X$13,0)))," ", INDEX(גיליון3!$U$14:$X$28,MATCH('דיווח פרטני'!G1002,גיליון3!$T$14:$T$28,0),MATCH('דיווח פרטני'!C1002,גיליון3!$U$13:$X$13,0)))</f>
        <v xml:space="preserve"> </v>
      </c>
      <c r="I1002" s="1"/>
      <c r="J1002" s="1" t="e">
        <f>VLOOKUP(Table_1[[#This Row],[מספר רישוי ]],'[3]2024'!$A:$AH,34,0)</f>
        <v>#N/A</v>
      </c>
    </row>
    <row r="1003" spans="1:10" ht="18" customHeight="1" thickBot="1" x14ac:dyDescent="0.3">
      <c r="A1003" s="1"/>
      <c r="B1003" s="1"/>
      <c r="C1003" s="1"/>
      <c r="D1003" s="1"/>
      <c r="E1003" s="713"/>
      <c r="F1003" s="1"/>
      <c r="G1003" s="1"/>
      <c r="H1003" s="44" t="str">
        <f t="array" ref="H1003">IF(ISERROR(INDEX(גיליון3!$U$14:$X$28,MATCH('דיווח פרטני'!G1003,גיליון3!$T$14:$T$28,0),MATCH('דיווח פרטני'!C1003,גיליון3!$U$13:$X$13,0)))," ", INDEX(גיליון3!$U$14:$X$28,MATCH('דיווח פרטני'!G1003,גיליון3!$T$14:$T$28,0),MATCH('דיווח פרטני'!C1003,גיליון3!$U$13:$X$13,0)))</f>
        <v xml:space="preserve"> </v>
      </c>
      <c r="I1003" s="1"/>
      <c r="J1003" s="1" t="e">
        <f>VLOOKUP(Table_1[[#This Row],[מספר רישוי ]],'[3]2024'!$A:$AH,34,0)</f>
        <v>#N/A</v>
      </c>
    </row>
    <row r="1004" spans="1:10" ht="18" customHeight="1" thickBot="1" x14ac:dyDescent="0.3">
      <c r="A1004" s="1"/>
      <c r="B1004" s="1"/>
      <c r="C1004" s="1"/>
      <c r="D1004" s="1"/>
      <c r="E1004" s="713"/>
      <c r="F1004" s="1"/>
      <c r="G1004" s="1"/>
      <c r="H1004" s="44" t="str">
        <f t="array" ref="H1004">IF(ISERROR(INDEX(גיליון3!$U$14:$X$28,MATCH('דיווח פרטני'!G1004,גיליון3!$T$14:$T$28,0),MATCH('דיווח פרטני'!C1004,גיליון3!$U$13:$X$13,0)))," ", INDEX(גיליון3!$U$14:$X$28,MATCH('דיווח פרטני'!G1004,גיליון3!$T$14:$T$28,0),MATCH('דיווח פרטני'!C1004,גיליון3!$U$13:$X$13,0)))</f>
        <v xml:space="preserve"> </v>
      </c>
      <c r="I1004" s="1"/>
      <c r="J1004" s="1" t="e">
        <f>VLOOKUP(Table_1[[#This Row],[מספר רישוי ]],'[3]2024'!$A:$AH,34,0)</f>
        <v>#N/A</v>
      </c>
    </row>
    <row r="1005" spans="1:10" ht="18" customHeight="1" thickBot="1" x14ac:dyDescent="0.3">
      <c r="A1005" s="1"/>
      <c r="B1005" s="1"/>
      <c r="C1005" s="1"/>
      <c r="D1005" s="1"/>
      <c r="E1005" s="713"/>
      <c r="F1005" s="1"/>
      <c r="G1005" s="1"/>
      <c r="H1005" s="44" t="str">
        <f t="array" ref="H1005">IF(ISERROR(INDEX(גיליון3!$U$14:$X$28,MATCH('דיווח פרטני'!G1005,גיליון3!$T$14:$T$28,0),MATCH('דיווח פרטני'!C1005,גיליון3!$U$13:$X$13,0)))," ", INDEX(גיליון3!$U$14:$X$28,MATCH('דיווח פרטני'!G1005,גיליון3!$T$14:$T$28,0),MATCH('דיווח פרטני'!C1005,גיליון3!$U$13:$X$13,0)))</f>
        <v xml:space="preserve"> </v>
      </c>
      <c r="I1005" s="1"/>
      <c r="J1005" s="1" t="e">
        <f>VLOOKUP(Table_1[[#This Row],[מספר רישוי ]],'[3]2024'!$A:$AH,34,0)</f>
        <v>#N/A</v>
      </c>
    </row>
    <row r="1006" spans="1:10" ht="18" customHeight="1" thickBot="1" x14ac:dyDescent="0.3">
      <c r="A1006" s="1"/>
      <c r="B1006" s="1"/>
      <c r="C1006" s="1"/>
      <c r="D1006" s="1"/>
      <c r="E1006" s="713"/>
      <c r="F1006" s="1"/>
      <c r="G1006" s="1"/>
      <c r="H1006" s="44" t="str">
        <f t="array" ref="H1006">IF(ISERROR(INDEX(גיליון3!$U$14:$X$28,MATCH('דיווח פרטני'!G1006,גיליון3!$T$14:$T$28,0),MATCH('דיווח פרטני'!C1006,גיליון3!$U$13:$X$13,0)))," ", INDEX(גיליון3!$U$14:$X$28,MATCH('דיווח פרטני'!G1006,גיליון3!$T$14:$T$28,0),MATCH('דיווח פרטני'!C1006,גיליון3!$U$13:$X$13,0)))</f>
        <v xml:space="preserve"> </v>
      </c>
      <c r="I1006" s="1"/>
      <c r="J1006" s="1" t="e">
        <f>VLOOKUP(Table_1[[#This Row],[מספר רישוי ]],'[3]2024'!$A:$AH,34,0)</f>
        <v>#N/A</v>
      </c>
    </row>
    <row r="1007" spans="1:10" ht="18" customHeight="1" thickBot="1" x14ac:dyDescent="0.3">
      <c r="A1007" s="1"/>
      <c r="B1007" s="1"/>
      <c r="C1007" s="1"/>
      <c r="D1007" s="1"/>
      <c r="E1007" s="713"/>
      <c r="F1007" s="1"/>
      <c r="G1007" s="1"/>
      <c r="H1007" s="44" t="str">
        <f t="array" ref="H1007">IF(ISERROR(INDEX(גיליון3!$U$14:$X$28,MATCH('דיווח פרטני'!G1007,גיליון3!$T$14:$T$28,0),MATCH('דיווח פרטני'!C1007,גיליון3!$U$13:$X$13,0)))," ", INDEX(גיליון3!$U$14:$X$28,MATCH('דיווח פרטני'!G1007,גיליון3!$T$14:$T$28,0),MATCH('דיווח פרטני'!C1007,גיליון3!$U$13:$X$13,0)))</f>
        <v xml:space="preserve"> </v>
      </c>
      <c r="I1007" s="1"/>
      <c r="J1007" s="1" t="e">
        <f>VLOOKUP(Table_1[[#This Row],[מספר רישוי ]],'[3]2024'!$A:$AH,34,0)</f>
        <v>#N/A</v>
      </c>
    </row>
    <row r="1008" spans="1:10" ht="18" customHeight="1" thickBot="1" x14ac:dyDescent="0.3">
      <c r="A1008" s="1"/>
      <c r="B1008" s="1"/>
      <c r="C1008" s="1"/>
      <c r="D1008" s="1"/>
      <c r="E1008" s="713"/>
      <c r="F1008" s="1"/>
      <c r="G1008" s="1"/>
      <c r="H1008" s="44" t="str">
        <f t="array" ref="H1008">IF(ISERROR(INDEX(גיליון3!$U$14:$X$28,MATCH('דיווח פרטני'!G1008,גיליון3!$T$14:$T$28,0),MATCH('דיווח פרטני'!C1008,גיליון3!$U$13:$X$13,0)))," ", INDEX(גיליון3!$U$14:$X$28,MATCH('דיווח פרטני'!G1008,גיליון3!$T$14:$T$28,0),MATCH('דיווח פרטני'!C1008,גיליון3!$U$13:$X$13,0)))</f>
        <v xml:space="preserve"> </v>
      </c>
      <c r="I1008" s="1"/>
      <c r="J1008" s="1" t="e">
        <f>VLOOKUP(Table_1[[#This Row],[מספר רישוי ]],'[3]2024'!$A:$AH,34,0)</f>
        <v>#N/A</v>
      </c>
    </row>
    <row r="1009" spans="1:10" ht="18" customHeight="1" thickBot="1" x14ac:dyDescent="0.3">
      <c r="A1009" s="1"/>
      <c r="B1009" s="1"/>
      <c r="C1009" s="1"/>
      <c r="D1009" s="1"/>
      <c r="E1009" s="713"/>
      <c r="F1009" s="1"/>
      <c r="G1009" s="1"/>
      <c r="H1009" s="44" t="str">
        <f t="array" ref="H1009">IF(ISERROR(INDEX(גיליון3!$U$14:$X$28,MATCH('דיווח פרטני'!G1009,גיליון3!$T$14:$T$28,0),MATCH('דיווח פרטני'!C1009,גיליון3!$U$13:$X$13,0)))," ", INDEX(גיליון3!$U$14:$X$28,MATCH('דיווח פרטני'!G1009,גיליון3!$T$14:$T$28,0),MATCH('דיווח פרטני'!C1009,גיליון3!$U$13:$X$13,0)))</f>
        <v xml:space="preserve"> </v>
      </c>
      <c r="I1009" s="1"/>
      <c r="J1009" s="1" t="e">
        <f>VLOOKUP(Table_1[[#This Row],[מספר רישוי ]],'[3]2024'!$A:$AH,34,0)</f>
        <v>#N/A</v>
      </c>
    </row>
    <row r="1010" spans="1:10" ht="18" customHeight="1" thickBot="1" x14ac:dyDescent="0.3">
      <c r="A1010" s="1"/>
      <c r="B1010" s="1"/>
      <c r="C1010" s="1"/>
      <c r="D1010" s="1"/>
      <c r="E1010" s="713"/>
      <c r="F1010" s="1"/>
      <c r="G1010" s="1"/>
      <c r="H1010" s="44" t="str">
        <f t="array" ref="H1010">IF(ISERROR(INDEX(גיליון3!$U$14:$X$28,MATCH('דיווח פרטני'!G1010,גיליון3!$T$14:$T$28,0),MATCH('דיווח פרטני'!C1010,גיליון3!$U$13:$X$13,0)))," ", INDEX(גיליון3!$U$14:$X$28,MATCH('דיווח פרטני'!G1010,גיליון3!$T$14:$T$28,0),MATCH('דיווח פרטני'!C1010,גיליון3!$U$13:$X$13,0)))</f>
        <v xml:space="preserve"> </v>
      </c>
      <c r="I1010" s="1"/>
      <c r="J1010" s="1" t="e">
        <f>VLOOKUP(Table_1[[#This Row],[מספר רישוי ]],'[3]2024'!$A:$AH,34,0)</f>
        <v>#N/A</v>
      </c>
    </row>
    <row r="1011" spans="1:10" ht="18" customHeight="1" thickBot="1" x14ac:dyDescent="0.3">
      <c r="A1011" s="1"/>
      <c r="B1011" s="1"/>
      <c r="C1011" s="1"/>
      <c r="D1011" s="1"/>
      <c r="E1011" s="713"/>
      <c r="F1011" s="1"/>
      <c r="G1011" s="1"/>
      <c r="H1011" s="44" t="str">
        <f t="array" ref="H1011">IF(ISERROR(INDEX(גיליון3!$U$14:$X$28,MATCH('דיווח פרטני'!G1011,גיליון3!$T$14:$T$28,0),MATCH('דיווח פרטני'!C1011,גיליון3!$U$13:$X$13,0)))," ", INDEX(גיליון3!$U$14:$X$28,MATCH('דיווח פרטני'!G1011,גיליון3!$T$14:$T$28,0),MATCH('דיווח פרטני'!C1011,גיליון3!$U$13:$X$13,0)))</f>
        <v xml:space="preserve"> </v>
      </c>
      <c r="I1011" s="1"/>
      <c r="J1011" s="1" t="e">
        <f>VLOOKUP(Table_1[[#This Row],[מספר רישוי ]],'[3]2024'!$A:$AH,34,0)</f>
        <v>#N/A</v>
      </c>
    </row>
    <row r="1012" spans="1:10" ht="18" customHeight="1" thickBot="1" x14ac:dyDescent="0.3">
      <c r="A1012" s="1"/>
      <c r="B1012" s="1"/>
      <c r="C1012" s="1"/>
      <c r="D1012" s="1"/>
      <c r="E1012" s="713"/>
      <c r="F1012" s="1"/>
      <c r="G1012" s="1"/>
      <c r="H1012" s="44" t="str">
        <f t="array" ref="H1012">IF(ISERROR(INDEX(גיליון3!$U$14:$X$28,MATCH('דיווח פרטני'!G1012,גיליון3!$T$14:$T$28,0),MATCH('דיווח פרטני'!C1012,גיליון3!$U$13:$X$13,0)))," ", INDEX(גיליון3!$U$14:$X$28,MATCH('דיווח פרטני'!G1012,גיליון3!$T$14:$T$28,0),MATCH('דיווח פרטני'!C1012,גיליון3!$U$13:$X$13,0)))</f>
        <v xml:space="preserve"> </v>
      </c>
      <c r="I1012" s="1"/>
      <c r="J1012" s="1" t="e">
        <f>VLOOKUP(Table_1[[#This Row],[מספר רישוי ]],'[3]2024'!$A:$AH,34,0)</f>
        <v>#N/A</v>
      </c>
    </row>
    <row r="1013" spans="1:10" ht="18" customHeight="1" thickBot="1" x14ac:dyDescent="0.3">
      <c r="A1013" s="1"/>
      <c r="B1013" s="1"/>
      <c r="C1013" s="1"/>
      <c r="D1013" s="1"/>
      <c r="E1013" s="713"/>
      <c r="F1013" s="1"/>
      <c r="G1013" s="1"/>
      <c r="H1013" s="44" t="str">
        <f t="array" ref="H1013">IF(ISERROR(INDEX(גיליון3!$U$14:$X$28,MATCH('דיווח פרטני'!G1013,גיליון3!$T$14:$T$28,0),MATCH('דיווח פרטני'!C1013,גיליון3!$U$13:$X$13,0)))," ", INDEX(גיליון3!$U$14:$X$28,MATCH('דיווח פרטני'!G1013,גיליון3!$T$14:$T$28,0),MATCH('דיווח פרטני'!C1013,גיליון3!$U$13:$X$13,0)))</f>
        <v xml:space="preserve"> </v>
      </c>
      <c r="I1013" s="1"/>
      <c r="J1013" s="1" t="e">
        <f>VLOOKUP(Table_1[[#This Row],[מספר רישוי ]],'[3]2024'!$A:$AH,34,0)</f>
        <v>#N/A</v>
      </c>
    </row>
    <row r="1014" spans="1:10" ht="18" customHeight="1" thickBot="1" x14ac:dyDescent="0.3">
      <c r="A1014" s="1"/>
      <c r="B1014" s="1"/>
      <c r="C1014" s="1"/>
      <c r="D1014" s="1"/>
      <c r="E1014" s="713"/>
      <c r="F1014" s="1"/>
      <c r="G1014" s="1"/>
      <c r="H1014" s="44" t="str">
        <f t="array" ref="H1014">IF(ISERROR(INDEX(גיליון3!$U$14:$X$28,MATCH('דיווח פרטני'!G1014,גיליון3!$T$14:$T$28,0),MATCH('דיווח פרטני'!C1014,גיליון3!$U$13:$X$13,0)))," ", INDEX(גיליון3!$U$14:$X$28,MATCH('דיווח פרטני'!G1014,גיליון3!$T$14:$T$28,0),MATCH('דיווח פרטני'!C1014,גיליון3!$U$13:$X$13,0)))</f>
        <v xml:space="preserve"> </v>
      </c>
      <c r="I1014" s="1"/>
      <c r="J1014" s="1" t="e">
        <f>VLOOKUP(Table_1[[#This Row],[מספר רישוי ]],'[3]2024'!$A:$AH,34,0)</f>
        <v>#N/A</v>
      </c>
    </row>
    <row r="1015" spans="1:10" ht="18" customHeight="1" thickBot="1" x14ac:dyDescent="0.3">
      <c r="A1015" s="1"/>
      <c r="B1015" s="1"/>
      <c r="C1015" s="1"/>
      <c r="D1015" s="1"/>
      <c r="E1015" s="713"/>
      <c r="F1015" s="1"/>
      <c r="G1015" s="1"/>
      <c r="H1015" s="44" t="str">
        <f t="array" ref="H1015">IF(ISERROR(INDEX(גיליון3!$U$14:$X$28,MATCH('דיווח פרטני'!G1015,גיליון3!$T$14:$T$28,0),MATCH('דיווח פרטני'!C1015,גיליון3!$U$13:$X$13,0)))," ", INDEX(גיליון3!$U$14:$X$28,MATCH('דיווח פרטני'!G1015,גיליון3!$T$14:$T$28,0),MATCH('דיווח פרטני'!C1015,גיליון3!$U$13:$X$13,0)))</f>
        <v xml:space="preserve"> </v>
      </c>
      <c r="I1015" s="1"/>
      <c r="J1015" s="1" t="e">
        <f>VLOOKUP(Table_1[[#This Row],[מספר רישוי ]],'[3]2024'!$A:$AH,34,0)</f>
        <v>#N/A</v>
      </c>
    </row>
    <row r="1016" spans="1:10" ht="18" customHeight="1" thickBot="1" x14ac:dyDescent="0.3">
      <c r="A1016" s="1"/>
      <c r="B1016" s="1"/>
      <c r="C1016" s="1"/>
      <c r="D1016" s="1"/>
      <c r="E1016" s="713"/>
      <c r="F1016" s="1"/>
      <c r="G1016" s="1"/>
      <c r="H1016" s="44" t="str">
        <f t="array" ref="H1016">IF(ISERROR(INDEX(גיליון3!$U$14:$X$28,MATCH('דיווח פרטני'!G1016,גיליון3!$T$14:$T$28,0),MATCH('דיווח פרטני'!C1016,גיליון3!$U$13:$X$13,0)))," ", INDEX(גיליון3!$U$14:$X$28,MATCH('דיווח פרטני'!G1016,גיליון3!$T$14:$T$28,0),MATCH('דיווח פרטני'!C1016,גיליון3!$U$13:$X$13,0)))</f>
        <v xml:space="preserve"> </v>
      </c>
      <c r="I1016" s="1"/>
      <c r="J1016" s="1" t="e">
        <f>VLOOKUP(Table_1[[#This Row],[מספר רישוי ]],'[3]2024'!$A:$AH,34,0)</f>
        <v>#N/A</v>
      </c>
    </row>
    <row r="1017" spans="1:10" ht="18" customHeight="1" thickBot="1" x14ac:dyDescent="0.3">
      <c r="A1017" s="1"/>
      <c r="B1017" s="1"/>
      <c r="C1017" s="1"/>
      <c r="D1017" s="1"/>
      <c r="E1017" s="713"/>
      <c r="F1017" s="1"/>
      <c r="G1017" s="1"/>
      <c r="H1017" s="44" t="str">
        <f t="array" ref="H1017">IF(ISERROR(INDEX(גיליון3!$U$14:$X$28,MATCH('דיווח פרטני'!G1017,גיליון3!$T$14:$T$28,0),MATCH('דיווח פרטני'!C1017,גיליון3!$U$13:$X$13,0)))," ", INDEX(גיליון3!$U$14:$X$28,MATCH('דיווח פרטני'!G1017,גיליון3!$T$14:$T$28,0),MATCH('דיווח פרטני'!C1017,גיליון3!$U$13:$X$13,0)))</f>
        <v xml:space="preserve"> </v>
      </c>
      <c r="I1017" s="1"/>
      <c r="J1017" s="1" t="e">
        <f>VLOOKUP(Table_1[[#This Row],[מספר רישוי ]],'[3]2024'!$A:$AH,34,0)</f>
        <v>#N/A</v>
      </c>
    </row>
    <row r="1018" spans="1:10" ht="18" customHeight="1" thickBot="1" x14ac:dyDescent="0.3">
      <c r="A1018" s="1"/>
      <c r="B1018" s="1"/>
      <c r="C1018" s="1"/>
      <c r="D1018" s="1"/>
      <c r="E1018" s="713"/>
      <c r="F1018" s="1"/>
      <c r="G1018" s="1"/>
      <c r="H1018" s="44" t="str">
        <f t="array" ref="H1018">IF(ISERROR(INDEX(גיליון3!$U$14:$X$28,MATCH('דיווח פרטני'!G1018,גיליון3!$T$14:$T$28,0),MATCH('דיווח פרטני'!C1018,גיליון3!$U$13:$X$13,0)))," ", INDEX(גיליון3!$U$14:$X$28,MATCH('דיווח פרטני'!G1018,גיליון3!$T$14:$T$28,0),MATCH('דיווח פרטני'!C1018,גיליון3!$U$13:$X$13,0)))</f>
        <v xml:space="preserve"> </v>
      </c>
      <c r="I1018" s="1"/>
      <c r="J1018" s="1" t="e">
        <f>VLOOKUP(Table_1[[#This Row],[מספר רישוי ]],'[3]2024'!$A:$AH,34,0)</f>
        <v>#N/A</v>
      </c>
    </row>
    <row r="1019" spans="1:10" ht="18" customHeight="1" thickBot="1" x14ac:dyDescent="0.3">
      <c r="A1019" s="1"/>
      <c r="B1019" s="1"/>
      <c r="C1019" s="1"/>
      <c r="D1019" s="1"/>
      <c r="E1019" s="713"/>
      <c r="F1019" s="1"/>
      <c r="G1019" s="1"/>
      <c r="H1019" s="44" t="str">
        <f t="array" ref="H1019">IF(ISERROR(INDEX(גיליון3!$U$14:$X$28,MATCH('דיווח פרטני'!G1019,גיליון3!$T$14:$T$28,0),MATCH('דיווח פרטני'!C1019,גיליון3!$U$13:$X$13,0)))," ", INDEX(גיליון3!$U$14:$X$28,MATCH('דיווח פרטני'!G1019,גיליון3!$T$14:$T$28,0),MATCH('דיווח פרטני'!C1019,גיליון3!$U$13:$X$13,0)))</f>
        <v xml:space="preserve"> </v>
      </c>
      <c r="I1019" s="1"/>
      <c r="J1019" s="1" t="e">
        <f>VLOOKUP(Table_1[[#This Row],[מספר רישוי ]],'[3]2024'!$A:$AH,34,0)</f>
        <v>#N/A</v>
      </c>
    </row>
    <row r="1020" spans="1:10" ht="18" customHeight="1" thickBot="1" x14ac:dyDescent="0.3">
      <c r="A1020" s="1"/>
      <c r="B1020" s="1"/>
      <c r="C1020" s="1"/>
      <c r="D1020" s="1"/>
      <c r="E1020" s="713"/>
      <c r="F1020" s="1"/>
      <c r="G1020" s="1"/>
      <c r="H1020" s="44" t="str">
        <f t="array" ref="H1020">IF(ISERROR(INDEX(גיליון3!$U$14:$X$28,MATCH('דיווח פרטני'!G1020,גיליון3!$T$14:$T$28,0),MATCH('דיווח פרטני'!C1020,גיליון3!$U$13:$X$13,0)))," ", INDEX(גיליון3!$U$14:$X$28,MATCH('דיווח פרטני'!G1020,גיליון3!$T$14:$T$28,0),MATCH('דיווח פרטני'!C1020,גיליון3!$U$13:$X$13,0)))</f>
        <v xml:space="preserve"> </v>
      </c>
      <c r="I1020" s="1"/>
      <c r="J1020" s="1" t="e">
        <f>VLOOKUP(Table_1[[#This Row],[מספר רישוי ]],'[3]2024'!$A:$AH,34,0)</f>
        <v>#N/A</v>
      </c>
    </row>
    <row r="1021" spans="1:10" ht="18" customHeight="1" thickBot="1" x14ac:dyDescent="0.3">
      <c r="A1021" s="1"/>
      <c r="B1021" s="1"/>
      <c r="C1021" s="1"/>
      <c r="D1021" s="1"/>
      <c r="E1021" s="713"/>
      <c r="F1021" s="1"/>
      <c r="G1021" s="1"/>
      <c r="H1021" s="44" t="str">
        <f t="array" ref="H1021">IF(ISERROR(INDEX(גיליון3!$U$14:$X$28,MATCH('דיווח פרטני'!G1021,גיליון3!$T$14:$T$28,0),MATCH('דיווח פרטני'!C1021,גיליון3!$U$13:$X$13,0)))," ", INDEX(גיליון3!$U$14:$X$28,MATCH('דיווח פרטני'!G1021,גיליון3!$T$14:$T$28,0),MATCH('דיווח פרטני'!C1021,גיליון3!$U$13:$X$13,0)))</f>
        <v xml:space="preserve"> </v>
      </c>
      <c r="I1021" s="1"/>
      <c r="J1021" s="1" t="e">
        <f>VLOOKUP(Table_1[[#This Row],[מספר רישוי ]],'[3]2024'!$A:$AH,34,0)</f>
        <v>#N/A</v>
      </c>
    </row>
    <row r="1022" spans="1:10" ht="18" customHeight="1" thickBot="1" x14ac:dyDescent="0.3">
      <c r="A1022" s="1"/>
      <c r="B1022" s="1"/>
      <c r="C1022" s="1"/>
      <c r="D1022" s="1"/>
      <c r="E1022" s="713"/>
      <c r="F1022" s="1"/>
      <c r="G1022" s="1"/>
      <c r="H1022" s="44" t="str">
        <f t="array" ref="H1022">IF(ISERROR(INDEX(גיליון3!$U$14:$X$28,MATCH('דיווח פרטני'!G1022,גיליון3!$T$14:$T$28,0),MATCH('דיווח פרטני'!C1022,גיליון3!$U$13:$X$13,0)))," ", INDEX(גיליון3!$U$14:$X$28,MATCH('דיווח פרטני'!G1022,גיליון3!$T$14:$T$28,0),MATCH('דיווח פרטני'!C1022,גיליון3!$U$13:$X$13,0)))</f>
        <v xml:space="preserve"> </v>
      </c>
      <c r="I1022" s="1"/>
      <c r="J1022" s="1" t="e">
        <f>VLOOKUP(Table_1[[#This Row],[מספר רישוי ]],'[3]2024'!$A:$AH,34,0)</f>
        <v>#N/A</v>
      </c>
    </row>
    <row r="1023" spans="1:10" ht="18" customHeight="1" thickBot="1" x14ac:dyDescent="0.3">
      <c r="A1023" s="1"/>
      <c r="B1023" s="1"/>
      <c r="C1023" s="1"/>
      <c r="D1023" s="1"/>
      <c r="E1023" s="713"/>
      <c r="F1023" s="1"/>
      <c r="G1023" s="1"/>
      <c r="H1023" s="44" t="str">
        <f t="array" ref="H1023">IF(ISERROR(INDEX(גיליון3!$U$14:$X$28,MATCH('דיווח פרטני'!G1023,גיליון3!$T$14:$T$28,0),MATCH('דיווח פרטני'!C1023,גיליון3!$U$13:$X$13,0)))," ", INDEX(גיליון3!$U$14:$X$28,MATCH('דיווח פרטני'!G1023,גיליון3!$T$14:$T$28,0),MATCH('דיווח פרטני'!C1023,גיליון3!$U$13:$X$13,0)))</f>
        <v xml:space="preserve"> </v>
      </c>
      <c r="I1023" s="1"/>
      <c r="J1023" s="1" t="e">
        <f>VLOOKUP(Table_1[[#This Row],[מספר רישוי ]],'[3]2024'!$A:$AH,34,0)</f>
        <v>#N/A</v>
      </c>
    </row>
    <row r="1024" spans="1:10" ht="18" customHeight="1" thickBot="1" x14ac:dyDescent="0.3">
      <c r="A1024" s="1"/>
      <c r="B1024" s="1"/>
      <c r="C1024" s="1"/>
      <c r="D1024" s="1"/>
      <c r="E1024" s="713"/>
      <c r="F1024" s="1"/>
      <c r="G1024" s="1"/>
      <c r="H1024" s="44" t="str">
        <f t="array" ref="H1024">IF(ISERROR(INDEX(גיליון3!$U$14:$X$28,MATCH('דיווח פרטני'!G1024,גיליון3!$T$14:$T$28,0),MATCH('דיווח פרטני'!C1024,גיליון3!$U$13:$X$13,0)))," ", INDEX(גיליון3!$U$14:$X$28,MATCH('דיווח פרטני'!G1024,גיליון3!$T$14:$T$28,0),MATCH('דיווח פרטני'!C1024,גיליון3!$U$13:$X$13,0)))</f>
        <v xml:space="preserve"> </v>
      </c>
      <c r="I1024" s="1"/>
      <c r="J1024" s="1" t="e">
        <f>VLOOKUP(Table_1[[#This Row],[מספר רישוי ]],'[3]2024'!$A:$AH,34,0)</f>
        <v>#N/A</v>
      </c>
    </row>
    <row r="1025" spans="1:10" ht="18" customHeight="1" thickBot="1" x14ac:dyDescent="0.3">
      <c r="A1025" s="1"/>
      <c r="B1025" s="1"/>
      <c r="C1025" s="1"/>
      <c r="D1025" s="1"/>
      <c r="E1025" s="713"/>
      <c r="F1025" s="1"/>
      <c r="G1025" s="1"/>
      <c r="H1025" s="44" t="str">
        <f t="array" ref="H1025">IF(ISERROR(INDEX(גיליון3!$U$14:$X$28,MATCH('דיווח פרטני'!G1025,גיליון3!$T$14:$T$28,0),MATCH('דיווח פרטני'!C1025,גיליון3!$U$13:$X$13,0)))," ", INDEX(גיליון3!$U$14:$X$28,MATCH('דיווח פרטני'!G1025,גיליון3!$T$14:$T$28,0),MATCH('דיווח פרטני'!C1025,גיליון3!$U$13:$X$13,0)))</f>
        <v xml:space="preserve"> </v>
      </c>
      <c r="I1025" s="1"/>
      <c r="J1025" s="1" t="e">
        <f>VLOOKUP(Table_1[[#This Row],[מספר רישוי ]],'[3]2024'!$A:$AH,34,0)</f>
        <v>#N/A</v>
      </c>
    </row>
    <row r="1026" spans="1:10" ht="18" customHeight="1" thickBot="1" x14ac:dyDescent="0.3">
      <c r="A1026" s="1"/>
      <c r="B1026" s="1"/>
      <c r="C1026" s="1"/>
      <c r="D1026" s="1"/>
      <c r="E1026" s="713"/>
      <c r="F1026" s="1"/>
      <c r="G1026" s="1"/>
      <c r="H1026" s="44" t="str">
        <f t="array" ref="H1026">IF(ISERROR(INDEX(גיליון3!$U$14:$X$28,MATCH('דיווח פרטני'!G1026,גיליון3!$T$14:$T$28,0),MATCH('דיווח פרטני'!C1026,גיליון3!$U$13:$X$13,0)))," ", INDEX(גיליון3!$U$14:$X$28,MATCH('דיווח פרטני'!G1026,גיליון3!$T$14:$T$28,0),MATCH('דיווח פרטני'!C1026,גיליון3!$U$13:$X$13,0)))</f>
        <v xml:space="preserve"> </v>
      </c>
      <c r="I1026" s="1"/>
      <c r="J1026" s="1" t="e">
        <f>VLOOKUP(Table_1[[#This Row],[מספר רישוי ]],'[3]2024'!$A:$AH,34,0)</f>
        <v>#N/A</v>
      </c>
    </row>
    <row r="1027" spans="1:10" ht="18" customHeight="1" thickBot="1" x14ac:dyDescent="0.3">
      <c r="A1027" s="1"/>
      <c r="B1027" s="1"/>
      <c r="C1027" s="1"/>
      <c r="D1027" s="1"/>
      <c r="E1027" s="713"/>
      <c r="F1027" s="1"/>
      <c r="G1027" s="1"/>
      <c r="H1027" s="44" t="str">
        <f t="array" ref="H1027">IF(ISERROR(INDEX(גיליון3!$U$14:$X$28,MATCH('דיווח פרטני'!G1027,גיליון3!$T$14:$T$28,0),MATCH('דיווח פרטני'!C1027,גיליון3!$U$13:$X$13,0)))," ", INDEX(גיליון3!$U$14:$X$28,MATCH('דיווח פרטני'!G1027,גיליון3!$T$14:$T$28,0),MATCH('דיווח פרטני'!C1027,גיליון3!$U$13:$X$13,0)))</f>
        <v xml:space="preserve"> </v>
      </c>
      <c r="I1027" s="1"/>
      <c r="J1027" s="1" t="e">
        <f>VLOOKUP(Table_1[[#This Row],[מספר רישוי ]],'[3]2024'!$A:$AH,34,0)</f>
        <v>#N/A</v>
      </c>
    </row>
    <row r="1028" spans="1:10" ht="18" customHeight="1" thickBot="1" x14ac:dyDescent="0.3">
      <c r="A1028" s="1"/>
      <c r="B1028" s="1"/>
      <c r="C1028" s="1"/>
      <c r="D1028" s="1"/>
      <c r="E1028" s="713"/>
      <c r="F1028" s="1"/>
      <c r="G1028" s="1"/>
      <c r="H1028" s="44" t="str">
        <f t="array" ref="H1028">IF(ISERROR(INDEX(גיליון3!$U$14:$X$28,MATCH('דיווח פרטני'!G1028,גיליון3!$T$14:$T$28,0),MATCH('דיווח פרטני'!C1028,גיליון3!$U$13:$X$13,0)))," ", INDEX(גיליון3!$U$14:$X$28,MATCH('דיווח פרטני'!G1028,גיליון3!$T$14:$T$28,0),MATCH('דיווח פרטני'!C1028,גיליון3!$U$13:$X$13,0)))</f>
        <v xml:space="preserve"> </v>
      </c>
      <c r="I1028" s="1"/>
      <c r="J1028" s="1" t="e">
        <f>VLOOKUP(Table_1[[#This Row],[מספר רישוי ]],'[3]2024'!$A:$AH,34,0)</f>
        <v>#N/A</v>
      </c>
    </row>
    <row r="1029" spans="1:10" ht="18" customHeight="1" thickBot="1" x14ac:dyDescent="0.3">
      <c r="A1029" s="1"/>
      <c r="B1029" s="1"/>
      <c r="C1029" s="1"/>
      <c r="D1029" s="1"/>
      <c r="E1029" s="713"/>
      <c r="F1029" s="1"/>
      <c r="G1029" s="1"/>
      <c r="H1029" s="44" t="str">
        <f t="array" ref="H1029">IF(ISERROR(INDEX(גיליון3!$U$14:$X$28,MATCH('דיווח פרטני'!G1029,גיליון3!$T$14:$T$28,0),MATCH('דיווח פרטני'!C1029,גיליון3!$U$13:$X$13,0)))," ", INDEX(גיליון3!$U$14:$X$28,MATCH('דיווח פרטני'!G1029,גיליון3!$T$14:$T$28,0),MATCH('דיווח פרטני'!C1029,גיליון3!$U$13:$X$13,0)))</f>
        <v xml:space="preserve"> </v>
      </c>
      <c r="I1029" s="1"/>
      <c r="J1029" s="1" t="e">
        <f>VLOOKUP(Table_1[[#This Row],[מספר רישוי ]],'[3]2024'!$A:$AH,34,0)</f>
        <v>#N/A</v>
      </c>
    </row>
    <row r="1030" spans="1:10" ht="18" customHeight="1" thickBot="1" x14ac:dyDescent="0.3">
      <c r="A1030" s="1"/>
      <c r="B1030" s="1"/>
      <c r="C1030" s="1"/>
      <c r="D1030" s="1"/>
      <c r="E1030" s="713"/>
      <c r="F1030" s="1"/>
      <c r="G1030" s="1"/>
      <c r="H1030" s="44" t="str">
        <f t="array" ref="H1030">IF(ISERROR(INDEX(גיליון3!$U$14:$X$28,MATCH('דיווח פרטני'!G1030,גיליון3!$T$14:$T$28,0),MATCH('דיווח פרטני'!C1030,גיליון3!$U$13:$X$13,0)))," ", INDEX(גיליון3!$U$14:$X$28,MATCH('דיווח פרטני'!G1030,גיליון3!$T$14:$T$28,0),MATCH('דיווח פרטני'!C1030,גיליון3!$U$13:$X$13,0)))</f>
        <v xml:space="preserve"> </v>
      </c>
      <c r="I1030" s="1"/>
      <c r="J1030" s="1" t="e">
        <f>VLOOKUP(Table_1[[#This Row],[מספר רישוי ]],'[3]2024'!$A:$AH,34,0)</f>
        <v>#N/A</v>
      </c>
    </row>
    <row r="1031" spans="1:10" ht="18" customHeight="1" thickBot="1" x14ac:dyDescent="0.3">
      <c r="A1031" s="1"/>
      <c r="B1031" s="1"/>
      <c r="C1031" s="1"/>
      <c r="D1031" s="1"/>
      <c r="E1031" s="713"/>
      <c r="F1031" s="1"/>
      <c r="G1031" s="1"/>
      <c r="H1031" s="44" t="str">
        <f t="array" ref="H1031">IF(ISERROR(INDEX(גיליון3!$U$14:$X$28,MATCH('דיווח פרטני'!G1031,גיליון3!$T$14:$T$28,0),MATCH('דיווח פרטני'!C1031,גיליון3!$U$13:$X$13,0)))," ", INDEX(גיליון3!$U$14:$X$28,MATCH('דיווח פרטני'!G1031,גיליון3!$T$14:$T$28,0),MATCH('דיווח פרטני'!C1031,גיליון3!$U$13:$X$13,0)))</f>
        <v xml:space="preserve"> </v>
      </c>
      <c r="I1031" s="1"/>
      <c r="J1031" s="1" t="e">
        <f>VLOOKUP(Table_1[[#This Row],[מספר רישוי ]],'[3]2024'!$A:$AH,34,0)</f>
        <v>#N/A</v>
      </c>
    </row>
    <row r="1032" spans="1:10" ht="18" customHeight="1" thickBot="1" x14ac:dyDescent="0.3">
      <c r="A1032" s="1"/>
      <c r="B1032" s="1"/>
      <c r="C1032" s="1"/>
      <c r="D1032" s="1"/>
      <c r="E1032" s="713"/>
      <c r="F1032" s="1"/>
      <c r="G1032" s="1"/>
      <c r="H1032" s="44" t="str">
        <f t="array" ref="H1032">IF(ISERROR(INDEX(גיליון3!$U$14:$X$28,MATCH('דיווח פרטני'!G1032,גיליון3!$T$14:$T$28,0),MATCH('דיווח פרטני'!C1032,גיליון3!$U$13:$X$13,0)))," ", INDEX(גיליון3!$U$14:$X$28,MATCH('דיווח פרטני'!G1032,גיליון3!$T$14:$T$28,0),MATCH('דיווח פרטני'!C1032,גיליון3!$U$13:$X$13,0)))</f>
        <v xml:space="preserve"> </v>
      </c>
      <c r="I1032" s="1"/>
      <c r="J1032" s="1" t="e">
        <f>VLOOKUP(Table_1[[#This Row],[מספר רישוי ]],'[3]2024'!$A:$AH,34,0)</f>
        <v>#N/A</v>
      </c>
    </row>
    <row r="1033" spans="1:10" ht="18" customHeight="1" thickBot="1" x14ac:dyDescent="0.3">
      <c r="A1033" s="1"/>
      <c r="B1033" s="1"/>
      <c r="C1033" s="1"/>
      <c r="D1033" s="1"/>
      <c r="E1033" s="713"/>
      <c r="F1033" s="1"/>
      <c r="G1033" s="1"/>
      <c r="H1033" s="44" t="str">
        <f t="array" ref="H1033">IF(ISERROR(INDEX(גיליון3!$U$14:$X$28,MATCH('דיווח פרטני'!G1033,גיליון3!$T$14:$T$28,0),MATCH('דיווח פרטני'!C1033,גיליון3!$U$13:$X$13,0)))," ", INDEX(גיליון3!$U$14:$X$28,MATCH('דיווח פרטני'!G1033,גיליון3!$T$14:$T$28,0),MATCH('דיווח פרטני'!C1033,גיליון3!$U$13:$X$13,0)))</f>
        <v xml:space="preserve"> </v>
      </c>
      <c r="I1033" s="1"/>
      <c r="J1033" s="1" t="e">
        <f>VLOOKUP(Table_1[[#This Row],[מספר רישוי ]],'[3]2024'!$A:$AH,34,0)</f>
        <v>#N/A</v>
      </c>
    </row>
    <row r="1034" spans="1:10" ht="18" customHeight="1" thickBot="1" x14ac:dyDescent="0.3">
      <c r="A1034" s="1"/>
      <c r="B1034" s="1"/>
      <c r="C1034" s="1"/>
      <c r="D1034" s="1"/>
      <c r="E1034" s="713"/>
      <c r="F1034" s="1"/>
      <c r="G1034" s="1"/>
      <c r="H1034" s="44" t="str">
        <f t="array" ref="H1034">IF(ISERROR(INDEX(גיליון3!$U$14:$X$28,MATCH('דיווח פרטני'!G1034,גיליון3!$T$14:$T$28,0),MATCH('דיווח פרטני'!C1034,גיליון3!$U$13:$X$13,0)))," ", INDEX(גיליון3!$U$14:$X$28,MATCH('דיווח פרטני'!G1034,גיליון3!$T$14:$T$28,0),MATCH('דיווח פרטני'!C1034,גיליון3!$U$13:$X$13,0)))</f>
        <v xml:space="preserve"> </v>
      </c>
      <c r="I1034" s="1"/>
      <c r="J1034" s="1" t="e">
        <f>VLOOKUP(Table_1[[#This Row],[מספר רישוי ]],'[3]2024'!$A:$AH,34,0)</f>
        <v>#N/A</v>
      </c>
    </row>
    <row r="1035" spans="1:10" ht="18" customHeight="1" thickBot="1" x14ac:dyDescent="0.3">
      <c r="A1035" s="1"/>
      <c r="B1035" s="1"/>
      <c r="C1035" s="1"/>
      <c r="D1035" s="1"/>
      <c r="E1035" s="713"/>
      <c r="F1035" s="1"/>
      <c r="G1035" s="1"/>
      <c r="H1035" s="44" t="str">
        <f t="array" ref="H1035">IF(ISERROR(INDEX(גיליון3!$U$14:$X$28,MATCH('דיווח פרטני'!G1035,גיליון3!$T$14:$T$28,0),MATCH('דיווח פרטני'!C1035,גיליון3!$U$13:$X$13,0)))," ", INDEX(גיליון3!$U$14:$X$28,MATCH('דיווח פרטני'!G1035,גיליון3!$T$14:$T$28,0),MATCH('דיווח פרטני'!C1035,גיליון3!$U$13:$X$13,0)))</f>
        <v xml:space="preserve"> </v>
      </c>
      <c r="I1035" s="1"/>
      <c r="J1035" s="1" t="e">
        <f>VLOOKUP(Table_1[[#This Row],[מספר רישוי ]],'[3]2024'!$A:$AH,34,0)</f>
        <v>#N/A</v>
      </c>
    </row>
    <row r="1036" spans="1:10" ht="18" customHeight="1" thickBot="1" x14ac:dyDescent="0.3">
      <c r="A1036" s="1"/>
      <c r="B1036" s="1"/>
      <c r="C1036" s="1"/>
      <c r="D1036" s="1"/>
      <c r="E1036" s="713"/>
      <c r="F1036" s="1"/>
      <c r="G1036" s="1"/>
      <c r="H1036" s="44" t="str">
        <f t="array" ref="H1036">IF(ISERROR(INDEX(גיליון3!$U$14:$X$28,MATCH('דיווח פרטני'!G1036,גיליון3!$T$14:$T$28,0),MATCH('דיווח פרטני'!C1036,גיליון3!$U$13:$X$13,0)))," ", INDEX(גיליון3!$U$14:$X$28,MATCH('דיווח פרטני'!G1036,גיליון3!$T$14:$T$28,0),MATCH('דיווח פרטני'!C1036,גיליון3!$U$13:$X$13,0)))</f>
        <v xml:space="preserve"> </v>
      </c>
      <c r="I1036" s="1"/>
      <c r="J1036" s="1" t="e">
        <f>VLOOKUP(Table_1[[#This Row],[מספר רישוי ]],'[3]2024'!$A:$AH,34,0)</f>
        <v>#N/A</v>
      </c>
    </row>
    <row r="1037" spans="1:10" ht="18" customHeight="1" thickBot="1" x14ac:dyDescent="0.3">
      <c r="A1037" s="1"/>
      <c r="B1037" s="1"/>
      <c r="C1037" s="1"/>
      <c r="D1037" s="1"/>
      <c r="E1037" s="713"/>
      <c r="F1037" s="1"/>
      <c r="G1037" s="1"/>
      <c r="H1037" s="44" t="str">
        <f t="array" ref="H1037">IF(ISERROR(INDEX(גיליון3!$U$14:$X$28,MATCH('דיווח פרטני'!G1037,גיליון3!$T$14:$T$28,0),MATCH('דיווח פרטני'!C1037,גיליון3!$U$13:$X$13,0)))," ", INDEX(גיליון3!$U$14:$X$28,MATCH('דיווח פרטני'!G1037,גיליון3!$T$14:$T$28,0),MATCH('דיווח פרטני'!C1037,גיליון3!$U$13:$X$13,0)))</f>
        <v xml:space="preserve"> </v>
      </c>
      <c r="I1037" s="1"/>
      <c r="J1037" s="1" t="e">
        <f>VLOOKUP(Table_1[[#This Row],[מספר רישוי ]],'[3]2024'!$A:$AH,34,0)</f>
        <v>#N/A</v>
      </c>
    </row>
    <row r="1038" spans="1:10" ht="18" customHeight="1" thickBot="1" x14ac:dyDescent="0.3">
      <c r="A1038" s="1"/>
      <c r="B1038" s="1"/>
      <c r="C1038" s="1"/>
      <c r="D1038" s="1"/>
      <c r="E1038" s="713"/>
      <c r="F1038" s="1"/>
      <c r="G1038" s="1"/>
      <c r="H1038" s="44" t="str">
        <f t="array" ref="H1038">IF(ISERROR(INDEX(גיליון3!$U$14:$X$28,MATCH('דיווח פרטני'!G1038,גיליון3!$T$14:$T$28,0),MATCH('דיווח פרטני'!C1038,גיליון3!$U$13:$X$13,0)))," ", INDEX(גיליון3!$U$14:$X$28,MATCH('דיווח פרטני'!G1038,גיליון3!$T$14:$T$28,0),MATCH('דיווח פרטני'!C1038,גיליון3!$U$13:$X$13,0)))</f>
        <v xml:space="preserve"> </v>
      </c>
      <c r="I1038" s="1"/>
      <c r="J1038" s="1" t="e">
        <f>VLOOKUP(Table_1[[#This Row],[מספר רישוי ]],'[3]2024'!$A:$AH,34,0)</f>
        <v>#N/A</v>
      </c>
    </row>
    <row r="1039" spans="1:10" ht="18" customHeight="1" thickBot="1" x14ac:dyDescent="0.3">
      <c r="A1039" s="1"/>
      <c r="B1039" s="1"/>
      <c r="C1039" s="1"/>
      <c r="D1039" s="1"/>
      <c r="E1039" s="713"/>
      <c r="F1039" s="1"/>
      <c r="G1039" s="1"/>
      <c r="H1039" s="44" t="str">
        <f t="array" ref="H1039">IF(ISERROR(INDEX(גיליון3!$U$14:$X$28,MATCH('דיווח פרטני'!G1039,גיליון3!$T$14:$T$28,0),MATCH('דיווח פרטני'!C1039,גיליון3!$U$13:$X$13,0)))," ", INDEX(גיליון3!$U$14:$X$28,MATCH('דיווח פרטני'!G1039,גיליון3!$T$14:$T$28,0),MATCH('דיווח פרטני'!C1039,גיליון3!$U$13:$X$13,0)))</f>
        <v xml:space="preserve"> </v>
      </c>
      <c r="I1039" s="1"/>
      <c r="J1039" s="1" t="e">
        <f>VLOOKUP(Table_1[[#This Row],[מספר רישוי ]],'[3]2024'!$A:$AH,34,0)</f>
        <v>#N/A</v>
      </c>
    </row>
    <row r="1040" spans="1:10" ht="18" customHeight="1" thickBot="1" x14ac:dyDescent="0.3">
      <c r="A1040" s="1"/>
      <c r="B1040" s="1"/>
      <c r="C1040" s="1"/>
      <c r="D1040" s="1"/>
      <c r="E1040" s="713"/>
      <c r="F1040" s="1"/>
      <c r="G1040" s="1"/>
      <c r="H1040" s="44" t="str">
        <f t="array" ref="H1040">IF(ISERROR(INDEX(גיליון3!$U$14:$X$28,MATCH('דיווח פרטני'!G1040,גיליון3!$T$14:$T$28,0),MATCH('דיווח פרטני'!C1040,גיליון3!$U$13:$X$13,0)))," ", INDEX(גיליון3!$U$14:$X$28,MATCH('דיווח פרטני'!G1040,גיליון3!$T$14:$T$28,0),MATCH('דיווח פרטני'!C1040,גיליון3!$U$13:$X$13,0)))</f>
        <v xml:space="preserve"> </v>
      </c>
      <c r="I1040" s="1"/>
      <c r="J1040" s="1" t="e">
        <f>VLOOKUP(Table_1[[#This Row],[מספר רישוי ]],'[3]2024'!$A:$AH,34,0)</f>
        <v>#N/A</v>
      </c>
    </row>
    <row r="1041" spans="1:10" ht="18" customHeight="1" thickBot="1" x14ac:dyDescent="0.3">
      <c r="A1041" s="1"/>
      <c r="B1041" s="1"/>
      <c r="C1041" s="1"/>
      <c r="D1041" s="1"/>
      <c r="E1041" s="713"/>
      <c r="F1041" s="1"/>
      <c r="G1041" s="1"/>
      <c r="H1041" s="44" t="str">
        <f t="array" ref="H1041">IF(ISERROR(INDEX(גיליון3!$U$14:$X$28,MATCH('דיווח פרטני'!G1041,גיליון3!$T$14:$T$28,0),MATCH('דיווח פרטני'!C1041,גיליון3!$U$13:$X$13,0)))," ", INDEX(גיליון3!$U$14:$X$28,MATCH('דיווח פרטני'!G1041,גיליון3!$T$14:$T$28,0),MATCH('דיווח פרטני'!C1041,גיליון3!$U$13:$X$13,0)))</f>
        <v xml:space="preserve"> </v>
      </c>
      <c r="I1041" s="1"/>
      <c r="J1041" s="1" t="e">
        <f>VLOOKUP(Table_1[[#This Row],[מספר רישוי ]],'[3]2024'!$A:$AH,34,0)</f>
        <v>#N/A</v>
      </c>
    </row>
    <row r="1042" spans="1:10" ht="18" customHeight="1" thickBot="1" x14ac:dyDescent="0.3">
      <c r="A1042" s="1"/>
      <c r="B1042" s="1"/>
      <c r="C1042" s="1"/>
      <c r="D1042" s="1"/>
      <c r="E1042" s="713"/>
      <c r="F1042" s="1"/>
      <c r="G1042" s="1"/>
      <c r="H1042" s="44" t="str">
        <f t="array" ref="H1042">IF(ISERROR(INDEX(גיליון3!$U$14:$X$28,MATCH('דיווח פרטני'!G1042,גיליון3!$T$14:$T$28,0),MATCH('דיווח פרטני'!C1042,גיליון3!$U$13:$X$13,0)))," ", INDEX(גיליון3!$U$14:$X$28,MATCH('דיווח פרטני'!G1042,גיליון3!$T$14:$T$28,0),MATCH('דיווח פרטני'!C1042,גיליון3!$U$13:$X$13,0)))</f>
        <v xml:space="preserve"> </v>
      </c>
      <c r="I1042" s="1"/>
      <c r="J1042" s="1" t="e">
        <f>VLOOKUP(Table_1[[#This Row],[מספר רישוי ]],'[3]2024'!$A:$AH,34,0)</f>
        <v>#N/A</v>
      </c>
    </row>
    <row r="1043" spans="1:10" ht="18" customHeight="1" thickBot="1" x14ac:dyDescent="0.3">
      <c r="A1043" s="1"/>
      <c r="B1043" s="1"/>
      <c r="C1043" s="1"/>
      <c r="D1043" s="1"/>
      <c r="E1043" s="713"/>
      <c r="F1043" s="1"/>
      <c r="G1043" s="1"/>
      <c r="H1043" s="44" t="str">
        <f t="array" ref="H1043">IF(ISERROR(INDEX(גיליון3!$U$14:$X$28,MATCH('דיווח פרטני'!G1043,גיליון3!$T$14:$T$28,0),MATCH('דיווח פרטני'!C1043,גיליון3!$U$13:$X$13,0)))," ", INDEX(גיליון3!$U$14:$X$28,MATCH('דיווח פרטני'!G1043,גיליון3!$T$14:$T$28,0),MATCH('דיווח פרטני'!C1043,גיליון3!$U$13:$X$13,0)))</f>
        <v xml:space="preserve"> </v>
      </c>
      <c r="I1043" s="1"/>
      <c r="J1043" s="1" t="e">
        <f>VLOOKUP(Table_1[[#This Row],[מספר רישוי ]],'[3]2024'!$A:$AH,34,0)</f>
        <v>#N/A</v>
      </c>
    </row>
    <row r="1044" spans="1:10" ht="18" customHeight="1" thickBot="1" x14ac:dyDescent="0.3">
      <c r="A1044" s="1"/>
      <c r="B1044" s="1"/>
      <c r="C1044" s="1"/>
      <c r="D1044" s="1"/>
      <c r="E1044" s="713"/>
      <c r="F1044" s="1"/>
      <c r="G1044" s="1"/>
      <c r="H1044" s="44" t="str">
        <f t="array" ref="H1044">IF(ISERROR(INDEX(גיליון3!$U$14:$X$28,MATCH('דיווח פרטני'!G1044,גיליון3!$T$14:$T$28,0),MATCH('דיווח פרטני'!C1044,גיליון3!$U$13:$X$13,0)))," ", INDEX(גיליון3!$U$14:$X$28,MATCH('דיווח פרטני'!G1044,גיליון3!$T$14:$T$28,0),MATCH('דיווח פרטני'!C1044,גיליון3!$U$13:$X$13,0)))</f>
        <v xml:space="preserve"> </v>
      </c>
      <c r="I1044" s="1"/>
      <c r="J1044" s="1" t="e">
        <f>VLOOKUP(Table_1[[#This Row],[מספר רישוי ]],'[3]2024'!$A:$AH,34,0)</f>
        <v>#N/A</v>
      </c>
    </row>
    <row r="1045" spans="1:10" ht="18" customHeight="1" thickBot="1" x14ac:dyDescent="0.3">
      <c r="A1045" s="1"/>
      <c r="B1045" s="1"/>
      <c r="C1045" s="1"/>
      <c r="D1045" s="1"/>
      <c r="E1045" s="713"/>
      <c r="F1045" s="1"/>
      <c r="G1045" s="1"/>
      <c r="H1045" s="44" t="str">
        <f t="array" ref="H1045">IF(ISERROR(INDEX(גיליון3!$U$14:$X$28,MATCH('דיווח פרטני'!G1045,גיליון3!$T$14:$T$28,0),MATCH('דיווח פרטני'!C1045,גיליון3!$U$13:$X$13,0)))," ", INDEX(גיליון3!$U$14:$X$28,MATCH('דיווח פרטני'!G1045,גיליון3!$T$14:$T$28,0),MATCH('דיווח פרטני'!C1045,גיליון3!$U$13:$X$13,0)))</f>
        <v xml:space="preserve"> </v>
      </c>
      <c r="I1045" s="1"/>
      <c r="J1045" s="1" t="e">
        <f>VLOOKUP(Table_1[[#This Row],[מספר רישוי ]],'[3]2024'!$A:$AH,34,0)</f>
        <v>#N/A</v>
      </c>
    </row>
    <row r="1046" spans="1:10" ht="18" customHeight="1" thickBot="1" x14ac:dyDescent="0.3">
      <c r="A1046" s="1"/>
      <c r="B1046" s="1"/>
      <c r="C1046" s="1"/>
      <c r="D1046" s="1"/>
      <c r="E1046" s="713"/>
      <c r="F1046" s="1"/>
      <c r="G1046" s="1"/>
      <c r="H1046" s="44" t="str">
        <f t="array" ref="H1046">IF(ISERROR(INDEX(גיליון3!$U$14:$X$28,MATCH('דיווח פרטני'!G1046,גיליון3!$T$14:$T$28,0),MATCH('דיווח פרטני'!C1046,גיליון3!$U$13:$X$13,0)))," ", INDEX(גיליון3!$U$14:$X$28,MATCH('דיווח פרטני'!G1046,גיליון3!$T$14:$T$28,0),MATCH('דיווח פרטני'!C1046,גיליון3!$U$13:$X$13,0)))</f>
        <v xml:space="preserve"> </v>
      </c>
      <c r="I1046" s="1"/>
      <c r="J1046" s="1" t="e">
        <f>VLOOKUP(Table_1[[#This Row],[מספר רישוי ]],'[3]2024'!$A:$AH,34,0)</f>
        <v>#N/A</v>
      </c>
    </row>
    <row r="1047" spans="1:10" ht="18" customHeight="1" thickBot="1" x14ac:dyDescent="0.3">
      <c r="A1047" s="1"/>
      <c r="B1047" s="1"/>
      <c r="C1047" s="1"/>
      <c r="D1047" s="1"/>
      <c r="E1047" s="713"/>
      <c r="F1047" s="1"/>
      <c r="G1047" s="1"/>
      <c r="H1047" s="44" t="str">
        <f t="array" ref="H1047">IF(ISERROR(INDEX(גיליון3!$U$14:$X$28,MATCH('דיווח פרטני'!G1047,גיליון3!$T$14:$T$28,0),MATCH('דיווח פרטני'!C1047,גיליון3!$U$13:$X$13,0)))," ", INDEX(גיליון3!$U$14:$X$28,MATCH('דיווח פרטני'!G1047,גיליון3!$T$14:$T$28,0),MATCH('דיווח פרטני'!C1047,גיליון3!$U$13:$X$13,0)))</f>
        <v xml:space="preserve"> </v>
      </c>
      <c r="I1047" s="1"/>
      <c r="J1047" s="1" t="e">
        <f>VLOOKUP(Table_1[[#This Row],[מספר רישוי ]],'[3]2024'!$A:$AH,34,0)</f>
        <v>#N/A</v>
      </c>
    </row>
    <row r="1048" spans="1:10" ht="18" customHeight="1" thickBot="1" x14ac:dyDescent="0.3">
      <c r="A1048" s="1"/>
      <c r="B1048" s="1"/>
      <c r="C1048" s="1"/>
      <c r="D1048" s="1"/>
      <c r="E1048" s="713"/>
      <c r="F1048" s="1"/>
      <c r="G1048" s="1"/>
      <c r="H1048" s="44" t="str">
        <f t="array" ref="H1048">IF(ISERROR(INDEX(גיליון3!$U$14:$X$28,MATCH('דיווח פרטני'!G1048,גיליון3!$T$14:$T$28,0),MATCH('דיווח פרטני'!C1048,גיליון3!$U$13:$X$13,0)))," ", INDEX(גיליון3!$U$14:$X$28,MATCH('דיווח פרטני'!G1048,גיליון3!$T$14:$T$28,0),MATCH('דיווח פרטני'!C1048,גיליון3!$U$13:$X$13,0)))</f>
        <v xml:space="preserve"> </v>
      </c>
      <c r="I1048" s="1"/>
      <c r="J1048" s="1" t="e">
        <f>VLOOKUP(Table_1[[#This Row],[מספר רישוי ]],'[3]2024'!$A:$AH,34,0)</f>
        <v>#N/A</v>
      </c>
    </row>
    <row r="1049" spans="1:10" ht="18" customHeight="1" thickBot="1" x14ac:dyDescent="0.3">
      <c r="A1049" s="1"/>
      <c r="B1049" s="1"/>
      <c r="C1049" s="1"/>
      <c r="D1049" s="1"/>
      <c r="E1049" s="713"/>
      <c r="F1049" s="1"/>
      <c r="G1049" s="1"/>
      <c r="H1049" s="44" t="str">
        <f t="array" ref="H1049">IF(ISERROR(INDEX(גיליון3!$U$14:$X$28,MATCH('דיווח פרטני'!G1049,גיליון3!$T$14:$T$28,0),MATCH('דיווח פרטני'!C1049,גיליון3!$U$13:$X$13,0)))," ", INDEX(גיליון3!$U$14:$X$28,MATCH('דיווח פרטני'!G1049,גיליון3!$T$14:$T$28,0),MATCH('דיווח פרטני'!C1049,גיליון3!$U$13:$X$13,0)))</f>
        <v xml:space="preserve"> </v>
      </c>
      <c r="I1049" s="1"/>
      <c r="J1049" s="1" t="e">
        <f>VLOOKUP(Table_1[[#This Row],[מספר רישוי ]],'[3]2024'!$A:$AH,34,0)</f>
        <v>#N/A</v>
      </c>
    </row>
    <row r="1050" spans="1:10" ht="18" customHeight="1" thickBot="1" x14ac:dyDescent="0.3">
      <c r="A1050" s="1"/>
      <c r="B1050" s="1"/>
      <c r="C1050" s="1"/>
      <c r="D1050" s="1"/>
      <c r="E1050" s="713"/>
      <c r="F1050" s="1"/>
      <c r="G1050" s="1"/>
      <c r="H1050" s="44" t="str">
        <f t="array" ref="H1050">IF(ISERROR(INDEX(גיליון3!$U$14:$X$28,MATCH('דיווח פרטני'!G1050,גיליון3!$T$14:$T$28,0),MATCH('דיווח פרטני'!C1050,גיליון3!$U$13:$X$13,0)))," ", INDEX(גיליון3!$U$14:$X$28,MATCH('דיווח פרטני'!G1050,גיליון3!$T$14:$T$28,0),MATCH('דיווח פרטני'!C1050,גיליון3!$U$13:$X$13,0)))</f>
        <v xml:space="preserve"> </v>
      </c>
      <c r="I1050" s="1"/>
      <c r="J1050" s="1" t="e">
        <f>VLOOKUP(Table_1[[#This Row],[מספר רישוי ]],'[3]2024'!$A:$AH,34,0)</f>
        <v>#N/A</v>
      </c>
    </row>
    <row r="1051" spans="1:10" ht="18" customHeight="1" thickBot="1" x14ac:dyDescent="0.3">
      <c r="A1051" s="1"/>
      <c r="B1051" s="1"/>
      <c r="C1051" s="1"/>
      <c r="D1051" s="1"/>
      <c r="E1051" s="713"/>
      <c r="F1051" s="1"/>
      <c r="G1051" s="1"/>
      <c r="H1051" s="44" t="str">
        <f t="array" ref="H1051">IF(ISERROR(INDEX(גיליון3!$U$14:$X$28,MATCH('דיווח פרטני'!G1051,גיליון3!$T$14:$T$28,0),MATCH('דיווח פרטני'!C1051,גיליון3!$U$13:$X$13,0)))," ", INDEX(גיליון3!$U$14:$X$28,MATCH('דיווח פרטני'!G1051,גיליון3!$T$14:$T$28,0),MATCH('דיווח פרטני'!C1051,גיליון3!$U$13:$X$13,0)))</f>
        <v xml:space="preserve"> </v>
      </c>
      <c r="I1051" s="1"/>
      <c r="J1051" s="1" t="e">
        <f>VLOOKUP(Table_1[[#This Row],[מספר רישוי ]],'[3]2024'!$A:$AH,34,0)</f>
        <v>#N/A</v>
      </c>
    </row>
    <row r="1052" spans="1:10" ht="18" customHeight="1" thickBot="1" x14ac:dyDescent="0.3">
      <c r="A1052" s="1"/>
      <c r="B1052" s="1"/>
      <c r="C1052" s="1"/>
      <c r="D1052" s="1"/>
      <c r="E1052" s="713"/>
      <c r="F1052" s="1"/>
      <c r="G1052" s="1"/>
      <c r="H1052" s="44" t="str">
        <f t="array" ref="H1052">IF(ISERROR(INDEX(גיליון3!$U$14:$X$28,MATCH('דיווח פרטני'!G1052,גיליון3!$T$14:$T$28,0),MATCH('דיווח פרטני'!C1052,גיליון3!$U$13:$X$13,0)))," ", INDEX(גיליון3!$U$14:$X$28,MATCH('דיווח פרטני'!G1052,גיליון3!$T$14:$T$28,0),MATCH('דיווח פרטני'!C1052,גיליון3!$U$13:$X$13,0)))</f>
        <v xml:space="preserve"> </v>
      </c>
      <c r="I1052" s="1"/>
      <c r="J1052" s="1" t="e">
        <f>VLOOKUP(Table_1[[#This Row],[מספר רישוי ]],'[3]2024'!$A:$AH,34,0)</f>
        <v>#N/A</v>
      </c>
    </row>
    <row r="1053" spans="1:10" ht="18" customHeight="1" thickBot="1" x14ac:dyDescent="0.3">
      <c r="A1053" s="1"/>
      <c r="B1053" s="1"/>
      <c r="C1053" s="1"/>
      <c r="D1053" s="1"/>
      <c r="E1053" s="713"/>
      <c r="F1053" s="1"/>
      <c r="G1053" s="1"/>
      <c r="H1053" s="44" t="str">
        <f t="array" ref="H1053">IF(ISERROR(INDEX(גיליון3!$U$14:$X$28,MATCH('דיווח פרטני'!G1053,גיליון3!$T$14:$T$28,0),MATCH('דיווח פרטני'!C1053,גיליון3!$U$13:$X$13,0)))," ", INDEX(גיליון3!$U$14:$X$28,MATCH('דיווח פרטני'!G1053,גיליון3!$T$14:$T$28,0),MATCH('דיווח פרטני'!C1053,גיליון3!$U$13:$X$13,0)))</f>
        <v xml:space="preserve"> </v>
      </c>
      <c r="I1053" s="1"/>
      <c r="J1053" s="1" t="e">
        <f>VLOOKUP(Table_1[[#This Row],[מספר רישוי ]],'[3]2024'!$A:$AH,34,0)</f>
        <v>#N/A</v>
      </c>
    </row>
    <row r="1054" spans="1:10" ht="18" customHeight="1" thickBot="1" x14ac:dyDescent="0.3">
      <c r="A1054" s="1"/>
      <c r="B1054" s="1"/>
      <c r="C1054" s="1"/>
      <c r="D1054" s="1"/>
      <c r="E1054" s="713"/>
      <c r="F1054" s="1"/>
      <c r="G1054" s="1"/>
      <c r="H1054" s="44" t="str">
        <f t="array" ref="H1054">IF(ISERROR(INDEX(גיליון3!$U$14:$X$28,MATCH('דיווח פרטני'!G1054,גיליון3!$T$14:$T$28,0),MATCH('דיווח פרטני'!C1054,גיליון3!$U$13:$X$13,0)))," ", INDEX(גיליון3!$U$14:$X$28,MATCH('דיווח פרטני'!G1054,גיליון3!$T$14:$T$28,0),MATCH('דיווח פרטני'!C1054,גיליון3!$U$13:$X$13,0)))</f>
        <v xml:space="preserve"> </v>
      </c>
      <c r="I1054" s="1"/>
      <c r="J1054" s="1" t="e">
        <f>VLOOKUP(Table_1[[#This Row],[מספר רישוי ]],'[3]2024'!$A:$AH,34,0)</f>
        <v>#N/A</v>
      </c>
    </row>
    <row r="1055" spans="1:10" ht="18" customHeight="1" thickBot="1" x14ac:dyDescent="0.3">
      <c r="A1055" s="1"/>
      <c r="B1055" s="1"/>
      <c r="C1055" s="1"/>
      <c r="D1055" s="1"/>
      <c r="E1055" s="713"/>
      <c r="F1055" s="1"/>
      <c r="G1055" s="1"/>
      <c r="H1055" s="44" t="str">
        <f t="array" ref="H1055">IF(ISERROR(INDEX(גיליון3!$U$14:$X$28,MATCH('דיווח פרטני'!G1055,גיליון3!$T$14:$T$28,0),MATCH('דיווח פרטני'!C1055,גיליון3!$U$13:$X$13,0)))," ", INDEX(גיליון3!$U$14:$X$28,MATCH('דיווח פרטני'!G1055,גיליון3!$T$14:$T$28,0),MATCH('דיווח פרטני'!C1055,גיליון3!$U$13:$X$13,0)))</f>
        <v xml:space="preserve"> </v>
      </c>
      <c r="I1055" s="1"/>
      <c r="J1055" s="1" t="e">
        <f>VLOOKUP(Table_1[[#This Row],[מספר רישוי ]],'[3]2024'!$A:$AH,34,0)</f>
        <v>#N/A</v>
      </c>
    </row>
    <row r="1056" spans="1:10" ht="18" customHeight="1" thickBot="1" x14ac:dyDescent="0.3">
      <c r="A1056" s="1"/>
      <c r="B1056" s="1"/>
      <c r="C1056" s="1"/>
      <c r="D1056" s="1"/>
      <c r="E1056" s="713"/>
      <c r="F1056" s="1"/>
      <c r="G1056" s="1"/>
      <c r="H1056" s="44" t="str">
        <f t="array" ref="H1056">IF(ISERROR(INDEX(גיליון3!$U$14:$X$28,MATCH('דיווח פרטני'!G1056,גיליון3!$T$14:$T$28,0),MATCH('דיווח פרטני'!C1056,גיליון3!$U$13:$X$13,0)))," ", INDEX(גיליון3!$U$14:$X$28,MATCH('דיווח פרטני'!G1056,גיליון3!$T$14:$T$28,0),MATCH('דיווח פרטני'!C1056,גיליון3!$U$13:$X$13,0)))</f>
        <v xml:space="preserve"> </v>
      </c>
      <c r="I1056" s="1"/>
      <c r="J1056" s="1" t="e">
        <f>VLOOKUP(Table_1[[#This Row],[מספר רישוי ]],'[3]2024'!$A:$AH,34,0)</f>
        <v>#N/A</v>
      </c>
    </row>
    <row r="1057" spans="1:10" ht="18" customHeight="1" thickBot="1" x14ac:dyDescent="0.3">
      <c r="A1057" s="1"/>
      <c r="B1057" s="1"/>
      <c r="C1057" s="1"/>
      <c r="D1057" s="1"/>
      <c r="E1057" s="713"/>
      <c r="F1057" s="1"/>
      <c r="G1057" s="1"/>
      <c r="H1057" s="44" t="str">
        <f t="array" ref="H1057">IF(ISERROR(INDEX(גיליון3!$U$14:$X$28,MATCH('דיווח פרטני'!G1057,גיליון3!$T$14:$T$28,0),MATCH('דיווח פרטני'!C1057,גיליון3!$U$13:$X$13,0)))," ", INDEX(גיליון3!$U$14:$X$28,MATCH('דיווח פרטני'!G1057,גיליון3!$T$14:$T$28,0),MATCH('דיווח פרטני'!C1057,גיליון3!$U$13:$X$13,0)))</f>
        <v xml:space="preserve"> </v>
      </c>
      <c r="I1057" s="1"/>
      <c r="J1057" s="1" t="e">
        <f>VLOOKUP(Table_1[[#This Row],[מספר רישוי ]],'[3]2024'!$A:$AH,34,0)</f>
        <v>#N/A</v>
      </c>
    </row>
    <row r="1058" spans="1:10" ht="18" customHeight="1" thickBot="1" x14ac:dyDescent="0.3">
      <c r="A1058" s="1"/>
      <c r="B1058" s="1"/>
      <c r="C1058" s="1"/>
      <c r="D1058" s="1"/>
      <c r="E1058" s="713"/>
      <c r="F1058" s="1"/>
      <c r="G1058" s="1"/>
      <c r="H1058" s="44" t="str">
        <f t="array" ref="H1058">IF(ISERROR(INDEX(גיליון3!$U$14:$X$28,MATCH('דיווח פרטני'!G1058,גיליון3!$T$14:$T$28,0),MATCH('דיווח פרטני'!C1058,גיליון3!$U$13:$X$13,0)))," ", INDEX(גיליון3!$U$14:$X$28,MATCH('דיווח פרטני'!G1058,גיליון3!$T$14:$T$28,0),MATCH('דיווח פרטני'!C1058,גיליון3!$U$13:$X$13,0)))</f>
        <v xml:space="preserve"> </v>
      </c>
      <c r="I1058" s="1"/>
      <c r="J1058" s="1" t="e">
        <f>VLOOKUP(Table_1[[#This Row],[מספר רישוי ]],'[3]2024'!$A:$AH,34,0)</f>
        <v>#N/A</v>
      </c>
    </row>
    <row r="1059" spans="1:10" ht="18" customHeight="1" thickBot="1" x14ac:dyDescent="0.3">
      <c r="A1059" s="1"/>
      <c r="B1059" s="1"/>
      <c r="C1059" s="1"/>
      <c r="D1059" s="1"/>
      <c r="E1059" s="713"/>
      <c r="F1059" s="1"/>
      <c r="G1059" s="1"/>
      <c r="H1059" s="44" t="str">
        <f t="array" ref="H1059">IF(ISERROR(INDEX(גיליון3!$U$14:$X$28,MATCH('דיווח פרטני'!G1059,גיליון3!$T$14:$T$28,0),MATCH('דיווח פרטני'!C1059,גיליון3!$U$13:$X$13,0)))," ", INDEX(גיליון3!$U$14:$X$28,MATCH('דיווח פרטני'!G1059,גיליון3!$T$14:$T$28,0),MATCH('דיווח פרטני'!C1059,גיליון3!$U$13:$X$13,0)))</f>
        <v xml:space="preserve"> </v>
      </c>
      <c r="I1059" s="1"/>
      <c r="J1059" s="1" t="e">
        <f>VLOOKUP(Table_1[[#This Row],[מספר רישוי ]],'[3]2024'!$A:$AH,34,0)</f>
        <v>#N/A</v>
      </c>
    </row>
    <row r="1060" spans="1:10" ht="18" customHeight="1" thickBot="1" x14ac:dyDescent="0.3">
      <c r="A1060" s="1"/>
      <c r="B1060" s="1"/>
      <c r="C1060" s="1"/>
      <c r="D1060" s="1"/>
      <c r="E1060" s="713"/>
      <c r="F1060" s="1"/>
      <c r="G1060" s="1"/>
      <c r="H1060" s="44" t="str">
        <f t="array" ref="H1060">IF(ISERROR(INDEX(גיליון3!$U$14:$X$28,MATCH('דיווח פרטני'!G1060,גיליון3!$T$14:$T$28,0),MATCH('דיווח פרטני'!C1060,גיליון3!$U$13:$X$13,0)))," ", INDEX(גיליון3!$U$14:$X$28,MATCH('דיווח פרטני'!G1060,גיליון3!$T$14:$T$28,0),MATCH('דיווח פרטני'!C1060,גיליון3!$U$13:$X$13,0)))</f>
        <v xml:space="preserve"> </v>
      </c>
      <c r="I1060" s="1"/>
      <c r="J1060" s="1" t="e">
        <f>VLOOKUP(Table_1[[#This Row],[מספר רישוי ]],'[3]2024'!$A:$AH,34,0)</f>
        <v>#N/A</v>
      </c>
    </row>
    <row r="1061" spans="1:10" ht="18" customHeight="1" thickBot="1" x14ac:dyDescent="0.3">
      <c r="A1061" s="1"/>
      <c r="B1061" s="1"/>
      <c r="C1061" s="1"/>
      <c r="D1061" s="1"/>
      <c r="E1061" s="713"/>
      <c r="F1061" s="1"/>
      <c r="G1061" s="1"/>
      <c r="H1061" s="44" t="str">
        <f t="array" ref="H1061">IF(ISERROR(INDEX(גיליון3!$U$14:$X$28,MATCH('דיווח פרטני'!G1061,גיליון3!$T$14:$T$28,0),MATCH('דיווח פרטני'!C1061,גיליון3!$U$13:$X$13,0)))," ", INDEX(גיליון3!$U$14:$X$28,MATCH('דיווח פרטני'!G1061,גיליון3!$T$14:$T$28,0),MATCH('דיווח פרטני'!C1061,גיליון3!$U$13:$X$13,0)))</f>
        <v xml:space="preserve"> </v>
      </c>
      <c r="I1061" s="1"/>
      <c r="J1061" s="1" t="e">
        <f>VLOOKUP(Table_1[[#This Row],[מספר רישוי ]],'[3]2024'!$A:$AH,34,0)</f>
        <v>#N/A</v>
      </c>
    </row>
    <row r="1062" spans="1:10" ht="18" customHeight="1" thickBot="1" x14ac:dyDescent="0.3">
      <c r="A1062" s="1"/>
      <c r="B1062" s="1"/>
      <c r="C1062" s="1"/>
      <c r="D1062" s="1"/>
      <c r="E1062" s="713"/>
      <c r="F1062" s="1"/>
      <c r="G1062" s="1"/>
      <c r="H1062" s="44" t="str">
        <f t="array" ref="H1062">IF(ISERROR(INDEX(גיליון3!$U$14:$X$28,MATCH('דיווח פרטני'!G1062,גיליון3!$T$14:$T$28,0),MATCH('דיווח פרטני'!C1062,גיליון3!$U$13:$X$13,0)))," ", INDEX(גיליון3!$U$14:$X$28,MATCH('דיווח פרטני'!G1062,גיליון3!$T$14:$T$28,0),MATCH('דיווח פרטני'!C1062,גיליון3!$U$13:$X$13,0)))</f>
        <v xml:space="preserve"> </v>
      </c>
      <c r="I1062" s="1"/>
      <c r="J1062" s="1" t="e">
        <f>VLOOKUP(Table_1[[#This Row],[מספר רישוי ]],'[3]2024'!$A:$AH,34,0)</f>
        <v>#N/A</v>
      </c>
    </row>
    <row r="1063" spans="1:10" ht="18" customHeight="1" thickBot="1" x14ac:dyDescent="0.3">
      <c r="A1063" s="1"/>
      <c r="B1063" s="1"/>
      <c r="C1063" s="1"/>
      <c r="D1063" s="1"/>
      <c r="E1063" s="713"/>
      <c r="F1063" s="1"/>
      <c r="G1063" s="1"/>
      <c r="H1063" s="44" t="str">
        <f t="array" ref="H1063">IF(ISERROR(INDEX(גיליון3!$U$14:$X$28,MATCH('דיווח פרטני'!G1063,גיליון3!$T$14:$T$28,0),MATCH('דיווח פרטני'!C1063,גיליון3!$U$13:$X$13,0)))," ", INDEX(גיליון3!$U$14:$X$28,MATCH('דיווח פרטני'!G1063,גיליון3!$T$14:$T$28,0),MATCH('דיווח פרטני'!C1063,גיליון3!$U$13:$X$13,0)))</f>
        <v xml:space="preserve"> </v>
      </c>
      <c r="I1063" s="1"/>
      <c r="J1063" s="1" t="e">
        <f>VLOOKUP(Table_1[[#This Row],[מספר רישוי ]],'[3]2024'!$A:$AH,34,0)</f>
        <v>#N/A</v>
      </c>
    </row>
    <row r="1064" spans="1:10" ht="18" customHeight="1" thickBot="1" x14ac:dyDescent="0.3">
      <c r="A1064" s="1"/>
      <c r="B1064" s="1"/>
      <c r="C1064" s="1"/>
      <c r="D1064" s="1"/>
      <c r="E1064" s="713"/>
      <c r="F1064" s="1"/>
      <c r="G1064" s="1"/>
      <c r="H1064" s="44" t="str">
        <f t="array" ref="H1064">IF(ISERROR(INDEX(גיליון3!$U$14:$X$28,MATCH('דיווח פרטני'!G1064,גיליון3!$T$14:$T$28,0),MATCH('דיווח פרטני'!C1064,גיליון3!$U$13:$X$13,0)))," ", INDEX(גיליון3!$U$14:$X$28,MATCH('דיווח פרטני'!G1064,גיליון3!$T$14:$T$28,0),MATCH('דיווח פרטני'!C1064,גיליון3!$U$13:$X$13,0)))</f>
        <v xml:space="preserve"> </v>
      </c>
      <c r="I1064" s="1"/>
      <c r="J1064" s="1" t="e">
        <f>VLOOKUP(Table_1[[#This Row],[מספר רישוי ]],'[3]2024'!$A:$AH,34,0)</f>
        <v>#N/A</v>
      </c>
    </row>
    <row r="1065" spans="1:10" ht="18" customHeight="1" thickBot="1" x14ac:dyDescent="0.3">
      <c r="A1065" s="1"/>
      <c r="B1065" s="1"/>
      <c r="C1065" s="1"/>
      <c r="D1065" s="1"/>
      <c r="E1065" s="713"/>
      <c r="F1065" s="1"/>
      <c r="G1065" s="1"/>
      <c r="H1065" s="44" t="str">
        <f t="array" ref="H1065">IF(ISERROR(INDEX(גיליון3!$U$14:$X$28,MATCH('דיווח פרטני'!G1065,גיליון3!$T$14:$T$28,0),MATCH('דיווח פרטני'!C1065,גיליון3!$U$13:$X$13,0)))," ", INDEX(גיליון3!$U$14:$X$28,MATCH('דיווח פרטני'!G1065,גיליון3!$T$14:$T$28,0),MATCH('דיווח פרטני'!C1065,גיליון3!$U$13:$X$13,0)))</f>
        <v xml:space="preserve"> </v>
      </c>
      <c r="I1065" s="1"/>
      <c r="J1065" s="1" t="e">
        <f>VLOOKUP(Table_1[[#This Row],[מספר רישוי ]],'[3]2024'!$A:$AH,34,0)</f>
        <v>#N/A</v>
      </c>
    </row>
    <row r="1066" spans="1:10" ht="18" customHeight="1" thickBot="1" x14ac:dyDescent="0.3">
      <c r="A1066" s="1"/>
      <c r="B1066" s="1"/>
      <c r="C1066" s="1"/>
      <c r="D1066" s="1"/>
      <c r="E1066" s="713"/>
      <c r="F1066" s="1"/>
      <c r="G1066" s="1"/>
      <c r="H1066" s="44" t="str">
        <f t="array" ref="H1066">IF(ISERROR(INDEX(גיליון3!$U$14:$X$28,MATCH('דיווח פרטני'!G1066,גיליון3!$T$14:$T$28,0),MATCH('דיווח פרטני'!C1066,גיליון3!$U$13:$X$13,0)))," ", INDEX(גיליון3!$U$14:$X$28,MATCH('דיווח פרטני'!G1066,גיליון3!$T$14:$T$28,0),MATCH('דיווח פרטני'!C1066,גיליון3!$U$13:$X$13,0)))</f>
        <v xml:space="preserve"> </v>
      </c>
      <c r="I1066" s="1"/>
      <c r="J1066" s="1" t="e">
        <f>VLOOKUP(Table_1[[#This Row],[מספר רישוי ]],'[3]2024'!$A:$AH,34,0)</f>
        <v>#N/A</v>
      </c>
    </row>
    <row r="1067" spans="1:10" ht="18" customHeight="1" thickBot="1" x14ac:dyDescent="0.3">
      <c r="A1067" s="1"/>
      <c r="B1067" s="1"/>
      <c r="C1067" s="1"/>
      <c r="D1067" s="1"/>
      <c r="E1067" s="713"/>
      <c r="F1067" s="1"/>
      <c r="G1067" s="1"/>
      <c r="H1067" s="44" t="str">
        <f t="array" ref="H1067">IF(ISERROR(INDEX(גיליון3!$U$14:$X$28,MATCH('דיווח פרטני'!G1067,גיליון3!$T$14:$T$28,0),MATCH('דיווח פרטני'!C1067,גיליון3!$U$13:$X$13,0)))," ", INDEX(גיליון3!$U$14:$X$28,MATCH('דיווח פרטני'!G1067,גיליון3!$T$14:$T$28,0),MATCH('דיווח פרטני'!C1067,גיליון3!$U$13:$X$13,0)))</f>
        <v xml:space="preserve"> </v>
      </c>
      <c r="I1067" s="1"/>
      <c r="J1067" s="1" t="e">
        <f>VLOOKUP(Table_1[[#This Row],[מספר רישוי ]],'[3]2024'!$A:$AH,34,0)</f>
        <v>#N/A</v>
      </c>
    </row>
    <row r="1068" spans="1:10" ht="18" customHeight="1" thickBot="1" x14ac:dyDescent="0.3">
      <c r="A1068" s="1"/>
      <c r="B1068" s="1"/>
      <c r="C1068" s="1"/>
      <c r="D1068" s="1"/>
      <c r="E1068" s="713"/>
      <c r="F1068" s="1"/>
      <c r="G1068" s="1"/>
      <c r="H1068" s="44" t="str">
        <f t="array" ref="H1068">IF(ISERROR(INDEX(גיליון3!$U$14:$X$28,MATCH('דיווח פרטני'!G1068,גיליון3!$T$14:$T$28,0),MATCH('דיווח פרטני'!C1068,גיליון3!$U$13:$X$13,0)))," ", INDEX(גיליון3!$U$14:$X$28,MATCH('דיווח פרטני'!G1068,גיליון3!$T$14:$T$28,0),MATCH('דיווח פרטני'!C1068,גיליון3!$U$13:$X$13,0)))</f>
        <v xml:space="preserve"> </v>
      </c>
      <c r="I1068" s="1"/>
      <c r="J1068" s="1" t="e">
        <f>VLOOKUP(Table_1[[#This Row],[מספר רישוי ]],'[3]2024'!$A:$AH,34,0)</f>
        <v>#N/A</v>
      </c>
    </row>
    <row r="1069" spans="1:10" ht="18" customHeight="1" thickBot="1" x14ac:dyDescent="0.3">
      <c r="A1069" s="1"/>
      <c r="B1069" s="1"/>
      <c r="C1069" s="1"/>
      <c r="D1069" s="1"/>
      <c r="E1069" s="713"/>
      <c r="F1069" s="1"/>
      <c r="G1069" s="1"/>
      <c r="H1069" s="44" t="str">
        <f t="array" ref="H1069">IF(ISERROR(INDEX(גיליון3!$U$14:$X$28,MATCH('דיווח פרטני'!G1069,גיליון3!$T$14:$T$28,0),MATCH('דיווח פרטני'!C1069,גיליון3!$U$13:$X$13,0)))," ", INDEX(גיליון3!$U$14:$X$28,MATCH('דיווח פרטני'!G1069,גיליון3!$T$14:$T$28,0),MATCH('דיווח פרטני'!C1069,גיליון3!$U$13:$X$13,0)))</f>
        <v xml:space="preserve"> </v>
      </c>
      <c r="I1069" s="1"/>
      <c r="J1069" s="1" t="e">
        <f>VLOOKUP(Table_1[[#This Row],[מספר רישוי ]],'[3]2024'!$A:$AH,34,0)</f>
        <v>#N/A</v>
      </c>
    </row>
    <row r="1070" spans="1:10" ht="18" customHeight="1" thickBot="1" x14ac:dyDescent="0.3">
      <c r="A1070" s="1"/>
      <c r="B1070" s="1"/>
      <c r="C1070" s="1"/>
      <c r="D1070" s="1"/>
      <c r="E1070" s="713"/>
      <c r="F1070" s="1"/>
      <c r="G1070" s="1"/>
      <c r="H1070" s="44" t="str">
        <f t="array" ref="H1070">IF(ISERROR(INDEX(גיליון3!$U$14:$X$28,MATCH('דיווח פרטני'!G1070,גיליון3!$T$14:$T$28,0),MATCH('דיווח פרטני'!C1070,גיליון3!$U$13:$X$13,0)))," ", INDEX(גיליון3!$U$14:$X$28,MATCH('דיווח פרטני'!G1070,גיליון3!$T$14:$T$28,0),MATCH('דיווח פרטני'!C1070,גיליון3!$U$13:$X$13,0)))</f>
        <v xml:space="preserve"> </v>
      </c>
      <c r="I1070" s="1"/>
      <c r="J1070" s="1" t="e">
        <f>VLOOKUP(Table_1[[#This Row],[מספר רישוי ]],'[3]2024'!$A:$AH,34,0)</f>
        <v>#N/A</v>
      </c>
    </row>
    <row r="1071" spans="1:10" ht="18" customHeight="1" thickBot="1" x14ac:dyDescent="0.3">
      <c r="A1071" s="1"/>
      <c r="B1071" s="1"/>
      <c r="C1071" s="1"/>
      <c r="D1071" s="1"/>
      <c r="E1071" s="713"/>
      <c r="F1071" s="1"/>
      <c r="G1071" s="1"/>
      <c r="H1071" s="44" t="str">
        <f t="array" ref="H1071">IF(ISERROR(INDEX(גיליון3!$U$14:$X$28,MATCH('דיווח פרטני'!G1071,גיליון3!$T$14:$T$28,0),MATCH('דיווח פרטני'!C1071,גיליון3!$U$13:$X$13,0)))," ", INDEX(גיליון3!$U$14:$X$28,MATCH('דיווח פרטני'!G1071,גיליון3!$T$14:$T$28,0),MATCH('דיווח פרטני'!C1071,גיליון3!$U$13:$X$13,0)))</f>
        <v xml:space="preserve"> </v>
      </c>
      <c r="I1071" s="1"/>
      <c r="J1071" s="1" t="e">
        <f>VLOOKUP(Table_1[[#This Row],[מספר רישוי ]],'[3]2024'!$A:$AH,34,0)</f>
        <v>#N/A</v>
      </c>
    </row>
    <row r="1072" spans="1:10" ht="18" customHeight="1" thickBot="1" x14ac:dyDescent="0.3">
      <c r="A1072" s="1"/>
      <c r="B1072" s="1"/>
      <c r="C1072" s="1"/>
      <c r="D1072" s="1"/>
      <c r="E1072" s="713"/>
      <c r="F1072" s="1"/>
      <c r="G1072" s="1"/>
      <c r="H1072" s="44" t="str">
        <f t="array" ref="H1072">IF(ISERROR(INDEX(גיליון3!$U$14:$X$28,MATCH('דיווח פרטני'!G1072,גיליון3!$T$14:$T$28,0),MATCH('דיווח פרטני'!C1072,גיליון3!$U$13:$X$13,0)))," ", INDEX(גיליון3!$U$14:$X$28,MATCH('דיווח פרטני'!G1072,גיליון3!$T$14:$T$28,0),MATCH('דיווח פרטני'!C1072,גיליון3!$U$13:$X$13,0)))</f>
        <v xml:space="preserve"> </v>
      </c>
      <c r="I1072" s="1"/>
      <c r="J1072" s="1" t="e">
        <f>VLOOKUP(Table_1[[#This Row],[מספר רישוי ]],'[3]2024'!$A:$AH,34,0)</f>
        <v>#N/A</v>
      </c>
    </row>
    <row r="1073" spans="1:10" ht="18" customHeight="1" thickBot="1" x14ac:dyDescent="0.3">
      <c r="A1073" s="1"/>
      <c r="B1073" s="1"/>
      <c r="C1073" s="1"/>
      <c r="D1073" s="1"/>
      <c r="E1073" s="713"/>
      <c r="F1073" s="1"/>
      <c r="G1073" s="1"/>
      <c r="H1073" s="44" t="str">
        <f t="array" ref="H1073">IF(ISERROR(INDEX(גיליון3!$U$14:$X$28,MATCH('דיווח פרטני'!G1073,גיליון3!$T$14:$T$28,0),MATCH('דיווח פרטני'!C1073,גיליון3!$U$13:$X$13,0)))," ", INDEX(גיליון3!$U$14:$X$28,MATCH('דיווח פרטני'!G1073,גיליון3!$T$14:$T$28,0),MATCH('דיווח פרטני'!C1073,גיליון3!$U$13:$X$13,0)))</f>
        <v xml:space="preserve"> </v>
      </c>
      <c r="I1073" s="1"/>
      <c r="J1073" s="1" t="e">
        <f>VLOOKUP(Table_1[[#This Row],[מספר רישוי ]],'[3]2024'!$A:$AH,34,0)</f>
        <v>#N/A</v>
      </c>
    </row>
    <row r="1074" spans="1:10" ht="18" customHeight="1" thickBot="1" x14ac:dyDescent="0.3">
      <c r="A1074" s="1"/>
      <c r="B1074" s="1"/>
      <c r="C1074" s="1"/>
      <c r="D1074" s="1"/>
      <c r="E1074" s="713"/>
      <c r="F1074" s="1"/>
      <c r="G1074" s="1"/>
      <c r="H1074" s="44" t="str">
        <f t="array" ref="H1074">IF(ISERROR(INDEX(גיליון3!$U$14:$X$28,MATCH('דיווח פרטני'!G1074,גיליון3!$T$14:$T$28,0),MATCH('דיווח פרטני'!C1074,גיליון3!$U$13:$X$13,0)))," ", INDEX(גיליון3!$U$14:$X$28,MATCH('דיווח פרטני'!G1074,גיליון3!$T$14:$T$28,0),MATCH('דיווח פרטני'!C1074,גיליון3!$U$13:$X$13,0)))</f>
        <v xml:space="preserve"> </v>
      </c>
      <c r="I1074" s="1"/>
      <c r="J1074" s="1" t="e">
        <f>VLOOKUP(Table_1[[#This Row],[מספר רישוי ]],'[3]2024'!$A:$AH,34,0)</f>
        <v>#N/A</v>
      </c>
    </row>
    <row r="1075" spans="1:10" ht="18" customHeight="1" thickBot="1" x14ac:dyDescent="0.3">
      <c r="A1075" s="1"/>
      <c r="B1075" s="1"/>
      <c r="C1075" s="1"/>
      <c r="D1075" s="1"/>
      <c r="E1075" s="713"/>
      <c r="F1075" s="1"/>
      <c r="G1075" s="1"/>
      <c r="H1075" s="44" t="str">
        <f t="array" ref="H1075">IF(ISERROR(INDEX(גיליון3!$U$14:$X$28,MATCH('דיווח פרטני'!G1075,גיליון3!$T$14:$T$28,0),MATCH('דיווח פרטני'!C1075,גיליון3!$U$13:$X$13,0)))," ", INDEX(גיליון3!$U$14:$X$28,MATCH('דיווח פרטני'!G1075,גיליון3!$T$14:$T$28,0),MATCH('דיווח פרטני'!C1075,גיליון3!$U$13:$X$13,0)))</f>
        <v xml:space="preserve"> </v>
      </c>
      <c r="I1075" s="1"/>
      <c r="J1075" s="1" t="e">
        <f>VLOOKUP(Table_1[[#This Row],[מספר רישוי ]],'[3]2024'!$A:$AH,34,0)</f>
        <v>#N/A</v>
      </c>
    </row>
    <row r="1076" spans="1:10" ht="18" customHeight="1" thickBot="1" x14ac:dyDescent="0.3">
      <c r="A1076" s="1"/>
      <c r="B1076" s="1"/>
      <c r="C1076" s="1"/>
      <c r="D1076" s="1"/>
      <c r="E1076" s="713"/>
      <c r="F1076" s="1"/>
      <c r="G1076" s="1"/>
      <c r="H1076" s="44" t="str">
        <f t="array" ref="H1076">IF(ISERROR(INDEX(גיליון3!$U$14:$X$28,MATCH('דיווח פרטני'!G1076,גיליון3!$T$14:$T$28,0),MATCH('דיווח פרטני'!C1076,גיליון3!$U$13:$X$13,0)))," ", INDEX(גיליון3!$U$14:$X$28,MATCH('דיווח פרטני'!G1076,גיליון3!$T$14:$T$28,0),MATCH('דיווח פרטני'!C1076,גיליון3!$U$13:$X$13,0)))</f>
        <v xml:space="preserve"> </v>
      </c>
      <c r="I1076" s="1"/>
      <c r="J1076" s="1" t="e">
        <f>VLOOKUP(Table_1[[#This Row],[מספר רישוי ]],'[3]2024'!$A:$AH,34,0)</f>
        <v>#N/A</v>
      </c>
    </row>
    <row r="1077" spans="1:10" ht="18" customHeight="1" thickBot="1" x14ac:dyDescent="0.3">
      <c r="A1077" s="1"/>
      <c r="B1077" s="1"/>
      <c r="C1077" s="1"/>
      <c r="D1077" s="1"/>
      <c r="E1077" s="713"/>
      <c r="F1077" s="1"/>
      <c r="G1077" s="1"/>
      <c r="H1077" s="44" t="str">
        <f t="array" ref="H1077">IF(ISERROR(INDEX(גיליון3!$U$14:$X$28,MATCH('דיווח פרטני'!G1077,גיליון3!$T$14:$T$28,0),MATCH('דיווח פרטני'!C1077,גיליון3!$U$13:$X$13,0)))," ", INDEX(גיליון3!$U$14:$X$28,MATCH('דיווח פרטני'!G1077,גיליון3!$T$14:$T$28,0),MATCH('דיווח פרטני'!C1077,גיליון3!$U$13:$X$13,0)))</f>
        <v xml:space="preserve"> </v>
      </c>
      <c r="I1077" s="1"/>
      <c r="J1077" s="1" t="e">
        <f>VLOOKUP(Table_1[[#This Row],[מספר רישוי ]],'[3]2024'!$A:$AH,34,0)</f>
        <v>#N/A</v>
      </c>
    </row>
    <row r="1078" spans="1:10" ht="18" customHeight="1" thickBot="1" x14ac:dyDescent="0.3">
      <c r="A1078" s="1"/>
      <c r="B1078" s="1"/>
      <c r="C1078" s="1"/>
      <c r="D1078" s="1"/>
      <c r="E1078" s="713"/>
      <c r="F1078" s="1"/>
      <c r="G1078" s="1"/>
      <c r="H1078" s="44" t="str">
        <f t="array" ref="H1078">IF(ISERROR(INDEX(גיליון3!$U$14:$X$28,MATCH('דיווח פרטני'!G1078,גיליון3!$T$14:$T$28,0),MATCH('דיווח פרטני'!C1078,גיליון3!$U$13:$X$13,0)))," ", INDEX(גיליון3!$U$14:$X$28,MATCH('דיווח פרטני'!G1078,גיליון3!$T$14:$T$28,0),MATCH('דיווח פרטני'!C1078,גיליון3!$U$13:$X$13,0)))</f>
        <v xml:space="preserve"> </v>
      </c>
      <c r="I1078" s="1"/>
      <c r="J1078" s="1" t="e">
        <f>VLOOKUP(Table_1[[#This Row],[מספר רישוי ]],'[3]2024'!$A:$AH,34,0)</f>
        <v>#N/A</v>
      </c>
    </row>
    <row r="1079" spans="1:10" ht="18" customHeight="1" thickBot="1" x14ac:dyDescent="0.3">
      <c r="A1079" s="1"/>
      <c r="B1079" s="1"/>
      <c r="C1079" s="1"/>
      <c r="D1079" s="1"/>
      <c r="E1079" s="713"/>
      <c r="F1079" s="1"/>
      <c r="G1079" s="1"/>
      <c r="H1079" s="44" t="str">
        <f t="array" ref="H1079">IF(ISERROR(INDEX(גיליון3!$U$14:$X$28,MATCH('דיווח פרטני'!G1079,גיליון3!$T$14:$T$28,0),MATCH('דיווח פרטני'!C1079,גיליון3!$U$13:$X$13,0)))," ", INDEX(גיליון3!$U$14:$X$28,MATCH('דיווח פרטני'!G1079,גיליון3!$T$14:$T$28,0),MATCH('דיווח פרטני'!C1079,גיליון3!$U$13:$X$13,0)))</f>
        <v xml:space="preserve"> </v>
      </c>
      <c r="I1079" s="1"/>
      <c r="J1079" s="1" t="e">
        <f>VLOOKUP(Table_1[[#This Row],[מספר רישוי ]],'[3]2024'!$A:$AH,34,0)</f>
        <v>#N/A</v>
      </c>
    </row>
    <row r="1080" spans="1:10" ht="18" customHeight="1" thickBot="1" x14ac:dyDescent="0.3">
      <c r="A1080" s="1"/>
      <c r="B1080" s="1"/>
      <c r="C1080" s="1"/>
      <c r="D1080" s="1"/>
      <c r="E1080" s="713"/>
      <c r="F1080" s="1"/>
      <c r="G1080" s="1"/>
      <c r="H1080" s="44" t="str">
        <f t="array" ref="H1080">IF(ISERROR(INDEX(גיליון3!$U$14:$X$28,MATCH('דיווח פרטני'!G1080,גיליון3!$T$14:$T$28,0),MATCH('דיווח פרטני'!C1080,גיליון3!$U$13:$X$13,0)))," ", INDEX(גיליון3!$U$14:$X$28,MATCH('דיווח פרטני'!G1080,גיליון3!$T$14:$T$28,0),MATCH('דיווח פרטני'!C1080,גיליון3!$U$13:$X$13,0)))</f>
        <v xml:space="preserve"> </v>
      </c>
      <c r="I1080" s="1"/>
      <c r="J1080" s="1" t="e">
        <f>VLOOKUP(Table_1[[#This Row],[מספר רישוי ]],'[3]2024'!$A:$AH,34,0)</f>
        <v>#N/A</v>
      </c>
    </row>
    <row r="1081" spans="1:10" ht="18" customHeight="1" thickBot="1" x14ac:dyDescent="0.3">
      <c r="A1081" s="1"/>
      <c r="B1081" s="1"/>
      <c r="C1081" s="1"/>
      <c r="D1081" s="1"/>
      <c r="E1081" s="713"/>
      <c r="F1081" s="1"/>
      <c r="G1081" s="1"/>
      <c r="H1081" s="44" t="str">
        <f t="array" ref="H1081">IF(ISERROR(INDEX(גיליון3!$U$14:$X$28,MATCH('דיווח פרטני'!G1081,גיליון3!$T$14:$T$28,0),MATCH('דיווח פרטני'!C1081,גיליון3!$U$13:$X$13,0)))," ", INDEX(גיליון3!$U$14:$X$28,MATCH('דיווח פרטני'!G1081,גיליון3!$T$14:$T$28,0),MATCH('דיווח פרטני'!C1081,גיליון3!$U$13:$X$13,0)))</f>
        <v xml:space="preserve"> </v>
      </c>
      <c r="I1081" s="1"/>
      <c r="J1081" s="1" t="e">
        <f>VLOOKUP(Table_1[[#This Row],[מספר רישוי ]],'[3]2024'!$A:$AH,34,0)</f>
        <v>#N/A</v>
      </c>
    </row>
    <row r="1082" spans="1:10" ht="18" customHeight="1" thickBot="1" x14ac:dyDescent="0.3">
      <c r="A1082" s="1"/>
      <c r="B1082" s="1"/>
      <c r="C1082" s="1"/>
      <c r="D1082" s="1"/>
      <c r="E1082" s="713"/>
      <c r="F1082" s="1"/>
      <c r="G1082" s="1"/>
      <c r="H1082" s="44" t="str">
        <f t="array" ref="H1082">IF(ISERROR(INDEX(גיליון3!$U$14:$X$28,MATCH('דיווח פרטני'!G1082,גיליון3!$T$14:$T$28,0),MATCH('דיווח פרטני'!C1082,גיליון3!$U$13:$X$13,0)))," ", INDEX(גיליון3!$U$14:$X$28,MATCH('דיווח פרטני'!G1082,גיליון3!$T$14:$T$28,0),MATCH('דיווח פרטני'!C1082,גיליון3!$U$13:$X$13,0)))</f>
        <v xml:space="preserve"> </v>
      </c>
      <c r="I1082" s="1"/>
      <c r="J1082" s="1" t="e">
        <f>VLOOKUP(Table_1[[#This Row],[מספר רישוי ]],'[3]2024'!$A:$AH,34,0)</f>
        <v>#N/A</v>
      </c>
    </row>
    <row r="1083" spans="1:10" ht="18" customHeight="1" thickBot="1" x14ac:dyDescent="0.3">
      <c r="A1083" s="1"/>
      <c r="B1083" s="1"/>
      <c r="C1083" s="1"/>
      <c r="D1083" s="1"/>
      <c r="E1083" s="713"/>
      <c r="F1083" s="1"/>
      <c r="G1083" s="1"/>
      <c r="H1083" s="44" t="str">
        <f t="array" ref="H1083">IF(ISERROR(INDEX(גיליון3!$U$14:$X$28,MATCH('דיווח פרטני'!G1083,גיליון3!$T$14:$T$28,0),MATCH('דיווח פרטני'!C1083,גיליון3!$U$13:$X$13,0)))," ", INDEX(גיליון3!$U$14:$X$28,MATCH('דיווח פרטני'!G1083,גיליון3!$T$14:$T$28,0),MATCH('דיווח פרטני'!C1083,גיליון3!$U$13:$X$13,0)))</f>
        <v xml:space="preserve"> </v>
      </c>
      <c r="I1083" s="1"/>
      <c r="J1083" s="1" t="e">
        <f>VLOOKUP(Table_1[[#This Row],[מספר רישוי ]],'[3]2024'!$A:$AH,34,0)</f>
        <v>#N/A</v>
      </c>
    </row>
    <row r="1084" spans="1:10" ht="18" customHeight="1" thickBot="1" x14ac:dyDescent="0.3">
      <c r="A1084" s="1"/>
      <c r="B1084" s="1"/>
      <c r="C1084" s="1"/>
      <c r="D1084" s="1"/>
      <c r="E1084" s="713"/>
      <c r="F1084" s="1"/>
      <c r="G1084" s="1"/>
      <c r="H1084" s="44" t="str">
        <f t="array" ref="H1084">IF(ISERROR(INDEX(גיליון3!$U$14:$X$28,MATCH('דיווח פרטני'!G1084,גיליון3!$T$14:$T$28,0),MATCH('דיווח פרטני'!C1084,גיליון3!$U$13:$X$13,0)))," ", INDEX(גיליון3!$U$14:$X$28,MATCH('דיווח פרטני'!G1084,גיליון3!$T$14:$T$28,0),MATCH('דיווח פרטני'!C1084,גיליון3!$U$13:$X$13,0)))</f>
        <v xml:space="preserve"> </v>
      </c>
      <c r="I1084" s="1"/>
      <c r="J1084" s="1" t="e">
        <f>VLOOKUP(Table_1[[#This Row],[מספר רישוי ]],'[3]2024'!$A:$AH,34,0)</f>
        <v>#N/A</v>
      </c>
    </row>
    <row r="1085" spans="1:10" ht="18" customHeight="1" thickBot="1" x14ac:dyDescent="0.3">
      <c r="A1085" s="1"/>
      <c r="B1085" s="1"/>
      <c r="C1085" s="1"/>
      <c r="D1085" s="1"/>
      <c r="E1085" s="713"/>
      <c r="F1085" s="1"/>
      <c r="G1085" s="1"/>
      <c r="H1085" s="44" t="str">
        <f t="array" ref="H1085">IF(ISERROR(INDEX(גיליון3!$U$14:$X$28,MATCH('דיווח פרטני'!G1085,גיליון3!$T$14:$T$28,0),MATCH('דיווח פרטני'!C1085,גיליון3!$U$13:$X$13,0)))," ", INDEX(גיליון3!$U$14:$X$28,MATCH('דיווח פרטני'!G1085,גיליון3!$T$14:$T$28,0),MATCH('דיווח פרטני'!C1085,גיליון3!$U$13:$X$13,0)))</f>
        <v xml:space="preserve"> </v>
      </c>
      <c r="I1085" s="1"/>
      <c r="J1085" s="1" t="e">
        <f>VLOOKUP(Table_1[[#This Row],[מספר רישוי ]],'[3]2024'!$A:$AH,34,0)</f>
        <v>#N/A</v>
      </c>
    </row>
    <row r="1086" spans="1:10" ht="18" customHeight="1" thickBot="1" x14ac:dyDescent="0.3">
      <c r="A1086" s="1"/>
      <c r="B1086" s="1"/>
      <c r="C1086" s="1"/>
      <c r="D1086" s="1"/>
      <c r="E1086" s="713"/>
      <c r="F1086" s="1"/>
      <c r="G1086" s="1"/>
      <c r="H1086" s="44" t="str">
        <f t="array" ref="H1086">IF(ISERROR(INDEX(גיליון3!$U$14:$X$28,MATCH('דיווח פרטני'!G1086,גיליון3!$T$14:$T$28,0),MATCH('דיווח פרטני'!C1086,גיליון3!$U$13:$X$13,0)))," ", INDEX(גיליון3!$U$14:$X$28,MATCH('דיווח פרטני'!G1086,גיליון3!$T$14:$T$28,0),MATCH('דיווח פרטני'!C1086,גיליון3!$U$13:$X$13,0)))</f>
        <v xml:space="preserve"> </v>
      </c>
      <c r="I1086" s="1"/>
      <c r="J1086" s="1" t="e">
        <f>VLOOKUP(Table_1[[#This Row],[מספר רישוי ]],'[3]2024'!$A:$AH,34,0)</f>
        <v>#N/A</v>
      </c>
    </row>
    <row r="1087" spans="1:10" ht="18" customHeight="1" thickBot="1" x14ac:dyDescent="0.3">
      <c r="A1087" s="1"/>
      <c r="B1087" s="1"/>
      <c r="C1087" s="1"/>
      <c r="D1087" s="1"/>
      <c r="E1087" s="713"/>
      <c r="F1087" s="1"/>
      <c r="G1087" s="1"/>
      <c r="H1087" s="44" t="str">
        <f t="array" ref="H1087">IF(ISERROR(INDEX(גיליון3!$U$14:$X$28,MATCH('דיווח פרטני'!G1087,גיליון3!$T$14:$T$28,0),MATCH('דיווח פרטני'!C1087,גיליון3!$U$13:$X$13,0)))," ", INDEX(גיליון3!$U$14:$X$28,MATCH('דיווח פרטני'!G1087,גיליון3!$T$14:$T$28,0),MATCH('דיווח פרטני'!C1087,גיליון3!$U$13:$X$13,0)))</f>
        <v xml:space="preserve"> </v>
      </c>
      <c r="I1087" s="1"/>
      <c r="J1087" s="1" t="e">
        <f>VLOOKUP(Table_1[[#This Row],[מספר רישוי ]],'[3]2024'!$A:$AH,34,0)</f>
        <v>#N/A</v>
      </c>
    </row>
    <row r="1088" spans="1:10" ht="18" customHeight="1" thickBot="1" x14ac:dyDescent="0.3">
      <c r="A1088" s="1"/>
      <c r="B1088" s="1"/>
      <c r="C1088" s="1"/>
      <c r="D1088" s="1"/>
      <c r="E1088" s="713"/>
      <c r="F1088" s="1"/>
      <c r="G1088" s="1"/>
      <c r="H1088" s="44" t="str">
        <f t="array" ref="H1088">IF(ISERROR(INDEX(גיליון3!$U$14:$X$28,MATCH('דיווח פרטני'!G1088,גיליון3!$T$14:$T$28,0),MATCH('דיווח פרטני'!C1088,גיליון3!$U$13:$X$13,0)))," ", INDEX(גיליון3!$U$14:$X$28,MATCH('דיווח פרטני'!G1088,גיליון3!$T$14:$T$28,0),MATCH('דיווח פרטני'!C1088,גיליון3!$U$13:$X$13,0)))</f>
        <v xml:space="preserve"> </v>
      </c>
      <c r="I1088" s="1"/>
      <c r="J1088" s="1" t="e">
        <f>VLOOKUP(Table_1[[#This Row],[מספר רישוי ]],'[3]2024'!$A:$AH,34,0)</f>
        <v>#N/A</v>
      </c>
    </row>
    <row r="1089" spans="1:10" ht="18" customHeight="1" thickBot="1" x14ac:dyDescent="0.3">
      <c r="A1089" s="1"/>
      <c r="B1089" s="1"/>
      <c r="C1089" s="1"/>
      <c r="D1089" s="1"/>
      <c r="E1089" s="713"/>
      <c r="F1089" s="1"/>
      <c r="G1089" s="1"/>
      <c r="H1089" s="44" t="str">
        <f t="array" ref="H1089">IF(ISERROR(INDEX(גיליון3!$U$14:$X$28,MATCH('דיווח פרטני'!G1089,גיליון3!$T$14:$T$28,0),MATCH('דיווח פרטני'!C1089,גיליון3!$U$13:$X$13,0)))," ", INDEX(גיליון3!$U$14:$X$28,MATCH('דיווח פרטני'!G1089,גיליון3!$T$14:$T$28,0),MATCH('דיווח פרטני'!C1089,גיליון3!$U$13:$X$13,0)))</f>
        <v xml:space="preserve"> </v>
      </c>
      <c r="I1089" s="1"/>
      <c r="J1089" s="1" t="e">
        <f>VLOOKUP(Table_1[[#This Row],[מספר רישוי ]],'[3]2024'!$A:$AH,34,0)</f>
        <v>#N/A</v>
      </c>
    </row>
    <row r="1090" spans="1:10" ht="18" customHeight="1" thickBot="1" x14ac:dyDescent="0.3">
      <c r="A1090" s="1"/>
      <c r="B1090" s="1"/>
      <c r="C1090" s="1"/>
      <c r="D1090" s="1"/>
      <c r="E1090" s="713"/>
      <c r="F1090" s="1"/>
      <c r="G1090" s="1"/>
      <c r="H1090" s="44" t="str">
        <f t="array" ref="H1090">IF(ISERROR(INDEX(גיליון3!$U$14:$X$28,MATCH('דיווח פרטני'!G1090,גיליון3!$T$14:$T$28,0),MATCH('דיווח פרטני'!C1090,גיליון3!$U$13:$X$13,0)))," ", INDEX(גיליון3!$U$14:$X$28,MATCH('דיווח פרטני'!G1090,גיליון3!$T$14:$T$28,0),MATCH('דיווח פרטני'!C1090,גיליון3!$U$13:$X$13,0)))</f>
        <v xml:space="preserve"> </v>
      </c>
      <c r="I1090" s="1"/>
      <c r="J1090" s="1" t="e">
        <f>VLOOKUP(Table_1[[#This Row],[מספר רישוי ]],'[3]2024'!$A:$AH,34,0)</f>
        <v>#N/A</v>
      </c>
    </row>
    <row r="1091" spans="1:10" ht="18" customHeight="1" thickBot="1" x14ac:dyDescent="0.3">
      <c r="A1091" s="1"/>
      <c r="B1091" s="1"/>
      <c r="C1091" s="1"/>
      <c r="D1091" s="1"/>
      <c r="E1091" s="713"/>
      <c r="F1091" s="1"/>
      <c r="G1091" s="1"/>
      <c r="H1091" s="44" t="str">
        <f t="array" ref="H1091">IF(ISERROR(INDEX(גיליון3!$U$14:$X$28,MATCH('דיווח פרטני'!G1091,גיליון3!$T$14:$T$28,0),MATCH('דיווח פרטני'!C1091,גיליון3!$U$13:$X$13,0)))," ", INDEX(גיליון3!$U$14:$X$28,MATCH('דיווח פרטני'!G1091,גיליון3!$T$14:$T$28,0),MATCH('דיווח פרטני'!C1091,גיליון3!$U$13:$X$13,0)))</f>
        <v xml:space="preserve"> </v>
      </c>
      <c r="I1091" s="1"/>
      <c r="J1091" s="1" t="e">
        <f>VLOOKUP(Table_1[[#This Row],[מספר רישוי ]],'[3]2024'!$A:$AH,34,0)</f>
        <v>#N/A</v>
      </c>
    </row>
    <row r="1092" spans="1:10" ht="18" customHeight="1" thickBot="1" x14ac:dyDescent="0.3">
      <c r="A1092" s="1"/>
      <c r="B1092" s="1"/>
      <c r="C1092" s="1"/>
      <c r="D1092" s="1"/>
      <c r="E1092" s="713"/>
      <c r="F1092" s="1"/>
      <c r="G1092" s="1"/>
      <c r="H1092" s="44" t="str">
        <f t="array" ref="H1092">IF(ISERROR(INDEX(גיליון3!$U$14:$X$28,MATCH('דיווח פרטני'!G1092,גיליון3!$T$14:$T$28,0),MATCH('דיווח פרטני'!C1092,גיליון3!$U$13:$X$13,0)))," ", INDEX(גיליון3!$U$14:$X$28,MATCH('דיווח פרטני'!G1092,גיליון3!$T$14:$T$28,0),MATCH('דיווח פרטני'!C1092,גיליון3!$U$13:$X$13,0)))</f>
        <v xml:space="preserve"> </v>
      </c>
      <c r="I1092" s="1"/>
      <c r="J1092" s="1" t="e">
        <f>VLOOKUP(Table_1[[#This Row],[מספר רישוי ]],'[3]2024'!$A:$AH,34,0)</f>
        <v>#N/A</v>
      </c>
    </row>
    <row r="1093" spans="1:10" ht="18" customHeight="1" thickBot="1" x14ac:dyDescent="0.3">
      <c r="A1093" s="1"/>
      <c r="B1093" s="1"/>
      <c r="C1093" s="1"/>
      <c r="D1093" s="1"/>
      <c r="E1093" s="713"/>
      <c r="F1093" s="1"/>
      <c r="G1093" s="1"/>
      <c r="H1093" s="44" t="str">
        <f t="array" ref="H1093">IF(ISERROR(INDEX(גיליון3!$U$14:$X$28,MATCH('דיווח פרטני'!G1093,גיליון3!$T$14:$T$28,0),MATCH('דיווח פרטני'!C1093,גיליון3!$U$13:$X$13,0)))," ", INDEX(גיליון3!$U$14:$X$28,MATCH('דיווח פרטני'!G1093,גיליון3!$T$14:$T$28,0),MATCH('דיווח פרטני'!C1093,גיליון3!$U$13:$X$13,0)))</f>
        <v xml:space="preserve"> </v>
      </c>
      <c r="I1093" s="1"/>
      <c r="J1093" s="1" t="e">
        <f>VLOOKUP(Table_1[[#This Row],[מספר רישוי ]],'[3]2024'!$A:$AH,34,0)</f>
        <v>#N/A</v>
      </c>
    </row>
    <row r="1094" spans="1:10" ht="18" customHeight="1" thickBot="1" x14ac:dyDescent="0.3">
      <c r="A1094" s="1"/>
      <c r="B1094" s="1"/>
      <c r="C1094" s="1"/>
      <c r="D1094" s="1"/>
      <c r="E1094" s="713"/>
      <c r="F1094" s="1"/>
      <c r="G1094" s="1"/>
      <c r="H1094" s="44" t="str">
        <f t="array" ref="H1094">IF(ISERROR(INDEX(גיליון3!$U$14:$X$28,MATCH('דיווח פרטני'!G1094,גיליון3!$T$14:$T$28,0),MATCH('דיווח פרטני'!C1094,גיליון3!$U$13:$X$13,0)))," ", INDEX(גיליון3!$U$14:$X$28,MATCH('דיווח פרטני'!G1094,גיליון3!$T$14:$T$28,0),MATCH('דיווח פרטני'!C1094,גיליון3!$U$13:$X$13,0)))</f>
        <v xml:space="preserve"> </v>
      </c>
      <c r="I1094" s="1"/>
      <c r="J1094" s="1" t="e">
        <f>VLOOKUP(Table_1[[#This Row],[מספר רישוי ]],'[3]2024'!$A:$AH,34,0)</f>
        <v>#N/A</v>
      </c>
    </row>
    <row r="1095" spans="1:10" ht="18" customHeight="1" thickBot="1" x14ac:dyDescent="0.3">
      <c r="A1095" s="1"/>
      <c r="B1095" s="1"/>
      <c r="C1095" s="1"/>
      <c r="D1095" s="1"/>
      <c r="E1095" s="713"/>
      <c r="F1095" s="1"/>
      <c r="G1095" s="1"/>
      <c r="H1095" s="44" t="str">
        <f t="array" ref="H1095">IF(ISERROR(INDEX(גיליון3!$U$14:$X$28,MATCH('דיווח פרטני'!G1095,גיליון3!$T$14:$T$28,0),MATCH('דיווח פרטני'!C1095,גיליון3!$U$13:$X$13,0)))," ", INDEX(גיליון3!$U$14:$X$28,MATCH('דיווח פרטני'!G1095,גיליון3!$T$14:$T$28,0),MATCH('דיווח פרטני'!C1095,גיליון3!$U$13:$X$13,0)))</f>
        <v xml:space="preserve"> </v>
      </c>
      <c r="I1095" s="1"/>
      <c r="J1095" s="1" t="e">
        <f>VLOOKUP(Table_1[[#This Row],[מספר רישוי ]],'[3]2024'!$A:$AH,34,0)</f>
        <v>#N/A</v>
      </c>
    </row>
    <row r="1096" spans="1:10" ht="18" customHeight="1" thickBot="1" x14ac:dyDescent="0.3">
      <c r="A1096" s="1"/>
      <c r="B1096" s="1"/>
      <c r="C1096" s="1"/>
      <c r="D1096" s="1"/>
      <c r="E1096" s="713"/>
      <c r="F1096" s="1"/>
      <c r="G1096" s="1"/>
      <c r="H1096" s="44" t="str">
        <f t="array" ref="H1096">IF(ISERROR(INDEX(גיליון3!$U$14:$X$28,MATCH('דיווח פרטני'!G1096,גיליון3!$T$14:$T$28,0),MATCH('דיווח פרטני'!C1096,גיליון3!$U$13:$X$13,0)))," ", INDEX(גיליון3!$U$14:$X$28,MATCH('דיווח פרטני'!G1096,גיליון3!$T$14:$T$28,0),MATCH('דיווח פרטני'!C1096,גיליון3!$U$13:$X$13,0)))</f>
        <v xml:space="preserve"> </v>
      </c>
      <c r="I1096" s="1"/>
      <c r="J1096" s="1" t="e">
        <f>VLOOKUP(Table_1[[#This Row],[מספר רישוי ]],'[3]2024'!$A:$AH,34,0)</f>
        <v>#N/A</v>
      </c>
    </row>
    <row r="1097" spans="1:10" ht="18" customHeight="1" thickBot="1" x14ac:dyDescent="0.3">
      <c r="A1097" s="1"/>
      <c r="B1097" s="1"/>
      <c r="C1097" s="1"/>
      <c r="D1097" s="1"/>
      <c r="E1097" s="713"/>
      <c r="F1097" s="1"/>
      <c r="G1097" s="1"/>
      <c r="H1097" s="44" t="str">
        <f t="array" ref="H1097">IF(ISERROR(INDEX(גיליון3!$U$14:$X$28,MATCH('דיווח פרטני'!G1097,גיליון3!$T$14:$T$28,0),MATCH('דיווח פרטני'!C1097,גיליון3!$U$13:$X$13,0)))," ", INDEX(גיליון3!$U$14:$X$28,MATCH('דיווח פרטני'!G1097,גיליון3!$T$14:$T$28,0),MATCH('דיווח פרטני'!C1097,גיליון3!$U$13:$X$13,0)))</f>
        <v xml:space="preserve"> </v>
      </c>
      <c r="I1097" s="1"/>
      <c r="J1097" s="1" t="e">
        <f>VLOOKUP(Table_1[[#This Row],[מספר רישוי ]],'[3]2024'!$A:$AH,34,0)</f>
        <v>#N/A</v>
      </c>
    </row>
    <row r="1098" spans="1:10" ht="18" customHeight="1" thickBot="1" x14ac:dyDescent="0.3">
      <c r="A1098" s="1"/>
      <c r="B1098" s="1"/>
      <c r="C1098" s="1"/>
      <c r="D1098" s="1"/>
      <c r="E1098" s="713"/>
      <c r="F1098" s="1"/>
      <c r="G1098" s="1"/>
      <c r="H1098" s="44" t="str">
        <f t="array" ref="H1098">IF(ISERROR(INDEX(גיליון3!$U$14:$X$28,MATCH('דיווח פרטני'!G1098,גיליון3!$T$14:$T$28,0),MATCH('דיווח פרטני'!C1098,גיליון3!$U$13:$X$13,0)))," ", INDEX(גיליון3!$U$14:$X$28,MATCH('דיווח פרטני'!G1098,גיליון3!$T$14:$T$28,0),MATCH('דיווח פרטני'!C1098,גיליון3!$U$13:$X$13,0)))</f>
        <v xml:space="preserve"> </v>
      </c>
      <c r="I1098" s="1"/>
      <c r="J1098" s="1" t="e">
        <f>VLOOKUP(Table_1[[#This Row],[מספר רישוי ]],'[3]2024'!$A:$AH,34,0)</f>
        <v>#N/A</v>
      </c>
    </row>
    <row r="1099" spans="1:10" ht="18" customHeight="1" thickBot="1" x14ac:dyDescent="0.3">
      <c r="A1099" s="1"/>
      <c r="B1099" s="1"/>
      <c r="C1099" s="1"/>
      <c r="D1099" s="1"/>
      <c r="E1099" s="713"/>
      <c r="F1099" s="1"/>
      <c r="G1099" s="1"/>
      <c r="H1099" s="44" t="str">
        <f t="array" ref="H1099">IF(ISERROR(INDEX(גיליון3!$U$14:$X$28,MATCH('דיווח פרטני'!G1099,גיליון3!$T$14:$T$28,0),MATCH('דיווח פרטני'!C1099,גיליון3!$U$13:$X$13,0)))," ", INDEX(גיליון3!$U$14:$X$28,MATCH('דיווח פרטני'!G1099,גיליון3!$T$14:$T$28,0),MATCH('דיווח פרטני'!C1099,גיליון3!$U$13:$X$13,0)))</f>
        <v xml:space="preserve"> </v>
      </c>
      <c r="I1099" s="1"/>
      <c r="J1099" s="1" t="e">
        <f>VLOOKUP(Table_1[[#This Row],[מספר רישוי ]],'[3]2024'!$A:$AH,34,0)</f>
        <v>#N/A</v>
      </c>
    </row>
    <row r="1100" spans="1:10" ht="18" customHeight="1" thickBot="1" x14ac:dyDescent="0.3">
      <c r="A1100" s="1"/>
      <c r="B1100" s="1"/>
      <c r="C1100" s="1"/>
      <c r="D1100" s="1"/>
      <c r="E1100" s="713"/>
      <c r="F1100" s="1"/>
      <c r="G1100" s="1"/>
      <c r="H1100" s="44" t="str">
        <f t="array" ref="H1100">IF(ISERROR(INDEX(גיליון3!$U$14:$X$28,MATCH('דיווח פרטני'!G1100,גיליון3!$T$14:$T$28,0),MATCH('דיווח פרטני'!C1100,גיליון3!$U$13:$X$13,0)))," ", INDEX(גיליון3!$U$14:$X$28,MATCH('דיווח פרטני'!G1100,גיליון3!$T$14:$T$28,0),MATCH('דיווח פרטני'!C1100,גיליון3!$U$13:$X$13,0)))</f>
        <v xml:space="preserve"> </v>
      </c>
      <c r="I1100" s="1"/>
      <c r="J1100" s="1" t="e">
        <f>VLOOKUP(Table_1[[#This Row],[מספר רישוי ]],'[3]2024'!$A:$AH,34,0)</f>
        <v>#N/A</v>
      </c>
    </row>
    <row r="1101" spans="1:10" ht="18" customHeight="1" thickBot="1" x14ac:dyDescent="0.3">
      <c r="A1101" s="1"/>
      <c r="B1101" s="1"/>
      <c r="C1101" s="1"/>
      <c r="D1101" s="1"/>
      <c r="E1101" s="713"/>
      <c r="F1101" s="1"/>
      <c r="G1101" s="1"/>
      <c r="H1101" s="44" t="str">
        <f t="array" ref="H1101">IF(ISERROR(INDEX(גיליון3!$U$14:$X$28,MATCH('דיווח פרטני'!G1101,גיליון3!$T$14:$T$28,0),MATCH('דיווח פרטני'!C1101,גיליון3!$U$13:$X$13,0)))," ", INDEX(גיליון3!$U$14:$X$28,MATCH('דיווח פרטני'!G1101,גיליון3!$T$14:$T$28,0),MATCH('דיווח פרטני'!C1101,גיליון3!$U$13:$X$13,0)))</f>
        <v xml:space="preserve"> </v>
      </c>
      <c r="I1101" s="1"/>
      <c r="J1101" s="1" t="e">
        <f>VLOOKUP(Table_1[[#This Row],[מספר רישוי ]],'[3]2024'!$A:$AH,34,0)</f>
        <v>#N/A</v>
      </c>
    </row>
    <row r="1102" spans="1:10" ht="18" customHeight="1" thickBot="1" x14ac:dyDescent="0.3">
      <c r="A1102" s="1"/>
      <c r="B1102" s="1"/>
      <c r="C1102" s="1"/>
      <c r="D1102" s="1"/>
      <c r="E1102" s="713"/>
      <c r="F1102" s="1"/>
      <c r="G1102" s="1"/>
      <c r="H1102" s="44" t="str">
        <f t="array" ref="H1102">IF(ISERROR(INDEX(גיליון3!$U$14:$X$28,MATCH('דיווח פרטני'!G1102,גיליון3!$T$14:$T$28,0),MATCH('דיווח פרטני'!C1102,גיליון3!$U$13:$X$13,0)))," ", INDEX(גיליון3!$U$14:$X$28,MATCH('דיווח פרטני'!G1102,גיליון3!$T$14:$T$28,0),MATCH('דיווח פרטני'!C1102,גיליון3!$U$13:$X$13,0)))</f>
        <v xml:space="preserve"> </v>
      </c>
      <c r="I1102" s="1"/>
      <c r="J1102" s="1" t="e">
        <f>VLOOKUP(Table_1[[#This Row],[מספר רישוי ]],'[3]2024'!$A:$AH,34,0)</f>
        <v>#N/A</v>
      </c>
    </row>
    <row r="1103" spans="1:10" ht="18" customHeight="1" thickBot="1" x14ac:dyDescent="0.3">
      <c r="A1103" s="1"/>
      <c r="B1103" s="1"/>
      <c r="C1103" s="1"/>
      <c r="D1103" s="1"/>
      <c r="E1103" s="713"/>
      <c r="F1103" s="1"/>
      <c r="G1103" s="1"/>
      <c r="H1103" s="44" t="str">
        <f t="array" ref="H1103">IF(ISERROR(INDEX(גיליון3!$U$14:$X$28,MATCH('דיווח פרטני'!G1103,גיליון3!$T$14:$T$28,0),MATCH('דיווח פרטני'!C1103,גיליון3!$U$13:$X$13,0)))," ", INDEX(גיליון3!$U$14:$X$28,MATCH('דיווח פרטני'!G1103,גיליון3!$T$14:$T$28,0),MATCH('דיווח פרטני'!C1103,גיליון3!$U$13:$X$13,0)))</f>
        <v xml:space="preserve"> </v>
      </c>
      <c r="I1103" s="1"/>
      <c r="J1103" s="1" t="e">
        <f>VLOOKUP(Table_1[[#This Row],[מספר רישוי ]],'[3]2024'!$A:$AH,34,0)</f>
        <v>#N/A</v>
      </c>
    </row>
    <row r="1104" spans="1:10" ht="18" customHeight="1" thickBot="1" x14ac:dyDescent="0.3">
      <c r="A1104" s="1"/>
      <c r="B1104" s="1"/>
      <c r="C1104" s="1"/>
      <c r="D1104" s="1"/>
      <c r="E1104" s="713"/>
      <c r="F1104" s="1"/>
      <c r="G1104" s="1"/>
      <c r="H1104" s="44" t="str">
        <f t="array" ref="H1104">IF(ISERROR(INDEX(גיליון3!$U$14:$X$28,MATCH('דיווח פרטני'!G1104,גיליון3!$T$14:$T$28,0),MATCH('דיווח פרטני'!C1104,גיליון3!$U$13:$X$13,0)))," ", INDEX(גיליון3!$U$14:$X$28,MATCH('דיווח פרטני'!G1104,גיליון3!$T$14:$T$28,0),MATCH('דיווח פרטני'!C1104,גיליון3!$U$13:$X$13,0)))</f>
        <v xml:space="preserve"> </v>
      </c>
      <c r="I1104" s="1"/>
      <c r="J1104" s="1" t="e">
        <f>VLOOKUP(Table_1[[#This Row],[מספר רישוי ]],'[3]2024'!$A:$AH,34,0)</f>
        <v>#N/A</v>
      </c>
    </row>
    <row r="1105" spans="1:10" ht="18" customHeight="1" thickBot="1" x14ac:dyDescent="0.3">
      <c r="A1105" s="1"/>
      <c r="B1105" s="1"/>
      <c r="C1105" s="1"/>
      <c r="D1105" s="1"/>
      <c r="E1105" s="713"/>
      <c r="F1105" s="1"/>
      <c r="G1105" s="1"/>
      <c r="H1105" s="44" t="str">
        <f t="array" ref="H1105">IF(ISERROR(INDEX(גיליון3!$U$14:$X$28,MATCH('דיווח פרטני'!G1105,גיליון3!$T$14:$T$28,0),MATCH('דיווח פרטני'!C1105,גיליון3!$U$13:$X$13,0)))," ", INDEX(גיליון3!$U$14:$X$28,MATCH('דיווח פרטני'!G1105,גיליון3!$T$14:$T$28,0),MATCH('דיווח פרטני'!C1105,גיליון3!$U$13:$X$13,0)))</f>
        <v xml:space="preserve"> </v>
      </c>
      <c r="I1105" s="1"/>
      <c r="J1105" s="1" t="e">
        <f>VLOOKUP(Table_1[[#This Row],[מספר רישוי ]],'[3]2024'!$A:$AH,34,0)</f>
        <v>#N/A</v>
      </c>
    </row>
    <row r="1106" spans="1:10" ht="18" customHeight="1" thickBot="1" x14ac:dyDescent="0.3">
      <c r="A1106" s="1"/>
      <c r="B1106" s="1"/>
      <c r="C1106" s="1"/>
      <c r="D1106" s="1"/>
      <c r="E1106" s="713"/>
      <c r="F1106" s="1"/>
      <c r="G1106" s="1"/>
      <c r="H1106" s="44" t="str">
        <f t="array" ref="H1106">IF(ISERROR(INDEX(גיליון3!$U$14:$X$28,MATCH('דיווח פרטני'!G1106,גיליון3!$T$14:$T$28,0),MATCH('דיווח פרטני'!C1106,גיליון3!$U$13:$X$13,0)))," ", INDEX(גיליון3!$U$14:$X$28,MATCH('דיווח פרטני'!G1106,גיליון3!$T$14:$T$28,0),MATCH('דיווח פרטני'!C1106,גיליון3!$U$13:$X$13,0)))</f>
        <v xml:space="preserve"> </v>
      </c>
      <c r="I1106" s="1"/>
      <c r="J1106" s="1" t="e">
        <f>VLOOKUP(Table_1[[#This Row],[מספר רישוי ]],'[3]2024'!$A:$AH,34,0)</f>
        <v>#N/A</v>
      </c>
    </row>
    <row r="1107" spans="1:10" ht="18" customHeight="1" thickBot="1" x14ac:dyDescent="0.3">
      <c r="A1107" s="1"/>
      <c r="B1107" s="1"/>
      <c r="C1107" s="1"/>
      <c r="D1107" s="1"/>
      <c r="E1107" s="713"/>
      <c r="F1107" s="1"/>
      <c r="G1107" s="1"/>
      <c r="H1107" s="44" t="str">
        <f t="array" ref="H1107">IF(ISERROR(INDEX(גיליון3!$U$14:$X$28,MATCH('דיווח פרטני'!G1107,גיליון3!$T$14:$T$28,0),MATCH('דיווח פרטני'!C1107,גיליון3!$U$13:$X$13,0)))," ", INDEX(גיליון3!$U$14:$X$28,MATCH('דיווח פרטני'!G1107,גיליון3!$T$14:$T$28,0),MATCH('דיווח פרטני'!C1107,גיליון3!$U$13:$X$13,0)))</f>
        <v xml:space="preserve"> </v>
      </c>
      <c r="I1107" s="1"/>
      <c r="J1107" s="1" t="e">
        <f>VLOOKUP(Table_1[[#This Row],[מספר רישוי ]],'[3]2024'!$A:$AH,34,0)</f>
        <v>#N/A</v>
      </c>
    </row>
    <row r="1108" spans="1:10" ht="18" customHeight="1" thickBot="1" x14ac:dyDescent="0.3">
      <c r="A1108" s="1"/>
      <c r="B1108" s="1"/>
      <c r="C1108" s="1"/>
      <c r="D1108" s="1"/>
      <c r="E1108" s="713"/>
      <c r="F1108" s="1"/>
      <c r="G1108" s="1"/>
      <c r="H1108" s="44" t="str">
        <f t="array" ref="H1108">IF(ISERROR(INDEX(גיליון3!$U$14:$X$28,MATCH('דיווח פרטני'!G1108,גיליון3!$T$14:$T$28,0),MATCH('דיווח פרטני'!C1108,גיליון3!$U$13:$X$13,0)))," ", INDEX(גיליון3!$U$14:$X$28,MATCH('דיווח פרטני'!G1108,גיליון3!$T$14:$T$28,0),MATCH('דיווח פרטני'!C1108,גיליון3!$U$13:$X$13,0)))</f>
        <v xml:space="preserve"> </v>
      </c>
      <c r="I1108" s="1"/>
      <c r="J1108" s="1" t="e">
        <f>VLOOKUP(Table_1[[#This Row],[מספר רישוי ]],'[3]2024'!$A:$AH,34,0)</f>
        <v>#N/A</v>
      </c>
    </row>
    <row r="1109" spans="1:10" ht="18" customHeight="1" thickBot="1" x14ac:dyDescent="0.3">
      <c r="A1109" s="1"/>
      <c r="B1109" s="1"/>
      <c r="C1109" s="1"/>
      <c r="D1109" s="1"/>
      <c r="E1109" s="713"/>
      <c r="F1109" s="1"/>
      <c r="G1109" s="1"/>
      <c r="H1109" s="44" t="str">
        <f t="array" ref="H1109">IF(ISERROR(INDEX(גיליון3!$U$14:$X$28,MATCH('דיווח פרטני'!G1109,גיליון3!$T$14:$T$28,0),MATCH('דיווח פרטני'!C1109,גיליון3!$U$13:$X$13,0)))," ", INDEX(גיליון3!$U$14:$X$28,MATCH('דיווח פרטני'!G1109,גיליון3!$T$14:$T$28,0),MATCH('דיווח פרטני'!C1109,גיליון3!$U$13:$X$13,0)))</f>
        <v xml:space="preserve"> </v>
      </c>
      <c r="I1109" s="1"/>
      <c r="J1109" s="1" t="e">
        <f>VLOOKUP(Table_1[[#This Row],[מספר רישוי ]],'[3]2024'!$A:$AH,34,0)</f>
        <v>#N/A</v>
      </c>
    </row>
    <row r="1110" spans="1:10" ht="18" customHeight="1" thickBot="1" x14ac:dyDescent="0.3">
      <c r="A1110" s="1"/>
      <c r="B1110" s="1"/>
      <c r="C1110" s="1"/>
      <c r="D1110" s="1"/>
      <c r="E1110" s="713"/>
      <c r="F1110" s="1"/>
      <c r="G1110" s="1"/>
      <c r="H1110" s="44" t="str">
        <f t="array" ref="H1110">IF(ISERROR(INDEX(גיליון3!$U$14:$X$28,MATCH('דיווח פרטני'!G1110,גיליון3!$T$14:$T$28,0),MATCH('דיווח פרטני'!C1110,גיליון3!$U$13:$X$13,0)))," ", INDEX(גיליון3!$U$14:$X$28,MATCH('דיווח פרטני'!G1110,גיליון3!$T$14:$T$28,0),MATCH('דיווח פרטני'!C1110,גיליון3!$U$13:$X$13,0)))</f>
        <v xml:space="preserve"> </v>
      </c>
      <c r="I1110" s="1"/>
      <c r="J1110" s="1" t="e">
        <f>VLOOKUP(Table_1[[#This Row],[מספר רישוי ]],'[3]2024'!$A:$AH,34,0)</f>
        <v>#N/A</v>
      </c>
    </row>
    <row r="1111" spans="1:10" ht="18" customHeight="1" thickBot="1" x14ac:dyDescent="0.3">
      <c r="A1111" s="1"/>
      <c r="B1111" s="1"/>
      <c r="C1111" s="1"/>
      <c r="D1111" s="1"/>
      <c r="E1111" s="713"/>
      <c r="F1111" s="1"/>
      <c r="G1111" s="1"/>
      <c r="H1111" s="44" t="str">
        <f t="array" ref="H1111">IF(ISERROR(INDEX(גיליון3!$U$14:$X$28,MATCH('דיווח פרטני'!G1111,גיליון3!$T$14:$T$28,0),MATCH('דיווח פרטני'!C1111,גיליון3!$U$13:$X$13,0)))," ", INDEX(גיליון3!$U$14:$X$28,MATCH('דיווח פרטני'!G1111,גיליון3!$T$14:$T$28,0),MATCH('דיווח פרטני'!C1111,גיליון3!$U$13:$X$13,0)))</f>
        <v xml:space="preserve"> </v>
      </c>
      <c r="I1111" s="1"/>
      <c r="J1111" s="1" t="e">
        <f>VLOOKUP(Table_1[[#This Row],[מספר רישוי ]],'[3]2024'!$A:$AH,34,0)</f>
        <v>#N/A</v>
      </c>
    </row>
    <row r="1112" spans="1:10" ht="18" customHeight="1" thickBot="1" x14ac:dyDescent="0.3">
      <c r="A1112" s="1"/>
      <c r="B1112" s="1"/>
      <c r="C1112" s="1"/>
      <c r="D1112" s="1"/>
      <c r="E1112" s="713"/>
      <c r="F1112" s="1"/>
      <c r="G1112" s="1"/>
      <c r="H1112" s="44" t="str">
        <f t="array" ref="H1112">IF(ISERROR(INDEX(גיליון3!$U$14:$X$28,MATCH('דיווח פרטני'!G1112,גיליון3!$T$14:$T$28,0),MATCH('דיווח פרטני'!C1112,גיליון3!$U$13:$X$13,0)))," ", INDEX(גיליון3!$U$14:$X$28,MATCH('דיווח פרטני'!G1112,גיליון3!$T$14:$T$28,0),MATCH('דיווח פרטני'!C1112,גיליון3!$U$13:$X$13,0)))</f>
        <v xml:space="preserve"> </v>
      </c>
      <c r="I1112" s="1"/>
      <c r="J1112" s="1" t="e">
        <f>VLOOKUP(Table_1[[#This Row],[מספר רישוי ]],'[3]2024'!$A:$AH,34,0)</f>
        <v>#N/A</v>
      </c>
    </row>
    <row r="1113" spans="1:10" ht="18" customHeight="1" thickBot="1" x14ac:dyDescent="0.3">
      <c r="A1113" s="1"/>
      <c r="B1113" s="1"/>
      <c r="C1113" s="1"/>
      <c r="D1113" s="1"/>
      <c r="E1113" s="713"/>
      <c r="F1113" s="1"/>
      <c r="G1113" s="1"/>
      <c r="H1113" s="44" t="str">
        <f t="array" ref="H1113">IF(ISERROR(INDEX(גיליון3!$U$14:$X$28,MATCH('דיווח פרטני'!G1113,גיליון3!$T$14:$T$28,0),MATCH('דיווח פרטני'!C1113,גיליון3!$U$13:$X$13,0)))," ", INDEX(גיליון3!$U$14:$X$28,MATCH('דיווח פרטני'!G1113,גיליון3!$T$14:$T$28,0),MATCH('דיווח פרטני'!C1113,גיליון3!$U$13:$X$13,0)))</f>
        <v xml:space="preserve"> </v>
      </c>
      <c r="I1113" s="1"/>
      <c r="J1113" s="1" t="e">
        <f>VLOOKUP(Table_1[[#This Row],[מספר רישוי ]],'[3]2024'!$A:$AH,34,0)</f>
        <v>#N/A</v>
      </c>
    </row>
    <row r="1114" spans="1:10" ht="18" customHeight="1" thickBot="1" x14ac:dyDescent="0.3">
      <c r="A1114" s="1"/>
      <c r="B1114" s="1"/>
      <c r="C1114" s="1"/>
      <c r="D1114" s="1"/>
      <c r="E1114" s="713"/>
      <c r="F1114" s="1"/>
      <c r="G1114" s="1"/>
      <c r="H1114" s="44" t="str">
        <f t="array" ref="H1114">IF(ISERROR(INDEX(גיליון3!$U$14:$X$28,MATCH('דיווח פרטני'!G1114,גיליון3!$T$14:$T$28,0),MATCH('דיווח פרטני'!C1114,גיליון3!$U$13:$X$13,0)))," ", INDEX(גיליון3!$U$14:$X$28,MATCH('דיווח פרטני'!G1114,גיליון3!$T$14:$T$28,0),MATCH('דיווח פרטני'!C1114,גיליון3!$U$13:$X$13,0)))</f>
        <v xml:space="preserve"> </v>
      </c>
      <c r="I1114" s="1"/>
      <c r="J1114" s="1" t="e">
        <f>VLOOKUP(Table_1[[#This Row],[מספר רישוי ]],'[3]2024'!$A:$AH,34,0)</f>
        <v>#N/A</v>
      </c>
    </row>
    <row r="1115" spans="1:10" ht="18" customHeight="1" thickBot="1" x14ac:dyDescent="0.3">
      <c r="A1115" s="1"/>
      <c r="B1115" s="1"/>
      <c r="C1115" s="1"/>
      <c r="D1115" s="1"/>
      <c r="E1115" s="713"/>
      <c r="F1115" s="1"/>
      <c r="G1115" s="1"/>
      <c r="H1115" s="44" t="str">
        <f t="array" ref="H1115">IF(ISERROR(INDEX(גיליון3!$U$14:$X$28,MATCH('דיווח פרטני'!G1115,גיליון3!$T$14:$T$28,0),MATCH('דיווח פרטני'!C1115,גיליון3!$U$13:$X$13,0)))," ", INDEX(גיליון3!$U$14:$X$28,MATCH('דיווח פרטני'!G1115,גיליון3!$T$14:$T$28,0),MATCH('דיווח פרטני'!C1115,גיליון3!$U$13:$X$13,0)))</f>
        <v xml:space="preserve"> </v>
      </c>
      <c r="I1115" s="1"/>
      <c r="J1115" s="1" t="e">
        <f>VLOOKUP(Table_1[[#This Row],[מספר רישוי ]],'[3]2024'!$A:$AH,34,0)</f>
        <v>#N/A</v>
      </c>
    </row>
    <row r="1116" spans="1:10" ht="18" customHeight="1" thickBot="1" x14ac:dyDescent="0.3">
      <c r="A1116" s="1"/>
      <c r="B1116" s="1"/>
      <c r="C1116" s="1"/>
      <c r="D1116" s="1"/>
      <c r="E1116" s="713"/>
      <c r="F1116" s="1"/>
      <c r="G1116" s="1"/>
      <c r="H1116" s="44" t="str">
        <f t="array" ref="H1116">IF(ISERROR(INDEX(גיליון3!$U$14:$X$28,MATCH('דיווח פרטני'!G1116,גיליון3!$T$14:$T$28,0),MATCH('דיווח פרטני'!C1116,גיליון3!$U$13:$X$13,0)))," ", INDEX(גיליון3!$U$14:$X$28,MATCH('דיווח פרטני'!G1116,גיליון3!$T$14:$T$28,0),MATCH('דיווח פרטני'!C1116,גיליון3!$U$13:$X$13,0)))</f>
        <v xml:space="preserve"> </v>
      </c>
      <c r="I1116" s="1"/>
      <c r="J1116" s="1" t="e">
        <f>VLOOKUP(Table_1[[#This Row],[מספר רישוי ]],'[3]2024'!$A:$AH,34,0)</f>
        <v>#N/A</v>
      </c>
    </row>
    <row r="1117" spans="1:10" ht="18" customHeight="1" thickBot="1" x14ac:dyDescent="0.3">
      <c r="A1117" s="1"/>
      <c r="B1117" s="1"/>
      <c r="C1117" s="1"/>
      <c r="D1117" s="1"/>
      <c r="E1117" s="713"/>
      <c r="F1117" s="1"/>
      <c r="G1117" s="1"/>
      <c r="H1117" s="44" t="str">
        <f t="array" ref="H1117">IF(ISERROR(INDEX(גיליון3!$U$14:$X$28,MATCH('דיווח פרטני'!G1117,גיליון3!$T$14:$T$28,0),MATCH('דיווח פרטני'!C1117,גיליון3!$U$13:$X$13,0)))," ", INDEX(גיליון3!$U$14:$X$28,MATCH('דיווח פרטני'!G1117,גיליון3!$T$14:$T$28,0),MATCH('דיווח פרטני'!C1117,גיליון3!$U$13:$X$13,0)))</f>
        <v xml:space="preserve"> </v>
      </c>
      <c r="I1117" s="1"/>
      <c r="J1117" s="1" t="e">
        <f>VLOOKUP(Table_1[[#This Row],[מספר רישוי ]],'[3]2024'!$A:$AH,34,0)</f>
        <v>#N/A</v>
      </c>
    </row>
    <row r="1118" spans="1:10" ht="18" customHeight="1" thickBot="1" x14ac:dyDescent="0.3">
      <c r="A1118" s="1"/>
      <c r="B1118" s="1"/>
      <c r="C1118" s="1"/>
      <c r="D1118" s="1"/>
      <c r="E1118" s="713"/>
      <c r="F1118" s="1"/>
      <c r="G1118" s="1"/>
      <c r="H1118" s="44" t="str">
        <f t="array" ref="H1118">IF(ISERROR(INDEX(גיליון3!$U$14:$X$28,MATCH('דיווח פרטני'!G1118,גיליון3!$T$14:$T$28,0),MATCH('דיווח פרטני'!C1118,גיליון3!$U$13:$X$13,0)))," ", INDEX(גיליון3!$U$14:$X$28,MATCH('דיווח פרטני'!G1118,גיליון3!$T$14:$T$28,0),MATCH('דיווח פרטני'!C1118,גיליון3!$U$13:$X$13,0)))</f>
        <v xml:space="preserve"> </v>
      </c>
      <c r="I1118" s="1"/>
      <c r="J1118" s="1" t="e">
        <f>VLOOKUP(Table_1[[#This Row],[מספר רישוי ]],'[3]2024'!$A:$AH,34,0)</f>
        <v>#N/A</v>
      </c>
    </row>
    <row r="1119" spans="1:10" ht="18" customHeight="1" thickBot="1" x14ac:dyDescent="0.3">
      <c r="A1119" s="1"/>
      <c r="B1119" s="1"/>
      <c r="C1119" s="1"/>
      <c r="D1119" s="1"/>
      <c r="E1119" s="713"/>
      <c r="F1119" s="1"/>
      <c r="G1119" s="1"/>
      <c r="H1119" s="44" t="str">
        <f t="array" ref="H1119">IF(ISERROR(INDEX(גיליון3!$U$14:$X$28,MATCH('דיווח פרטני'!G1119,גיליון3!$T$14:$T$28,0),MATCH('דיווח פרטני'!C1119,גיליון3!$U$13:$X$13,0)))," ", INDEX(גיליון3!$U$14:$X$28,MATCH('דיווח פרטני'!G1119,גיליון3!$T$14:$T$28,0),MATCH('דיווח פרטני'!C1119,גיליון3!$U$13:$X$13,0)))</f>
        <v xml:space="preserve"> </v>
      </c>
      <c r="I1119" s="1"/>
      <c r="J1119" s="1" t="e">
        <f>VLOOKUP(Table_1[[#This Row],[מספר רישוי ]],'[3]2024'!$A:$AH,34,0)</f>
        <v>#N/A</v>
      </c>
    </row>
    <row r="1120" spans="1:10" ht="18" customHeight="1" thickBot="1" x14ac:dyDescent="0.3">
      <c r="A1120" s="1"/>
      <c r="B1120" s="1"/>
      <c r="C1120" s="1"/>
      <c r="D1120" s="1"/>
      <c r="E1120" s="713"/>
      <c r="F1120" s="1"/>
      <c r="G1120" s="1"/>
      <c r="H1120" s="44" t="str">
        <f t="array" ref="H1120">IF(ISERROR(INDEX(גיליון3!$U$14:$X$28,MATCH('דיווח פרטני'!G1120,גיליון3!$T$14:$T$28,0),MATCH('דיווח פרטני'!C1120,גיליון3!$U$13:$X$13,0)))," ", INDEX(גיליון3!$U$14:$X$28,MATCH('דיווח פרטני'!G1120,גיליון3!$T$14:$T$28,0),MATCH('דיווח פרטני'!C1120,גיליון3!$U$13:$X$13,0)))</f>
        <v xml:space="preserve"> </v>
      </c>
      <c r="I1120" s="1"/>
      <c r="J1120" s="1" t="e">
        <f>VLOOKUP(Table_1[[#This Row],[מספר רישוי ]],'[3]2024'!$A:$AH,34,0)</f>
        <v>#N/A</v>
      </c>
    </row>
    <row r="1121" spans="1:10" ht="18" customHeight="1" thickBot="1" x14ac:dyDescent="0.3">
      <c r="A1121" s="1"/>
      <c r="B1121" s="1"/>
      <c r="C1121" s="1"/>
      <c r="D1121" s="1"/>
      <c r="E1121" s="713"/>
      <c r="F1121" s="1"/>
      <c r="G1121" s="1"/>
      <c r="H1121" s="44" t="str">
        <f t="array" ref="H1121">IF(ISERROR(INDEX(גיליון3!$U$14:$X$28,MATCH('דיווח פרטני'!G1121,גיליון3!$T$14:$T$28,0),MATCH('דיווח פרטני'!C1121,גיליון3!$U$13:$X$13,0)))," ", INDEX(גיליון3!$U$14:$X$28,MATCH('דיווח פרטני'!G1121,גיליון3!$T$14:$T$28,0),MATCH('דיווח פרטני'!C1121,גיליון3!$U$13:$X$13,0)))</f>
        <v xml:space="preserve"> </v>
      </c>
      <c r="I1121" s="1"/>
      <c r="J1121" s="1" t="e">
        <f>VLOOKUP(Table_1[[#This Row],[מספר רישוי ]],'[3]2024'!$A:$AH,34,0)</f>
        <v>#N/A</v>
      </c>
    </row>
    <row r="1122" spans="1:10" ht="18" customHeight="1" thickBot="1" x14ac:dyDescent="0.3">
      <c r="A1122" s="1"/>
      <c r="B1122" s="1"/>
      <c r="C1122" s="1"/>
      <c r="D1122" s="1"/>
      <c r="E1122" s="713"/>
      <c r="F1122" s="1"/>
      <c r="G1122" s="1"/>
      <c r="H1122" s="44" t="str">
        <f t="array" ref="H1122">IF(ISERROR(INDEX(גיליון3!$U$14:$X$28,MATCH('דיווח פרטני'!G1122,גיליון3!$T$14:$T$28,0),MATCH('דיווח פרטני'!C1122,גיליון3!$U$13:$X$13,0)))," ", INDEX(גיליון3!$U$14:$X$28,MATCH('דיווח פרטני'!G1122,גיליון3!$T$14:$T$28,0),MATCH('דיווח פרטני'!C1122,גיליון3!$U$13:$X$13,0)))</f>
        <v xml:space="preserve"> </v>
      </c>
      <c r="I1122" s="1"/>
      <c r="J1122" s="1" t="e">
        <f>VLOOKUP(Table_1[[#This Row],[מספר רישוי ]],'[3]2024'!$A:$AH,34,0)</f>
        <v>#N/A</v>
      </c>
    </row>
    <row r="1123" spans="1:10" ht="18" customHeight="1" thickBot="1" x14ac:dyDescent="0.3">
      <c r="A1123" s="1"/>
      <c r="B1123" s="1"/>
      <c r="C1123" s="1"/>
      <c r="D1123" s="1"/>
      <c r="E1123" s="713"/>
      <c r="F1123" s="1"/>
      <c r="G1123" s="1"/>
      <c r="H1123" s="44" t="str">
        <f t="array" ref="H1123">IF(ISERROR(INDEX(גיליון3!$U$14:$X$28,MATCH('דיווח פרטני'!G1123,גיליון3!$T$14:$T$28,0),MATCH('דיווח פרטני'!C1123,גיליון3!$U$13:$X$13,0)))," ", INDEX(גיליון3!$U$14:$X$28,MATCH('דיווח פרטני'!G1123,גיליון3!$T$14:$T$28,0),MATCH('דיווח פרטני'!C1123,גיליון3!$U$13:$X$13,0)))</f>
        <v xml:space="preserve"> </v>
      </c>
      <c r="I1123" s="1"/>
      <c r="J1123" s="1" t="e">
        <f>VLOOKUP(Table_1[[#This Row],[מספר רישוי ]],'[3]2024'!$A:$AH,34,0)</f>
        <v>#N/A</v>
      </c>
    </row>
    <row r="1124" spans="1:10" ht="18" customHeight="1" thickBot="1" x14ac:dyDescent="0.3">
      <c r="A1124" s="1"/>
      <c r="B1124" s="1"/>
      <c r="C1124" s="1"/>
      <c r="D1124" s="1"/>
      <c r="E1124" s="713"/>
      <c r="F1124" s="1"/>
      <c r="G1124" s="1"/>
      <c r="H1124" s="44" t="str">
        <f t="array" ref="H1124">IF(ISERROR(INDEX(גיליון3!$U$14:$X$28,MATCH('דיווח פרטני'!G1124,גיליון3!$T$14:$T$28,0),MATCH('דיווח פרטני'!C1124,גיליון3!$U$13:$X$13,0)))," ", INDEX(גיליון3!$U$14:$X$28,MATCH('דיווח פרטני'!G1124,גיליון3!$T$14:$T$28,0),MATCH('דיווח פרטני'!C1124,גיליון3!$U$13:$X$13,0)))</f>
        <v xml:space="preserve"> </v>
      </c>
      <c r="I1124" s="1"/>
      <c r="J1124" s="1" t="e">
        <f>VLOOKUP(Table_1[[#This Row],[מספר רישוי ]],'[3]2024'!$A:$AH,34,0)</f>
        <v>#N/A</v>
      </c>
    </row>
    <row r="1125" spans="1:10" ht="18" customHeight="1" thickBot="1" x14ac:dyDescent="0.3">
      <c r="A1125" s="1"/>
      <c r="B1125" s="1"/>
      <c r="C1125" s="1"/>
      <c r="D1125" s="1"/>
      <c r="E1125" s="713"/>
      <c r="F1125" s="1"/>
      <c r="G1125" s="1"/>
      <c r="H1125" s="44" t="str">
        <f t="array" ref="H1125">IF(ISERROR(INDEX(גיליון3!$U$14:$X$28,MATCH('דיווח פרטני'!G1125,גיליון3!$T$14:$T$28,0),MATCH('דיווח פרטני'!C1125,גיליון3!$U$13:$X$13,0)))," ", INDEX(גיליון3!$U$14:$X$28,MATCH('דיווח פרטני'!G1125,גיליון3!$T$14:$T$28,0),MATCH('דיווח פרטני'!C1125,גיליון3!$U$13:$X$13,0)))</f>
        <v xml:space="preserve"> </v>
      </c>
      <c r="I1125" s="1"/>
      <c r="J1125" s="1" t="e">
        <f>VLOOKUP(Table_1[[#This Row],[מספר רישוי ]],'[3]2024'!$A:$AH,34,0)</f>
        <v>#N/A</v>
      </c>
    </row>
    <row r="1126" spans="1:10" ht="18" customHeight="1" thickBot="1" x14ac:dyDescent="0.3">
      <c r="A1126" s="1"/>
      <c r="B1126" s="1"/>
      <c r="C1126" s="1"/>
      <c r="D1126" s="1"/>
      <c r="E1126" s="713"/>
      <c r="F1126" s="1"/>
      <c r="G1126" s="1"/>
      <c r="H1126" s="44" t="str">
        <f t="array" ref="H1126">IF(ISERROR(INDEX(גיליון3!$U$14:$X$28,MATCH('דיווח פרטני'!G1126,גיליון3!$T$14:$T$28,0),MATCH('דיווח פרטני'!C1126,גיליון3!$U$13:$X$13,0)))," ", INDEX(גיליון3!$U$14:$X$28,MATCH('דיווח פרטני'!G1126,גיליון3!$T$14:$T$28,0),MATCH('דיווח פרטני'!C1126,גיליון3!$U$13:$X$13,0)))</f>
        <v xml:space="preserve"> </v>
      </c>
      <c r="I1126" s="1"/>
      <c r="J1126" s="1" t="e">
        <f>VLOOKUP(Table_1[[#This Row],[מספר רישוי ]],'[3]2024'!$A:$AH,34,0)</f>
        <v>#N/A</v>
      </c>
    </row>
    <row r="1127" spans="1:10" ht="18" customHeight="1" thickBot="1" x14ac:dyDescent="0.3">
      <c r="A1127" s="1"/>
      <c r="B1127" s="1"/>
      <c r="C1127" s="1"/>
      <c r="D1127" s="1"/>
      <c r="E1127" s="713"/>
      <c r="F1127" s="1"/>
      <c r="G1127" s="1"/>
      <c r="H1127" s="44" t="str">
        <f t="array" ref="H1127">IF(ISERROR(INDEX(גיליון3!$U$14:$X$28,MATCH('דיווח פרטני'!G1127,גיליון3!$T$14:$T$28,0),MATCH('דיווח פרטני'!C1127,גיליון3!$U$13:$X$13,0)))," ", INDEX(גיליון3!$U$14:$X$28,MATCH('דיווח פרטני'!G1127,גיליון3!$T$14:$T$28,0),MATCH('דיווח פרטני'!C1127,גיליון3!$U$13:$X$13,0)))</f>
        <v xml:space="preserve"> </v>
      </c>
      <c r="I1127" s="1"/>
      <c r="J1127" s="1" t="e">
        <f>VLOOKUP(Table_1[[#This Row],[מספר רישוי ]],'[3]2024'!$A:$AH,34,0)</f>
        <v>#N/A</v>
      </c>
    </row>
    <row r="1128" spans="1:10" ht="18" customHeight="1" thickBot="1" x14ac:dyDescent="0.3">
      <c r="A1128" s="1"/>
      <c r="B1128" s="1"/>
      <c r="C1128" s="1"/>
      <c r="D1128" s="1"/>
      <c r="E1128" s="713"/>
      <c r="F1128" s="1"/>
      <c r="G1128" s="1"/>
      <c r="H1128" s="44" t="str">
        <f t="array" ref="H1128">IF(ISERROR(INDEX(גיליון3!$U$14:$X$28,MATCH('דיווח פרטני'!G1128,גיליון3!$T$14:$T$28,0),MATCH('דיווח פרטני'!C1128,גיליון3!$U$13:$X$13,0)))," ", INDEX(גיליון3!$U$14:$X$28,MATCH('דיווח פרטני'!G1128,גיליון3!$T$14:$T$28,0),MATCH('דיווח פרטני'!C1128,גיליון3!$U$13:$X$13,0)))</f>
        <v xml:space="preserve"> </v>
      </c>
      <c r="I1128" s="1"/>
      <c r="J1128" s="1" t="e">
        <f>VLOOKUP(Table_1[[#This Row],[מספר רישוי ]],'[3]2024'!$A:$AH,34,0)</f>
        <v>#N/A</v>
      </c>
    </row>
    <row r="1129" spans="1:10" ht="18" customHeight="1" thickBot="1" x14ac:dyDescent="0.3">
      <c r="A1129" s="1"/>
      <c r="B1129" s="1"/>
      <c r="C1129" s="1"/>
      <c r="D1129" s="1"/>
      <c r="E1129" s="713"/>
      <c r="F1129" s="1"/>
      <c r="G1129" s="1"/>
      <c r="H1129" s="44" t="str">
        <f t="array" ref="H1129">IF(ISERROR(INDEX(גיליון3!$U$14:$X$28,MATCH('דיווח פרטני'!G1129,גיליון3!$T$14:$T$28,0),MATCH('דיווח פרטני'!C1129,גיליון3!$U$13:$X$13,0)))," ", INDEX(גיליון3!$U$14:$X$28,MATCH('דיווח פרטני'!G1129,גיליון3!$T$14:$T$28,0),MATCH('דיווח פרטני'!C1129,גיליון3!$U$13:$X$13,0)))</f>
        <v xml:space="preserve"> </v>
      </c>
      <c r="I1129" s="1"/>
      <c r="J1129" s="1" t="e">
        <f>VLOOKUP(Table_1[[#This Row],[מספר רישוי ]],'[3]2024'!$A:$AH,34,0)</f>
        <v>#N/A</v>
      </c>
    </row>
    <row r="1130" spans="1:10" ht="18" customHeight="1" thickBot="1" x14ac:dyDescent="0.3">
      <c r="A1130" s="1"/>
      <c r="B1130" s="1"/>
      <c r="C1130" s="1"/>
      <c r="D1130" s="1"/>
      <c r="E1130" s="713"/>
      <c r="F1130" s="1"/>
      <c r="G1130" s="1"/>
      <c r="H1130" s="44" t="str">
        <f t="array" ref="H1130">IF(ISERROR(INDEX(גיליון3!$U$14:$X$28,MATCH('דיווח פרטני'!G1130,גיליון3!$T$14:$T$28,0),MATCH('דיווח פרטני'!C1130,גיליון3!$U$13:$X$13,0)))," ", INDEX(גיליון3!$U$14:$X$28,MATCH('דיווח פרטני'!G1130,גיליון3!$T$14:$T$28,0),MATCH('דיווח פרטני'!C1130,גיליון3!$U$13:$X$13,0)))</f>
        <v xml:space="preserve"> </v>
      </c>
      <c r="I1130" s="1"/>
      <c r="J1130" s="1" t="e">
        <f>VLOOKUP(Table_1[[#This Row],[מספר רישוי ]],'[3]2024'!$A:$AH,34,0)</f>
        <v>#N/A</v>
      </c>
    </row>
    <row r="1131" spans="1:10" ht="18" customHeight="1" thickBot="1" x14ac:dyDescent="0.3">
      <c r="A1131" s="1"/>
      <c r="B1131" s="1"/>
      <c r="C1131" s="1"/>
      <c r="D1131" s="1"/>
      <c r="E1131" s="713"/>
      <c r="F1131" s="1"/>
      <c r="G1131" s="1"/>
      <c r="H1131" s="44" t="str">
        <f t="array" ref="H1131">IF(ISERROR(INDEX(גיליון3!$U$14:$X$28,MATCH('דיווח פרטני'!G1131,גיליון3!$T$14:$T$28,0),MATCH('דיווח פרטני'!C1131,גיליון3!$U$13:$X$13,0)))," ", INDEX(גיליון3!$U$14:$X$28,MATCH('דיווח פרטני'!G1131,גיליון3!$T$14:$T$28,0),MATCH('דיווח פרטני'!C1131,גיליון3!$U$13:$X$13,0)))</f>
        <v xml:space="preserve"> </v>
      </c>
      <c r="I1131" s="1"/>
      <c r="J1131" s="1" t="e">
        <f>VLOOKUP(Table_1[[#This Row],[מספר רישוי ]],'[3]2024'!$A:$AH,34,0)</f>
        <v>#N/A</v>
      </c>
    </row>
    <row r="1132" spans="1:10" ht="18" customHeight="1" thickBot="1" x14ac:dyDescent="0.3">
      <c r="A1132" s="1"/>
      <c r="B1132" s="1"/>
      <c r="C1132" s="1"/>
      <c r="D1132" s="1"/>
      <c r="E1132" s="713"/>
      <c r="F1132" s="1"/>
      <c r="G1132" s="1"/>
      <c r="H1132" s="44" t="str">
        <f t="array" ref="H1132">IF(ISERROR(INDEX(גיליון3!$U$14:$X$28,MATCH('דיווח פרטני'!G1132,גיליון3!$T$14:$T$28,0),MATCH('דיווח פרטני'!C1132,גיליון3!$U$13:$X$13,0)))," ", INDEX(גיליון3!$U$14:$X$28,MATCH('דיווח פרטני'!G1132,גיליון3!$T$14:$T$28,0),MATCH('דיווח פרטני'!C1132,גיליון3!$U$13:$X$13,0)))</f>
        <v xml:space="preserve"> </v>
      </c>
      <c r="I1132" s="1"/>
      <c r="J1132" s="1" t="e">
        <f>VLOOKUP(Table_1[[#This Row],[מספר רישוי ]],'[3]2024'!$A:$AH,34,0)</f>
        <v>#N/A</v>
      </c>
    </row>
    <row r="1133" spans="1:10" ht="18" customHeight="1" thickBot="1" x14ac:dyDescent="0.3">
      <c r="A1133" s="1"/>
      <c r="B1133" s="1"/>
      <c r="C1133" s="1"/>
      <c r="D1133" s="1"/>
      <c r="E1133" s="713"/>
      <c r="F1133" s="1"/>
      <c r="G1133" s="1"/>
      <c r="H1133" s="44" t="str">
        <f t="array" ref="H1133">IF(ISERROR(INDEX(גיליון3!$U$14:$X$28,MATCH('דיווח פרטני'!G1133,גיליון3!$T$14:$T$28,0),MATCH('דיווח פרטני'!C1133,גיליון3!$U$13:$X$13,0)))," ", INDEX(גיליון3!$U$14:$X$28,MATCH('דיווח פרטני'!G1133,גיליון3!$T$14:$T$28,0),MATCH('דיווח פרטני'!C1133,גיליון3!$U$13:$X$13,0)))</f>
        <v xml:space="preserve"> </v>
      </c>
      <c r="I1133" s="1"/>
      <c r="J1133" s="1" t="e">
        <f>VLOOKUP(Table_1[[#This Row],[מספר רישוי ]],'[3]2024'!$A:$AH,34,0)</f>
        <v>#N/A</v>
      </c>
    </row>
    <row r="1134" spans="1:10" ht="18" customHeight="1" thickBot="1" x14ac:dyDescent="0.3">
      <c r="A1134" s="1"/>
      <c r="B1134" s="1"/>
      <c r="C1134" s="1"/>
      <c r="D1134" s="1"/>
      <c r="E1134" s="713"/>
      <c r="F1134" s="1"/>
      <c r="G1134" s="1"/>
      <c r="H1134" s="44" t="str">
        <f t="array" ref="H1134">IF(ISERROR(INDEX(גיליון3!$U$14:$X$28,MATCH('דיווח פרטני'!G1134,גיליון3!$T$14:$T$28,0),MATCH('דיווח פרטני'!C1134,גיליון3!$U$13:$X$13,0)))," ", INDEX(גיליון3!$U$14:$X$28,MATCH('דיווח פרטני'!G1134,גיליון3!$T$14:$T$28,0),MATCH('דיווח פרטני'!C1134,גיליון3!$U$13:$X$13,0)))</f>
        <v xml:space="preserve"> </v>
      </c>
      <c r="I1134" s="1"/>
      <c r="J1134" s="1" t="e">
        <f>VLOOKUP(Table_1[[#This Row],[מספר רישוי ]],'[3]2024'!$A:$AH,34,0)</f>
        <v>#N/A</v>
      </c>
    </row>
    <row r="1135" spans="1:10" ht="18" customHeight="1" thickBot="1" x14ac:dyDescent="0.3">
      <c r="A1135" s="1"/>
      <c r="B1135" s="1"/>
      <c r="C1135" s="1"/>
      <c r="D1135" s="1"/>
      <c r="E1135" s="713"/>
      <c r="F1135" s="1"/>
      <c r="G1135" s="1"/>
      <c r="H1135" s="44" t="str">
        <f t="array" ref="H1135">IF(ISERROR(INDEX(גיליון3!$U$14:$X$28,MATCH('דיווח פרטני'!G1135,גיליון3!$T$14:$T$28,0),MATCH('דיווח פרטני'!C1135,גיליון3!$U$13:$X$13,0)))," ", INDEX(גיליון3!$U$14:$X$28,MATCH('דיווח פרטני'!G1135,גיליון3!$T$14:$T$28,0),MATCH('דיווח פרטני'!C1135,גיליון3!$U$13:$X$13,0)))</f>
        <v xml:space="preserve"> </v>
      </c>
      <c r="I1135" s="1"/>
      <c r="J1135" s="1" t="e">
        <f>VLOOKUP(Table_1[[#This Row],[מספר רישוי ]],'[3]2024'!$A:$AH,34,0)</f>
        <v>#N/A</v>
      </c>
    </row>
    <row r="1136" spans="1:10" ht="18" customHeight="1" thickBot="1" x14ac:dyDescent="0.3">
      <c r="A1136" s="1"/>
      <c r="B1136" s="1"/>
      <c r="C1136" s="1"/>
      <c r="D1136" s="1"/>
      <c r="E1136" s="713"/>
      <c r="F1136" s="1"/>
      <c r="G1136" s="1"/>
      <c r="H1136" s="44" t="str">
        <f t="array" ref="H1136">IF(ISERROR(INDEX(גיליון3!$U$14:$X$28,MATCH('דיווח פרטני'!G1136,גיליון3!$T$14:$T$28,0),MATCH('דיווח פרטני'!C1136,גיליון3!$U$13:$X$13,0)))," ", INDEX(גיליון3!$U$14:$X$28,MATCH('דיווח פרטני'!G1136,גיליון3!$T$14:$T$28,0),MATCH('דיווח פרטני'!C1136,גיליון3!$U$13:$X$13,0)))</f>
        <v xml:space="preserve"> </v>
      </c>
      <c r="I1136" s="1"/>
      <c r="J1136" s="1" t="e">
        <f>VLOOKUP(Table_1[[#This Row],[מספר רישוי ]],'[3]2024'!$A:$AH,34,0)</f>
        <v>#N/A</v>
      </c>
    </row>
    <row r="1137" spans="1:10" ht="18" customHeight="1" thickBot="1" x14ac:dyDescent="0.3">
      <c r="A1137" s="1"/>
      <c r="B1137" s="1"/>
      <c r="C1137" s="1"/>
      <c r="D1137" s="1"/>
      <c r="E1137" s="713"/>
      <c r="F1137" s="1"/>
      <c r="G1137" s="1"/>
      <c r="H1137" s="44" t="str">
        <f t="array" ref="H1137">IF(ISERROR(INDEX(גיליון3!$U$14:$X$28,MATCH('דיווח פרטני'!G1137,גיליון3!$T$14:$T$28,0),MATCH('דיווח פרטני'!C1137,גיליון3!$U$13:$X$13,0)))," ", INDEX(גיליון3!$U$14:$X$28,MATCH('דיווח פרטני'!G1137,גיליון3!$T$14:$T$28,0),MATCH('דיווח פרטני'!C1137,גיליון3!$U$13:$X$13,0)))</f>
        <v xml:space="preserve"> </v>
      </c>
      <c r="I1137" s="1"/>
      <c r="J1137" s="1" t="e">
        <f>VLOOKUP(Table_1[[#This Row],[מספר רישוי ]],'[3]2024'!$A:$AH,34,0)</f>
        <v>#N/A</v>
      </c>
    </row>
    <row r="1138" spans="1:10" ht="18" customHeight="1" thickBot="1" x14ac:dyDescent="0.3">
      <c r="A1138" s="1"/>
      <c r="B1138" s="1"/>
      <c r="C1138" s="1"/>
      <c r="D1138" s="1"/>
      <c r="E1138" s="713"/>
      <c r="F1138" s="1"/>
      <c r="G1138" s="1"/>
      <c r="H1138" s="44" t="str">
        <f t="array" ref="H1138">IF(ISERROR(INDEX(גיליון3!$U$14:$X$28,MATCH('דיווח פרטני'!G1138,גיליון3!$T$14:$T$28,0),MATCH('דיווח פרטני'!C1138,גיליון3!$U$13:$X$13,0)))," ", INDEX(גיליון3!$U$14:$X$28,MATCH('דיווח פרטני'!G1138,גיליון3!$T$14:$T$28,0),MATCH('דיווח פרטני'!C1138,גיליון3!$U$13:$X$13,0)))</f>
        <v xml:space="preserve"> </v>
      </c>
      <c r="I1138" s="1"/>
      <c r="J1138" s="1" t="e">
        <f>VLOOKUP(Table_1[[#This Row],[מספר רישוי ]],'[3]2024'!$A:$AH,34,0)</f>
        <v>#N/A</v>
      </c>
    </row>
    <row r="1139" spans="1:10" ht="18" customHeight="1" thickBot="1" x14ac:dyDescent="0.3">
      <c r="A1139" s="1"/>
      <c r="B1139" s="1"/>
      <c r="C1139" s="1"/>
      <c r="D1139" s="1"/>
      <c r="E1139" s="713"/>
      <c r="F1139" s="1"/>
      <c r="G1139" s="1"/>
      <c r="H1139" s="44" t="str">
        <f t="array" ref="H1139">IF(ISERROR(INDEX(גיליון3!$U$14:$X$28,MATCH('דיווח פרטני'!G1139,גיליון3!$T$14:$T$28,0),MATCH('דיווח פרטני'!C1139,גיליון3!$U$13:$X$13,0)))," ", INDEX(גיליון3!$U$14:$X$28,MATCH('דיווח פרטני'!G1139,גיליון3!$T$14:$T$28,0),MATCH('דיווח פרטני'!C1139,גיליון3!$U$13:$X$13,0)))</f>
        <v xml:space="preserve"> </v>
      </c>
      <c r="I1139" s="1"/>
      <c r="J1139" s="1" t="e">
        <f>VLOOKUP(Table_1[[#This Row],[מספר רישוי ]],'[3]2024'!$A:$AH,34,0)</f>
        <v>#N/A</v>
      </c>
    </row>
    <row r="1140" spans="1:10" ht="18" customHeight="1" thickBot="1" x14ac:dyDescent="0.3">
      <c r="A1140" s="1"/>
      <c r="B1140" s="1"/>
      <c r="C1140" s="1"/>
      <c r="D1140" s="1"/>
      <c r="E1140" s="713"/>
      <c r="F1140" s="1"/>
      <c r="G1140" s="1"/>
      <c r="H1140" s="44" t="str">
        <f t="array" ref="H1140">IF(ISERROR(INDEX(גיליון3!$U$14:$X$28,MATCH('דיווח פרטני'!G1140,גיליון3!$T$14:$T$28,0),MATCH('דיווח פרטני'!C1140,גיליון3!$U$13:$X$13,0)))," ", INDEX(גיליון3!$U$14:$X$28,MATCH('דיווח פרטני'!G1140,גיליון3!$T$14:$T$28,0),MATCH('דיווח פרטני'!C1140,גיליון3!$U$13:$X$13,0)))</f>
        <v xml:space="preserve"> </v>
      </c>
      <c r="I1140" s="1"/>
      <c r="J1140" s="1" t="e">
        <f>VLOOKUP(Table_1[[#This Row],[מספר רישוי ]],'[3]2024'!$A:$AH,34,0)</f>
        <v>#N/A</v>
      </c>
    </row>
    <row r="1141" spans="1:10" ht="18" customHeight="1" thickBot="1" x14ac:dyDescent="0.3">
      <c r="A1141" s="1"/>
      <c r="B1141" s="1"/>
      <c r="C1141" s="1"/>
      <c r="D1141" s="1"/>
      <c r="E1141" s="713"/>
      <c r="F1141" s="1"/>
      <c r="G1141" s="1"/>
      <c r="H1141" s="44" t="str">
        <f t="array" ref="H1141">IF(ISERROR(INDEX(גיליון3!$U$14:$X$28,MATCH('דיווח פרטני'!G1141,גיליון3!$T$14:$T$28,0),MATCH('דיווח פרטני'!C1141,גיליון3!$U$13:$X$13,0)))," ", INDEX(גיליון3!$U$14:$X$28,MATCH('דיווח פרטני'!G1141,גיליון3!$T$14:$T$28,0),MATCH('דיווח פרטני'!C1141,גיליון3!$U$13:$X$13,0)))</f>
        <v xml:space="preserve"> </v>
      </c>
      <c r="I1141" s="1"/>
      <c r="J1141" s="1" t="e">
        <f>VLOOKUP(Table_1[[#This Row],[מספר רישוי ]],'[3]2024'!$A:$AH,34,0)</f>
        <v>#N/A</v>
      </c>
    </row>
    <row r="1142" spans="1:10" ht="18" customHeight="1" thickBot="1" x14ac:dyDescent="0.3">
      <c r="A1142" s="1"/>
      <c r="B1142" s="1"/>
      <c r="C1142" s="1"/>
      <c r="D1142" s="1"/>
      <c r="E1142" s="713"/>
      <c r="F1142" s="1"/>
      <c r="G1142" s="1"/>
      <c r="H1142" s="44" t="str">
        <f t="array" ref="H1142">IF(ISERROR(INDEX(גיליון3!$U$14:$X$28,MATCH('דיווח פרטני'!G1142,גיליון3!$T$14:$T$28,0),MATCH('דיווח פרטני'!C1142,גיליון3!$U$13:$X$13,0)))," ", INDEX(גיליון3!$U$14:$X$28,MATCH('דיווח פרטני'!G1142,גיליון3!$T$14:$T$28,0),MATCH('דיווח פרטני'!C1142,גיליון3!$U$13:$X$13,0)))</f>
        <v xml:space="preserve"> </v>
      </c>
      <c r="I1142" s="1"/>
      <c r="J1142" s="1" t="e">
        <f>VLOOKUP(Table_1[[#This Row],[מספר רישוי ]],'[3]2024'!$A:$AH,34,0)</f>
        <v>#N/A</v>
      </c>
    </row>
    <row r="1143" spans="1:10" ht="18" customHeight="1" thickBot="1" x14ac:dyDescent="0.3">
      <c r="A1143" s="1"/>
      <c r="B1143" s="1"/>
      <c r="C1143" s="1"/>
      <c r="D1143" s="1"/>
      <c r="E1143" s="713"/>
      <c r="F1143" s="1"/>
      <c r="G1143" s="1"/>
      <c r="H1143" s="44" t="str">
        <f t="array" ref="H1143">IF(ISERROR(INDEX(גיליון3!$U$14:$X$28,MATCH('דיווח פרטני'!G1143,גיליון3!$T$14:$T$28,0),MATCH('דיווח פרטני'!C1143,גיליון3!$U$13:$X$13,0)))," ", INDEX(גיליון3!$U$14:$X$28,MATCH('דיווח פרטני'!G1143,גיליון3!$T$14:$T$28,0),MATCH('דיווח פרטני'!C1143,גיליון3!$U$13:$X$13,0)))</f>
        <v xml:space="preserve"> </v>
      </c>
      <c r="I1143" s="1"/>
      <c r="J1143" s="1" t="e">
        <f>VLOOKUP(Table_1[[#This Row],[מספר רישוי ]],'[3]2024'!$A:$AH,34,0)</f>
        <v>#N/A</v>
      </c>
    </row>
    <row r="1144" spans="1:10" ht="18" customHeight="1" thickBot="1" x14ac:dyDescent="0.3">
      <c r="A1144" s="1"/>
      <c r="B1144" s="1"/>
      <c r="C1144" s="1"/>
      <c r="D1144" s="1"/>
      <c r="E1144" s="713"/>
      <c r="F1144" s="1"/>
      <c r="G1144" s="1"/>
      <c r="H1144" s="44" t="str">
        <f t="array" ref="H1144">IF(ISERROR(INDEX(גיליון3!$U$14:$X$28,MATCH('דיווח פרטני'!G1144,גיליון3!$T$14:$T$28,0),MATCH('דיווח פרטני'!C1144,גיליון3!$U$13:$X$13,0)))," ", INDEX(גיליון3!$U$14:$X$28,MATCH('דיווח פרטני'!G1144,גיליון3!$T$14:$T$28,0),MATCH('דיווח פרטני'!C1144,גיליון3!$U$13:$X$13,0)))</f>
        <v xml:space="preserve"> </v>
      </c>
      <c r="I1144" s="1"/>
      <c r="J1144" s="1" t="e">
        <f>VLOOKUP(Table_1[[#This Row],[מספר רישוי ]],'[3]2024'!$A:$AH,34,0)</f>
        <v>#N/A</v>
      </c>
    </row>
    <row r="1145" spans="1:10" ht="18" customHeight="1" thickBot="1" x14ac:dyDescent="0.3">
      <c r="A1145" s="1"/>
      <c r="B1145" s="1"/>
      <c r="C1145" s="1"/>
      <c r="D1145" s="1"/>
      <c r="E1145" s="713"/>
      <c r="F1145" s="1"/>
      <c r="G1145" s="1"/>
      <c r="H1145" s="44" t="str">
        <f t="array" ref="H1145">IF(ISERROR(INDEX(גיליון3!$U$14:$X$28,MATCH('דיווח פרטני'!G1145,גיליון3!$T$14:$T$28,0),MATCH('דיווח פרטני'!C1145,גיליון3!$U$13:$X$13,0)))," ", INDEX(גיליון3!$U$14:$X$28,MATCH('דיווח פרטני'!G1145,גיליון3!$T$14:$T$28,0),MATCH('דיווח פרטני'!C1145,גיליון3!$U$13:$X$13,0)))</f>
        <v xml:space="preserve"> </v>
      </c>
      <c r="I1145" s="1"/>
      <c r="J1145" s="1" t="e">
        <f>VLOOKUP(Table_1[[#This Row],[מספר רישוי ]],'[3]2024'!$A:$AH,34,0)</f>
        <v>#N/A</v>
      </c>
    </row>
    <row r="1146" spans="1:10" ht="18" customHeight="1" thickBot="1" x14ac:dyDescent="0.3">
      <c r="A1146" s="1"/>
      <c r="B1146" s="1"/>
      <c r="C1146" s="1"/>
      <c r="D1146" s="1"/>
      <c r="E1146" s="713"/>
      <c r="F1146" s="1"/>
      <c r="G1146" s="1"/>
      <c r="H1146" s="44" t="str">
        <f t="array" ref="H1146">IF(ISERROR(INDEX(גיליון3!$U$14:$X$28,MATCH('דיווח פרטני'!G1146,גיליון3!$T$14:$T$28,0),MATCH('דיווח פרטני'!C1146,גיליון3!$U$13:$X$13,0)))," ", INDEX(גיליון3!$U$14:$X$28,MATCH('דיווח פרטני'!G1146,גיליון3!$T$14:$T$28,0),MATCH('דיווח פרטני'!C1146,גיליון3!$U$13:$X$13,0)))</f>
        <v xml:space="preserve"> </v>
      </c>
      <c r="I1146" s="1"/>
      <c r="J1146" s="1" t="e">
        <f>VLOOKUP(Table_1[[#This Row],[מספר רישוי ]],'[3]2024'!$A:$AH,34,0)</f>
        <v>#N/A</v>
      </c>
    </row>
    <row r="1147" spans="1:10" ht="18" customHeight="1" thickBot="1" x14ac:dyDescent="0.3">
      <c r="A1147" s="1"/>
      <c r="B1147" s="1"/>
      <c r="C1147" s="1"/>
      <c r="D1147" s="1"/>
      <c r="E1147" s="713"/>
      <c r="F1147" s="1"/>
      <c r="G1147" s="1"/>
      <c r="H1147" s="44" t="str">
        <f t="array" ref="H1147">IF(ISERROR(INDEX(גיליון3!$U$14:$X$28,MATCH('דיווח פרטני'!G1147,גיליון3!$T$14:$T$28,0),MATCH('דיווח פרטני'!C1147,גיליון3!$U$13:$X$13,0)))," ", INDEX(גיליון3!$U$14:$X$28,MATCH('דיווח פרטני'!G1147,גיליון3!$T$14:$T$28,0),MATCH('דיווח פרטני'!C1147,גיליון3!$U$13:$X$13,0)))</f>
        <v xml:space="preserve"> </v>
      </c>
      <c r="I1147" s="1"/>
      <c r="J1147" s="1" t="e">
        <f>VLOOKUP(Table_1[[#This Row],[מספר רישוי ]],'[3]2024'!$A:$AH,34,0)</f>
        <v>#N/A</v>
      </c>
    </row>
    <row r="1148" spans="1:10" ht="18" customHeight="1" thickBot="1" x14ac:dyDescent="0.3">
      <c r="A1148" s="1"/>
      <c r="B1148" s="1"/>
      <c r="C1148" s="1"/>
      <c r="D1148" s="1"/>
      <c r="E1148" s="713"/>
      <c r="F1148" s="1"/>
      <c r="G1148" s="1"/>
      <c r="H1148" s="44" t="str">
        <f t="array" ref="H1148">IF(ISERROR(INDEX(גיליון3!$U$14:$X$28,MATCH('דיווח פרטני'!G1148,גיליון3!$T$14:$T$28,0),MATCH('דיווח פרטני'!C1148,גיליון3!$U$13:$X$13,0)))," ", INDEX(גיליון3!$U$14:$X$28,MATCH('דיווח פרטני'!G1148,גיליון3!$T$14:$T$28,0),MATCH('דיווח פרטני'!C1148,גיליון3!$U$13:$X$13,0)))</f>
        <v xml:space="preserve"> </v>
      </c>
      <c r="I1148" s="1"/>
      <c r="J1148" s="1" t="e">
        <f>VLOOKUP(Table_1[[#This Row],[מספר רישוי ]],'[3]2024'!$A:$AH,34,0)</f>
        <v>#N/A</v>
      </c>
    </row>
    <row r="1149" spans="1:10" ht="18" customHeight="1" thickBot="1" x14ac:dyDescent="0.3">
      <c r="A1149" s="1"/>
      <c r="B1149" s="1"/>
      <c r="C1149" s="1"/>
      <c r="D1149" s="1"/>
      <c r="E1149" s="713"/>
      <c r="F1149" s="1"/>
      <c r="G1149" s="1"/>
      <c r="H1149" s="44" t="str">
        <f t="array" ref="H1149">IF(ISERROR(INDEX(גיליון3!$U$14:$X$28,MATCH('דיווח פרטני'!G1149,גיליון3!$T$14:$T$28,0),MATCH('דיווח פרטני'!C1149,גיליון3!$U$13:$X$13,0)))," ", INDEX(גיליון3!$U$14:$X$28,MATCH('דיווח פרטני'!G1149,גיליון3!$T$14:$T$28,0),MATCH('דיווח פרטני'!C1149,גיליון3!$U$13:$X$13,0)))</f>
        <v xml:space="preserve"> </v>
      </c>
      <c r="I1149" s="1"/>
      <c r="J1149" s="1" t="e">
        <f>VLOOKUP(Table_1[[#This Row],[מספר רישוי ]],'[3]2024'!$A:$AH,34,0)</f>
        <v>#N/A</v>
      </c>
    </row>
    <row r="1150" spans="1:10" ht="18" customHeight="1" thickBot="1" x14ac:dyDescent="0.3">
      <c r="A1150" s="1"/>
      <c r="B1150" s="1"/>
      <c r="C1150" s="1"/>
      <c r="D1150" s="1"/>
      <c r="E1150" s="713"/>
      <c r="F1150" s="1"/>
      <c r="G1150" s="1"/>
      <c r="H1150" s="44" t="str">
        <f t="array" ref="H1150">IF(ISERROR(INDEX(גיליון3!$U$14:$X$28,MATCH('דיווח פרטני'!G1150,גיליון3!$T$14:$T$28,0),MATCH('דיווח פרטני'!C1150,גיליון3!$U$13:$X$13,0)))," ", INDEX(גיליון3!$U$14:$X$28,MATCH('דיווח פרטני'!G1150,גיליון3!$T$14:$T$28,0),MATCH('דיווח פרטני'!C1150,גיליון3!$U$13:$X$13,0)))</f>
        <v xml:space="preserve"> </v>
      </c>
      <c r="I1150" s="1"/>
      <c r="J1150" s="1" t="e">
        <f>VLOOKUP(Table_1[[#This Row],[מספר רישוי ]],'[3]2024'!$A:$AH,34,0)</f>
        <v>#N/A</v>
      </c>
    </row>
    <row r="1151" spans="1:10" ht="18" customHeight="1" thickBot="1" x14ac:dyDescent="0.3">
      <c r="A1151" s="1"/>
      <c r="B1151" s="1"/>
      <c r="C1151" s="1"/>
      <c r="D1151" s="1"/>
      <c r="E1151" s="713"/>
      <c r="F1151" s="1"/>
      <c r="G1151" s="1"/>
      <c r="H1151" s="44" t="str">
        <f t="array" ref="H1151">IF(ISERROR(INDEX(גיליון3!$U$14:$X$28,MATCH('דיווח פרטני'!G1151,גיליון3!$T$14:$T$28,0),MATCH('דיווח פרטני'!C1151,גיליון3!$U$13:$X$13,0)))," ", INDEX(גיליון3!$U$14:$X$28,MATCH('דיווח פרטני'!G1151,גיליון3!$T$14:$T$28,0),MATCH('דיווח פרטני'!C1151,גיליון3!$U$13:$X$13,0)))</f>
        <v xml:space="preserve"> </v>
      </c>
      <c r="I1151" s="1"/>
      <c r="J1151" s="1" t="e">
        <f>VLOOKUP(Table_1[[#This Row],[מספר רישוי ]],'[3]2024'!$A:$AH,34,0)</f>
        <v>#N/A</v>
      </c>
    </row>
    <row r="1152" spans="1:10" ht="18" customHeight="1" thickBot="1" x14ac:dyDescent="0.3">
      <c r="A1152" s="1"/>
      <c r="B1152" s="1"/>
      <c r="C1152" s="1"/>
      <c r="D1152" s="1"/>
      <c r="E1152" s="713"/>
      <c r="F1152" s="1"/>
      <c r="G1152" s="1"/>
      <c r="H1152" s="44" t="str">
        <f t="array" ref="H1152">IF(ISERROR(INDEX(גיליון3!$U$14:$X$28,MATCH('דיווח פרטני'!G1152,גיליון3!$T$14:$T$28,0),MATCH('דיווח פרטני'!C1152,גיליון3!$U$13:$X$13,0)))," ", INDEX(גיליון3!$U$14:$X$28,MATCH('דיווח פרטני'!G1152,גיליון3!$T$14:$T$28,0),MATCH('דיווח פרטני'!C1152,גיליון3!$U$13:$X$13,0)))</f>
        <v xml:space="preserve"> </v>
      </c>
      <c r="I1152" s="1"/>
      <c r="J1152" s="1" t="e">
        <f>VLOOKUP(Table_1[[#This Row],[מספר רישוי ]],'[3]2024'!$A:$AH,34,0)</f>
        <v>#N/A</v>
      </c>
    </row>
    <row r="1153" spans="1:10" ht="18" customHeight="1" thickBot="1" x14ac:dyDescent="0.3">
      <c r="A1153" s="1"/>
      <c r="B1153" s="1"/>
      <c r="C1153" s="1"/>
      <c r="D1153" s="1"/>
      <c r="E1153" s="713"/>
      <c r="F1153" s="1"/>
      <c r="G1153" s="1"/>
      <c r="H1153" s="44" t="str">
        <f t="array" ref="H1153">IF(ISERROR(INDEX(גיליון3!$U$14:$X$28,MATCH('דיווח פרטני'!G1153,גיליון3!$T$14:$T$28,0),MATCH('דיווח פרטני'!C1153,גיליון3!$U$13:$X$13,0)))," ", INDEX(גיליון3!$U$14:$X$28,MATCH('דיווח פרטני'!G1153,גיליון3!$T$14:$T$28,0),MATCH('דיווח פרטני'!C1153,גיליון3!$U$13:$X$13,0)))</f>
        <v xml:space="preserve"> </v>
      </c>
      <c r="I1153" s="1"/>
      <c r="J1153" s="1" t="e">
        <f>VLOOKUP(Table_1[[#This Row],[מספר רישוי ]],'[3]2024'!$A:$AH,34,0)</f>
        <v>#N/A</v>
      </c>
    </row>
    <row r="1154" spans="1:10" ht="18" customHeight="1" thickBot="1" x14ac:dyDescent="0.3">
      <c r="A1154" s="1"/>
      <c r="B1154" s="1"/>
      <c r="C1154" s="1"/>
      <c r="D1154" s="1"/>
      <c r="E1154" s="713"/>
      <c r="F1154" s="1"/>
      <c r="G1154" s="1"/>
      <c r="H1154" s="44" t="str">
        <f t="array" ref="H1154">IF(ISERROR(INDEX(גיליון3!$U$14:$X$28,MATCH('דיווח פרטני'!G1154,גיליון3!$T$14:$T$28,0),MATCH('דיווח פרטני'!C1154,גיליון3!$U$13:$X$13,0)))," ", INDEX(גיליון3!$U$14:$X$28,MATCH('דיווח פרטני'!G1154,גיליון3!$T$14:$T$28,0),MATCH('דיווח פרטני'!C1154,גיליון3!$U$13:$X$13,0)))</f>
        <v xml:space="preserve"> </v>
      </c>
      <c r="I1154" s="1"/>
      <c r="J1154" s="1" t="e">
        <f>VLOOKUP(Table_1[[#This Row],[מספר רישוי ]],'[3]2024'!$A:$AH,34,0)</f>
        <v>#N/A</v>
      </c>
    </row>
    <row r="1155" spans="1:10" ht="18" customHeight="1" thickBot="1" x14ac:dyDescent="0.3">
      <c r="A1155" s="1"/>
      <c r="B1155" s="1"/>
      <c r="C1155" s="1"/>
      <c r="D1155" s="1"/>
      <c r="E1155" s="713"/>
      <c r="F1155" s="1"/>
      <c r="G1155" s="1"/>
      <c r="H1155" s="44" t="str">
        <f t="array" ref="H1155">IF(ISERROR(INDEX(גיליון3!$U$14:$X$28,MATCH('דיווח פרטני'!G1155,גיליון3!$T$14:$T$28,0),MATCH('דיווח פרטני'!C1155,גיליון3!$U$13:$X$13,0)))," ", INDEX(גיליון3!$U$14:$X$28,MATCH('דיווח פרטני'!G1155,גיליון3!$T$14:$T$28,0),MATCH('דיווח פרטני'!C1155,גיליון3!$U$13:$X$13,0)))</f>
        <v xml:space="preserve"> </v>
      </c>
      <c r="I1155" s="1"/>
      <c r="J1155" s="1" t="e">
        <f>VLOOKUP(Table_1[[#This Row],[מספר רישוי ]],'[3]2024'!$A:$AH,34,0)</f>
        <v>#N/A</v>
      </c>
    </row>
    <row r="1156" spans="1:10" ht="18" customHeight="1" thickBot="1" x14ac:dyDescent="0.3">
      <c r="A1156" s="1"/>
      <c r="B1156" s="1"/>
      <c r="C1156" s="1"/>
      <c r="D1156" s="1"/>
      <c r="E1156" s="713"/>
      <c r="F1156" s="1"/>
      <c r="G1156" s="1"/>
      <c r="H1156" s="44" t="str">
        <f t="array" ref="H1156">IF(ISERROR(INDEX(גיליון3!$U$14:$X$28,MATCH('דיווח פרטני'!G1156,גיליון3!$T$14:$T$28,0),MATCH('דיווח פרטני'!C1156,גיליון3!$U$13:$X$13,0)))," ", INDEX(גיליון3!$U$14:$X$28,MATCH('דיווח פרטני'!G1156,גיליון3!$T$14:$T$28,0),MATCH('דיווח פרטני'!C1156,גיליון3!$U$13:$X$13,0)))</f>
        <v xml:space="preserve"> </v>
      </c>
      <c r="I1156" s="1"/>
      <c r="J1156" s="1" t="e">
        <f>VLOOKUP(Table_1[[#This Row],[מספר רישוי ]],'[3]2024'!$A:$AH,34,0)</f>
        <v>#N/A</v>
      </c>
    </row>
    <row r="1157" spans="1:10" ht="18" customHeight="1" thickBot="1" x14ac:dyDescent="0.3">
      <c r="A1157" s="1"/>
      <c r="B1157" s="1"/>
      <c r="C1157" s="1"/>
      <c r="D1157" s="1"/>
      <c r="E1157" s="713"/>
      <c r="F1157" s="1"/>
      <c r="G1157" s="1"/>
      <c r="H1157" s="44" t="str">
        <f t="array" ref="H1157">IF(ISERROR(INDEX(גיליון3!$U$14:$X$28,MATCH('דיווח פרטני'!G1157,גיליון3!$T$14:$T$28,0),MATCH('דיווח פרטני'!C1157,גיליון3!$U$13:$X$13,0)))," ", INDEX(גיליון3!$U$14:$X$28,MATCH('דיווח פרטני'!G1157,גיליון3!$T$14:$T$28,0),MATCH('דיווח פרטני'!C1157,גיליון3!$U$13:$X$13,0)))</f>
        <v xml:space="preserve"> </v>
      </c>
      <c r="I1157" s="1"/>
      <c r="J1157" s="1" t="e">
        <f>VLOOKUP(Table_1[[#This Row],[מספר רישוי ]],'[3]2024'!$A:$AH,34,0)</f>
        <v>#N/A</v>
      </c>
    </row>
    <row r="1158" spans="1:10" ht="18" customHeight="1" thickBot="1" x14ac:dyDescent="0.3">
      <c r="A1158" s="1"/>
      <c r="B1158" s="1"/>
      <c r="C1158" s="1"/>
      <c r="D1158" s="1"/>
      <c r="E1158" s="713"/>
      <c r="F1158" s="1"/>
      <c r="G1158" s="1"/>
      <c r="H1158" s="44" t="str">
        <f t="array" ref="H1158">IF(ISERROR(INDEX(גיליון3!$U$14:$X$28,MATCH('דיווח פרטני'!G1158,גיליון3!$T$14:$T$28,0),MATCH('דיווח פרטני'!C1158,גיליון3!$U$13:$X$13,0)))," ", INDEX(גיליון3!$U$14:$X$28,MATCH('דיווח פרטני'!G1158,גיליון3!$T$14:$T$28,0),MATCH('דיווח פרטני'!C1158,גיליון3!$U$13:$X$13,0)))</f>
        <v xml:space="preserve"> </v>
      </c>
      <c r="I1158" s="1"/>
      <c r="J1158" s="1" t="e">
        <f>VLOOKUP(Table_1[[#This Row],[מספר רישוי ]],'[3]2024'!$A:$AH,34,0)</f>
        <v>#N/A</v>
      </c>
    </row>
    <row r="1159" spans="1:10" ht="18" customHeight="1" thickBot="1" x14ac:dyDescent="0.3">
      <c r="A1159" s="1"/>
      <c r="B1159" s="1"/>
      <c r="C1159" s="1"/>
      <c r="D1159" s="1"/>
      <c r="E1159" s="713"/>
      <c r="F1159" s="1"/>
      <c r="G1159" s="1"/>
      <c r="H1159" s="44" t="str">
        <f t="array" ref="H1159">IF(ISERROR(INDEX(גיליון3!$U$14:$X$28,MATCH('דיווח פרטני'!G1159,גיליון3!$T$14:$T$28,0),MATCH('דיווח פרטני'!C1159,גיליון3!$U$13:$X$13,0)))," ", INDEX(גיליון3!$U$14:$X$28,MATCH('דיווח פרטני'!G1159,גיליון3!$T$14:$T$28,0),MATCH('דיווח פרטני'!C1159,גיליון3!$U$13:$X$13,0)))</f>
        <v xml:space="preserve"> </v>
      </c>
      <c r="I1159" s="1"/>
      <c r="J1159" s="1" t="e">
        <f>VLOOKUP(Table_1[[#This Row],[מספר רישוי ]],'[3]2024'!$A:$AH,34,0)</f>
        <v>#N/A</v>
      </c>
    </row>
    <row r="1160" spans="1:10" ht="18" customHeight="1" thickBot="1" x14ac:dyDescent="0.3">
      <c r="A1160" s="1"/>
      <c r="B1160" s="1"/>
      <c r="C1160" s="1"/>
      <c r="D1160" s="1"/>
      <c r="E1160" s="713"/>
      <c r="F1160" s="1"/>
      <c r="G1160" s="1"/>
      <c r="H1160" s="44" t="str">
        <f t="array" ref="H1160">IF(ISERROR(INDEX(גיליון3!$U$14:$X$28,MATCH('דיווח פרטני'!G1160,גיליון3!$T$14:$T$28,0),MATCH('דיווח פרטני'!C1160,גיליון3!$U$13:$X$13,0)))," ", INDEX(גיליון3!$U$14:$X$28,MATCH('דיווח פרטני'!G1160,גיליון3!$T$14:$T$28,0),MATCH('דיווח פרטני'!C1160,גיליון3!$U$13:$X$13,0)))</f>
        <v xml:space="preserve"> </v>
      </c>
      <c r="I1160" s="1"/>
      <c r="J1160" s="1" t="e">
        <f>VLOOKUP(Table_1[[#This Row],[מספר רישוי ]],'[3]2024'!$A:$AH,34,0)</f>
        <v>#N/A</v>
      </c>
    </row>
    <row r="1161" spans="1:10" ht="18" customHeight="1" thickBot="1" x14ac:dyDescent="0.3">
      <c r="A1161" s="1"/>
      <c r="B1161" s="1"/>
      <c r="C1161" s="1"/>
      <c r="D1161" s="1"/>
      <c r="E1161" s="713"/>
      <c r="F1161" s="1"/>
      <c r="G1161" s="1"/>
      <c r="H1161" s="44" t="str">
        <f t="array" ref="H1161">IF(ISERROR(INDEX(גיליון3!$U$14:$X$28,MATCH('דיווח פרטני'!G1161,גיליון3!$T$14:$T$28,0),MATCH('דיווח פרטני'!C1161,גיליון3!$U$13:$X$13,0)))," ", INDEX(גיליון3!$U$14:$X$28,MATCH('דיווח פרטני'!G1161,גיליון3!$T$14:$T$28,0),MATCH('דיווח פרטני'!C1161,גיליון3!$U$13:$X$13,0)))</f>
        <v xml:space="preserve"> </v>
      </c>
      <c r="I1161" s="1"/>
      <c r="J1161" s="1" t="e">
        <f>VLOOKUP(Table_1[[#This Row],[מספר רישוי ]],'[3]2024'!$A:$AH,34,0)</f>
        <v>#N/A</v>
      </c>
    </row>
    <row r="1162" spans="1:10" ht="18" customHeight="1" thickBot="1" x14ac:dyDescent="0.3">
      <c r="A1162" s="1"/>
      <c r="B1162" s="1"/>
      <c r="C1162" s="1"/>
      <c r="D1162" s="1"/>
      <c r="E1162" s="713"/>
      <c r="F1162" s="1"/>
      <c r="G1162" s="1"/>
      <c r="H1162" s="44" t="str">
        <f t="array" ref="H1162">IF(ISERROR(INDEX(גיליון3!$U$14:$X$28,MATCH('דיווח פרטני'!G1162,גיליון3!$T$14:$T$28,0),MATCH('דיווח פרטני'!C1162,גיליון3!$U$13:$X$13,0)))," ", INDEX(גיליון3!$U$14:$X$28,MATCH('דיווח פרטני'!G1162,גיליון3!$T$14:$T$28,0),MATCH('דיווח פרטני'!C1162,גיליון3!$U$13:$X$13,0)))</f>
        <v xml:space="preserve"> </v>
      </c>
      <c r="I1162" s="1"/>
      <c r="J1162" s="1" t="e">
        <f>VLOOKUP(Table_1[[#This Row],[מספר רישוי ]],'[3]2024'!$A:$AH,34,0)</f>
        <v>#N/A</v>
      </c>
    </row>
    <row r="1163" spans="1:10" ht="18" customHeight="1" thickBot="1" x14ac:dyDescent="0.3">
      <c r="A1163" s="1"/>
      <c r="B1163" s="1"/>
      <c r="C1163" s="1"/>
      <c r="D1163" s="1"/>
      <c r="E1163" s="713"/>
      <c r="F1163" s="1"/>
      <c r="G1163" s="1"/>
      <c r="H1163" s="44" t="str">
        <f t="array" ref="H1163">IF(ISERROR(INDEX(גיליון3!$U$14:$X$28,MATCH('דיווח פרטני'!G1163,גיליון3!$T$14:$T$28,0),MATCH('דיווח פרטני'!C1163,גיליון3!$U$13:$X$13,0)))," ", INDEX(גיליון3!$U$14:$X$28,MATCH('דיווח פרטני'!G1163,גיליון3!$T$14:$T$28,0),MATCH('דיווח פרטני'!C1163,גיליון3!$U$13:$X$13,0)))</f>
        <v xml:space="preserve"> </v>
      </c>
      <c r="I1163" s="1"/>
      <c r="J1163" s="1" t="e">
        <f>VLOOKUP(Table_1[[#This Row],[מספר רישוי ]],'[3]2024'!$A:$AH,34,0)</f>
        <v>#N/A</v>
      </c>
    </row>
    <row r="1164" spans="1:10" ht="18" customHeight="1" thickBot="1" x14ac:dyDescent="0.3">
      <c r="A1164" s="1"/>
      <c r="B1164" s="1"/>
      <c r="C1164" s="1"/>
      <c r="D1164" s="1"/>
      <c r="E1164" s="713"/>
      <c r="F1164" s="1"/>
      <c r="G1164" s="1"/>
      <c r="H1164" s="44" t="str">
        <f t="array" ref="H1164">IF(ISERROR(INDEX(גיליון3!$U$14:$X$28,MATCH('דיווח פרטני'!G1164,גיליון3!$T$14:$T$28,0),MATCH('דיווח פרטני'!C1164,גיליון3!$U$13:$X$13,0)))," ", INDEX(גיליון3!$U$14:$X$28,MATCH('דיווח פרטני'!G1164,גיליון3!$T$14:$T$28,0),MATCH('דיווח פרטני'!C1164,גיליון3!$U$13:$X$13,0)))</f>
        <v xml:space="preserve"> </v>
      </c>
      <c r="I1164" s="1"/>
      <c r="J1164" s="1" t="e">
        <f>VLOOKUP(Table_1[[#This Row],[מספר רישוי ]],'[3]2024'!$A:$AH,34,0)</f>
        <v>#N/A</v>
      </c>
    </row>
    <row r="1165" spans="1:10" ht="18" customHeight="1" thickBot="1" x14ac:dyDescent="0.3">
      <c r="A1165" s="1"/>
      <c r="B1165" s="1"/>
      <c r="C1165" s="1"/>
      <c r="D1165" s="1"/>
      <c r="E1165" s="713"/>
      <c r="F1165" s="1"/>
      <c r="G1165" s="1"/>
      <c r="H1165" s="44" t="str">
        <f t="array" ref="H1165">IF(ISERROR(INDEX(גיליון3!$U$14:$X$28,MATCH('דיווח פרטני'!G1165,גיליון3!$T$14:$T$28,0),MATCH('דיווח פרטני'!C1165,גיליון3!$U$13:$X$13,0)))," ", INDEX(גיליון3!$U$14:$X$28,MATCH('דיווח פרטני'!G1165,גיליון3!$T$14:$T$28,0),MATCH('דיווח פרטני'!C1165,גיליון3!$U$13:$X$13,0)))</f>
        <v xml:space="preserve"> </v>
      </c>
      <c r="I1165" s="1"/>
      <c r="J1165" s="1" t="e">
        <f>VLOOKUP(Table_1[[#This Row],[מספר רישוי ]],'[3]2024'!$A:$AH,34,0)</f>
        <v>#N/A</v>
      </c>
    </row>
    <row r="1166" spans="1:10" ht="18" customHeight="1" thickBot="1" x14ac:dyDescent="0.3">
      <c r="A1166" s="1"/>
      <c r="B1166" s="1"/>
      <c r="C1166" s="1"/>
      <c r="D1166" s="1"/>
      <c r="E1166" s="713"/>
      <c r="F1166" s="1"/>
      <c r="G1166" s="1"/>
      <c r="H1166" s="44" t="str">
        <f t="array" ref="H1166">IF(ISERROR(INDEX(גיליון3!$U$14:$X$28,MATCH('דיווח פרטני'!G1166,גיליון3!$T$14:$T$28,0),MATCH('דיווח פרטני'!C1166,גיליון3!$U$13:$X$13,0)))," ", INDEX(גיליון3!$U$14:$X$28,MATCH('דיווח פרטני'!G1166,גיליון3!$T$14:$T$28,0),MATCH('דיווח פרטני'!C1166,גיליון3!$U$13:$X$13,0)))</f>
        <v xml:space="preserve"> </v>
      </c>
      <c r="I1166" s="1"/>
      <c r="J1166" s="1" t="e">
        <f>VLOOKUP(Table_1[[#This Row],[מספר רישוי ]],'[3]2024'!$A:$AH,34,0)</f>
        <v>#N/A</v>
      </c>
    </row>
    <row r="1167" spans="1:10" ht="18" customHeight="1" thickBot="1" x14ac:dyDescent="0.3">
      <c r="A1167" s="1"/>
      <c r="B1167" s="1"/>
      <c r="C1167" s="1"/>
      <c r="D1167" s="1"/>
      <c r="E1167" s="713"/>
      <c r="F1167" s="1"/>
      <c r="G1167" s="1"/>
      <c r="H1167" s="44" t="str">
        <f t="array" ref="H1167">IF(ISERROR(INDEX(גיליון3!$U$14:$X$28,MATCH('דיווח פרטני'!G1167,גיליון3!$T$14:$T$28,0),MATCH('דיווח פרטני'!C1167,גיליון3!$U$13:$X$13,0)))," ", INDEX(גיליון3!$U$14:$X$28,MATCH('דיווח פרטני'!G1167,גיליון3!$T$14:$T$28,0),MATCH('דיווח פרטני'!C1167,גיליון3!$U$13:$X$13,0)))</f>
        <v xml:space="preserve"> </v>
      </c>
      <c r="I1167" s="1"/>
      <c r="J1167" s="1" t="e">
        <f>VLOOKUP(Table_1[[#This Row],[מספר רישוי ]],'[3]2024'!$A:$AH,34,0)</f>
        <v>#N/A</v>
      </c>
    </row>
    <row r="1168" spans="1:10" ht="18" customHeight="1" thickBot="1" x14ac:dyDescent="0.3">
      <c r="A1168" s="1"/>
      <c r="B1168" s="1"/>
      <c r="C1168" s="1"/>
      <c r="D1168" s="1"/>
      <c r="E1168" s="713"/>
      <c r="F1168" s="1"/>
      <c r="G1168" s="1"/>
      <c r="H1168" s="44" t="str">
        <f t="array" ref="H1168">IF(ISERROR(INDEX(גיליון3!$U$14:$X$28,MATCH('דיווח פרטני'!G1168,גיליון3!$T$14:$T$28,0),MATCH('דיווח פרטני'!C1168,גיליון3!$U$13:$X$13,0)))," ", INDEX(גיליון3!$U$14:$X$28,MATCH('דיווח פרטני'!G1168,גיליון3!$T$14:$T$28,0),MATCH('דיווח פרטני'!C1168,גיליון3!$U$13:$X$13,0)))</f>
        <v xml:space="preserve"> </v>
      </c>
      <c r="I1168" s="1"/>
      <c r="J1168" s="1" t="e">
        <f>VLOOKUP(Table_1[[#This Row],[מספר רישוי ]],'[3]2024'!$A:$AH,34,0)</f>
        <v>#N/A</v>
      </c>
    </row>
    <row r="1169" spans="1:10" ht="18" customHeight="1" thickBot="1" x14ac:dyDescent="0.3">
      <c r="A1169" s="1"/>
      <c r="B1169" s="1"/>
      <c r="C1169" s="1"/>
      <c r="D1169" s="1"/>
      <c r="E1169" s="713"/>
      <c r="F1169" s="1"/>
      <c r="G1169" s="1"/>
      <c r="H1169" s="44" t="str">
        <f t="array" ref="H1169">IF(ISERROR(INDEX(גיליון3!$U$14:$X$28,MATCH('דיווח פרטני'!G1169,גיליון3!$T$14:$T$28,0),MATCH('דיווח פרטני'!C1169,גיליון3!$U$13:$X$13,0)))," ", INDEX(גיליון3!$U$14:$X$28,MATCH('דיווח פרטני'!G1169,גיליון3!$T$14:$T$28,0),MATCH('דיווח פרטני'!C1169,גיליון3!$U$13:$X$13,0)))</f>
        <v xml:space="preserve"> </v>
      </c>
      <c r="I1169" s="1"/>
      <c r="J1169" s="1" t="e">
        <f>VLOOKUP(Table_1[[#This Row],[מספר רישוי ]],'[3]2024'!$A:$AH,34,0)</f>
        <v>#N/A</v>
      </c>
    </row>
    <row r="1170" spans="1:10" ht="18" customHeight="1" thickBot="1" x14ac:dyDescent="0.3">
      <c r="A1170" s="1"/>
      <c r="B1170" s="1"/>
      <c r="C1170" s="1"/>
      <c r="D1170" s="1"/>
      <c r="E1170" s="713"/>
      <c r="F1170" s="1"/>
      <c r="G1170" s="1"/>
      <c r="H1170" s="44" t="str">
        <f t="array" ref="H1170">IF(ISERROR(INDEX(גיליון3!$U$14:$X$28,MATCH('דיווח פרטני'!G1170,גיליון3!$T$14:$T$28,0),MATCH('דיווח פרטני'!C1170,גיליון3!$U$13:$X$13,0)))," ", INDEX(גיליון3!$U$14:$X$28,MATCH('דיווח פרטני'!G1170,גיליון3!$T$14:$T$28,0),MATCH('דיווח פרטני'!C1170,גיליון3!$U$13:$X$13,0)))</f>
        <v xml:space="preserve"> </v>
      </c>
      <c r="I1170" s="1"/>
      <c r="J1170" s="1" t="e">
        <f>VLOOKUP(Table_1[[#This Row],[מספר רישוי ]],'[3]2024'!$A:$AH,34,0)</f>
        <v>#N/A</v>
      </c>
    </row>
    <row r="1171" spans="1:10" ht="18" customHeight="1" thickBot="1" x14ac:dyDescent="0.3">
      <c r="A1171" s="1"/>
      <c r="B1171" s="1"/>
      <c r="C1171" s="1"/>
      <c r="D1171" s="1"/>
      <c r="E1171" s="713"/>
      <c r="F1171" s="1"/>
      <c r="G1171" s="1"/>
      <c r="H1171" s="44" t="str">
        <f t="array" ref="H1171">IF(ISERROR(INDEX(גיליון3!$U$14:$X$28,MATCH('דיווח פרטני'!G1171,גיליון3!$T$14:$T$28,0),MATCH('דיווח פרטני'!C1171,גיליון3!$U$13:$X$13,0)))," ", INDEX(גיליון3!$U$14:$X$28,MATCH('דיווח פרטני'!G1171,גיליון3!$T$14:$T$28,0),MATCH('דיווח פרטני'!C1171,גיליון3!$U$13:$X$13,0)))</f>
        <v xml:space="preserve"> </v>
      </c>
      <c r="I1171" s="1"/>
      <c r="J1171" s="1" t="e">
        <f>VLOOKUP(Table_1[[#This Row],[מספר רישוי ]],'[3]2024'!$A:$AH,34,0)</f>
        <v>#N/A</v>
      </c>
    </row>
    <row r="1172" spans="1:10" ht="18" customHeight="1" thickBot="1" x14ac:dyDescent="0.3">
      <c r="A1172" s="1"/>
      <c r="B1172" s="1"/>
      <c r="C1172" s="1"/>
      <c r="D1172" s="1"/>
      <c r="E1172" s="713"/>
      <c r="F1172" s="1"/>
      <c r="G1172" s="1"/>
      <c r="H1172" s="44" t="str">
        <f t="array" ref="H1172">IF(ISERROR(INDEX(גיליון3!$U$14:$X$28,MATCH('דיווח פרטני'!G1172,גיליון3!$T$14:$T$28,0),MATCH('דיווח פרטני'!C1172,גיליון3!$U$13:$X$13,0)))," ", INDEX(גיליון3!$U$14:$X$28,MATCH('דיווח פרטני'!G1172,גיליון3!$T$14:$T$28,0),MATCH('דיווח פרטני'!C1172,גיליון3!$U$13:$X$13,0)))</f>
        <v xml:space="preserve"> </v>
      </c>
      <c r="I1172" s="1"/>
      <c r="J1172" s="1" t="e">
        <f>VLOOKUP(Table_1[[#This Row],[מספר רישוי ]],'[3]2024'!$A:$AH,34,0)</f>
        <v>#N/A</v>
      </c>
    </row>
    <row r="1173" spans="1:10" ht="18" customHeight="1" thickBot="1" x14ac:dyDescent="0.3">
      <c r="A1173" s="1"/>
      <c r="B1173" s="1"/>
      <c r="C1173" s="1"/>
      <c r="D1173" s="1"/>
      <c r="E1173" s="713"/>
      <c r="F1173" s="1"/>
      <c r="G1173" s="1"/>
      <c r="H1173" s="44" t="str">
        <f t="array" ref="H1173">IF(ISERROR(INDEX(גיליון3!$U$14:$X$28,MATCH('דיווח פרטני'!G1173,גיליון3!$T$14:$T$28,0),MATCH('דיווח פרטני'!C1173,גיליון3!$U$13:$X$13,0)))," ", INDEX(גיליון3!$U$14:$X$28,MATCH('דיווח פרטני'!G1173,גיליון3!$T$14:$T$28,0),MATCH('דיווח פרטני'!C1173,גיליון3!$U$13:$X$13,0)))</f>
        <v xml:space="preserve"> </v>
      </c>
      <c r="I1173" s="1"/>
      <c r="J1173" s="1" t="e">
        <f>VLOOKUP(Table_1[[#This Row],[מספר רישוי ]],'[3]2024'!$A:$AH,34,0)</f>
        <v>#N/A</v>
      </c>
    </row>
    <row r="1174" spans="1:10" ht="18" customHeight="1" thickBot="1" x14ac:dyDescent="0.3">
      <c r="A1174" s="1"/>
      <c r="B1174" s="1"/>
      <c r="C1174" s="1"/>
      <c r="D1174" s="1"/>
      <c r="E1174" s="713"/>
      <c r="F1174" s="1"/>
      <c r="G1174" s="1"/>
      <c r="H1174" s="44" t="str">
        <f t="array" ref="H1174">IF(ISERROR(INDEX(גיליון3!$U$14:$X$28,MATCH('דיווח פרטני'!G1174,גיליון3!$T$14:$T$28,0),MATCH('דיווח פרטני'!C1174,גיליון3!$U$13:$X$13,0)))," ", INDEX(גיליון3!$U$14:$X$28,MATCH('דיווח פרטני'!G1174,גיליון3!$T$14:$T$28,0),MATCH('דיווח פרטני'!C1174,גיליון3!$U$13:$X$13,0)))</f>
        <v xml:space="preserve"> </v>
      </c>
      <c r="I1174" s="1"/>
      <c r="J1174" s="1" t="e">
        <f>VLOOKUP(Table_1[[#This Row],[מספר רישוי ]],'[3]2024'!$A:$AH,34,0)</f>
        <v>#N/A</v>
      </c>
    </row>
    <row r="1175" spans="1:10" ht="18" customHeight="1" thickBot="1" x14ac:dyDescent="0.3">
      <c r="A1175" s="1"/>
      <c r="B1175" s="1"/>
      <c r="C1175" s="1"/>
      <c r="D1175" s="1"/>
      <c r="E1175" s="713"/>
      <c r="F1175" s="1"/>
      <c r="G1175" s="1"/>
      <c r="H1175" s="44" t="str">
        <f t="array" ref="H1175">IF(ISERROR(INDEX(גיליון3!$U$14:$X$28,MATCH('דיווח פרטני'!G1175,גיליון3!$T$14:$T$28,0),MATCH('דיווח פרטני'!C1175,גיליון3!$U$13:$X$13,0)))," ", INDEX(גיליון3!$U$14:$X$28,MATCH('דיווח פרטני'!G1175,גיליון3!$T$14:$T$28,0),MATCH('דיווח פרטני'!C1175,גיליון3!$U$13:$X$13,0)))</f>
        <v xml:space="preserve"> </v>
      </c>
      <c r="I1175" s="1"/>
      <c r="J1175" s="1" t="e">
        <f>VLOOKUP(Table_1[[#This Row],[מספר רישוי ]],'[3]2024'!$A:$AH,34,0)</f>
        <v>#N/A</v>
      </c>
    </row>
    <row r="1176" spans="1:10" ht="18" customHeight="1" thickBot="1" x14ac:dyDescent="0.3">
      <c r="A1176" s="1"/>
      <c r="B1176" s="1"/>
      <c r="C1176" s="1"/>
      <c r="D1176" s="1"/>
      <c r="E1176" s="713"/>
      <c r="F1176" s="1"/>
      <c r="G1176" s="1"/>
      <c r="H1176" s="44" t="str">
        <f t="array" ref="H1176">IF(ISERROR(INDEX(גיליון3!$U$14:$X$28,MATCH('דיווח פרטני'!G1176,גיליון3!$T$14:$T$28,0),MATCH('דיווח פרטני'!C1176,גיליון3!$U$13:$X$13,0)))," ", INDEX(גיליון3!$U$14:$X$28,MATCH('דיווח פרטני'!G1176,גיליון3!$T$14:$T$28,0),MATCH('דיווח פרטני'!C1176,גיליון3!$U$13:$X$13,0)))</f>
        <v xml:space="preserve"> </v>
      </c>
      <c r="I1176" s="1"/>
      <c r="J1176" s="1" t="e">
        <f>VLOOKUP(Table_1[[#This Row],[מספר רישוי ]],'[3]2024'!$A:$AH,34,0)</f>
        <v>#N/A</v>
      </c>
    </row>
    <row r="1177" spans="1:10" ht="18" customHeight="1" thickBot="1" x14ac:dyDescent="0.3">
      <c r="A1177" s="1"/>
      <c r="B1177" s="1"/>
      <c r="C1177" s="1"/>
      <c r="D1177" s="1"/>
      <c r="E1177" s="713"/>
      <c r="F1177" s="1"/>
      <c r="G1177" s="1"/>
      <c r="H1177" s="44" t="str">
        <f t="array" ref="H1177">IF(ISERROR(INDEX(גיליון3!$U$14:$X$28,MATCH('דיווח פרטני'!G1177,גיליון3!$T$14:$T$28,0),MATCH('דיווח פרטני'!C1177,גיליון3!$U$13:$X$13,0)))," ", INDEX(גיליון3!$U$14:$X$28,MATCH('דיווח פרטני'!G1177,גיליון3!$T$14:$T$28,0),MATCH('דיווח פרטני'!C1177,גיליון3!$U$13:$X$13,0)))</f>
        <v xml:space="preserve"> </v>
      </c>
      <c r="I1177" s="1"/>
      <c r="J1177" s="1" t="e">
        <f>VLOOKUP(Table_1[[#This Row],[מספר רישוי ]],'[3]2024'!$A:$AH,34,0)</f>
        <v>#N/A</v>
      </c>
    </row>
    <row r="1178" spans="1:10" ht="18" customHeight="1" thickBot="1" x14ac:dyDescent="0.3">
      <c r="A1178" s="1"/>
      <c r="B1178" s="1"/>
      <c r="C1178" s="1"/>
      <c r="D1178" s="1"/>
      <c r="E1178" s="713"/>
      <c r="F1178" s="1"/>
      <c r="G1178" s="1"/>
      <c r="H1178" s="44" t="str">
        <f t="array" ref="H1178">IF(ISERROR(INDEX(גיליון3!$U$14:$X$28,MATCH('דיווח פרטני'!G1178,גיליון3!$T$14:$T$28,0),MATCH('דיווח פרטני'!C1178,גיליון3!$U$13:$X$13,0)))," ", INDEX(גיליון3!$U$14:$X$28,MATCH('דיווח פרטני'!G1178,גיליון3!$T$14:$T$28,0),MATCH('דיווח פרטני'!C1178,גיליון3!$U$13:$X$13,0)))</f>
        <v xml:space="preserve"> </v>
      </c>
      <c r="I1178" s="1"/>
      <c r="J1178" s="1" t="e">
        <f>VLOOKUP(Table_1[[#This Row],[מספר רישוי ]],'[3]2024'!$A:$AH,34,0)</f>
        <v>#N/A</v>
      </c>
    </row>
    <row r="1179" spans="1:10" ht="18" customHeight="1" thickBot="1" x14ac:dyDescent="0.3">
      <c r="A1179" s="1"/>
      <c r="B1179" s="1"/>
      <c r="C1179" s="1"/>
      <c r="D1179" s="1"/>
      <c r="E1179" s="713"/>
      <c r="F1179" s="1"/>
      <c r="G1179" s="1"/>
      <c r="H1179" s="44" t="str">
        <f t="array" ref="H1179">IF(ISERROR(INDEX(גיליון3!$U$14:$X$28,MATCH('דיווח פרטני'!G1179,גיליון3!$T$14:$T$28,0),MATCH('דיווח פרטני'!C1179,גיליון3!$U$13:$X$13,0)))," ", INDEX(גיליון3!$U$14:$X$28,MATCH('דיווח פרטני'!G1179,גיליון3!$T$14:$T$28,0),MATCH('דיווח פרטני'!C1179,גיליון3!$U$13:$X$13,0)))</f>
        <v xml:space="preserve"> </v>
      </c>
      <c r="I1179" s="1"/>
      <c r="J1179" s="1" t="e">
        <f>VLOOKUP(Table_1[[#This Row],[מספר רישוי ]],'[3]2024'!$A:$AH,34,0)</f>
        <v>#N/A</v>
      </c>
    </row>
    <row r="1180" spans="1:10" ht="18" customHeight="1" thickBot="1" x14ac:dyDescent="0.3">
      <c r="A1180" s="1"/>
      <c r="B1180" s="1"/>
      <c r="C1180" s="1"/>
      <c r="D1180" s="1"/>
      <c r="E1180" s="713"/>
      <c r="F1180" s="1"/>
      <c r="G1180" s="1"/>
      <c r="H1180" s="44" t="str">
        <f t="array" ref="H1180">IF(ISERROR(INDEX(גיליון3!$U$14:$X$28,MATCH('דיווח פרטני'!G1180,גיליון3!$T$14:$T$28,0),MATCH('דיווח פרטני'!C1180,גיליון3!$U$13:$X$13,0)))," ", INDEX(גיליון3!$U$14:$X$28,MATCH('דיווח פרטני'!G1180,גיליון3!$T$14:$T$28,0),MATCH('דיווח פרטני'!C1180,גיליון3!$U$13:$X$13,0)))</f>
        <v xml:space="preserve"> </v>
      </c>
      <c r="I1180" s="1"/>
      <c r="J1180" s="1" t="e">
        <f>VLOOKUP(Table_1[[#This Row],[מספר רישוי ]],'[3]2024'!$A:$AH,34,0)</f>
        <v>#N/A</v>
      </c>
    </row>
    <row r="1181" spans="1:10" ht="18" customHeight="1" thickBot="1" x14ac:dyDescent="0.3">
      <c r="A1181" s="1"/>
      <c r="B1181" s="1"/>
      <c r="C1181" s="1"/>
      <c r="D1181" s="1"/>
      <c r="E1181" s="713"/>
      <c r="F1181" s="1"/>
      <c r="G1181" s="1"/>
      <c r="H1181" s="44" t="str">
        <f t="array" ref="H1181">IF(ISERROR(INDEX(גיליון3!$U$14:$X$28,MATCH('דיווח פרטני'!G1181,גיליון3!$T$14:$T$28,0),MATCH('דיווח פרטני'!C1181,גיליון3!$U$13:$X$13,0)))," ", INDEX(גיליון3!$U$14:$X$28,MATCH('דיווח פרטני'!G1181,גיליון3!$T$14:$T$28,0),MATCH('דיווח פרטני'!C1181,גיליון3!$U$13:$X$13,0)))</f>
        <v xml:space="preserve"> </v>
      </c>
      <c r="I1181" s="1"/>
      <c r="J1181" s="1" t="e">
        <f>VLOOKUP(Table_1[[#This Row],[מספר רישוי ]],'[3]2024'!$A:$AH,34,0)</f>
        <v>#N/A</v>
      </c>
    </row>
    <row r="1182" spans="1:10" ht="18" customHeight="1" thickBot="1" x14ac:dyDescent="0.3">
      <c r="A1182" s="1"/>
      <c r="B1182" s="1"/>
      <c r="C1182" s="1"/>
      <c r="D1182" s="1"/>
      <c r="E1182" s="713"/>
      <c r="F1182" s="1"/>
      <c r="G1182" s="1"/>
      <c r="H1182" s="44" t="str">
        <f t="array" ref="H1182">IF(ISERROR(INDEX(גיליון3!$U$14:$X$28,MATCH('דיווח פרטני'!G1182,גיליון3!$T$14:$T$28,0),MATCH('דיווח פרטני'!C1182,גיליון3!$U$13:$X$13,0)))," ", INDEX(גיליון3!$U$14:$X$28,MATCH('דיווח פרטני'!G1182,גיליון3!$T$14:$T$28,0),MATCH('דיווח פרטני'!C1182,גיליון3!$U$13:$X$13,0)))</f>
        <v xml:space="preserve"> </v>
      </c>
      <c r="I1182" s="1"/>
      <c r="J1182" s="1" t="e">
        <f>VLOOKUP(Table_1[[#This Row],[מספר רישוי ]],'[3]2024'!$A:$AH,34,0)</f>
        <v>#N/A</v>
      </c>
    </row>
    <row r="1183" spans="1:10" ht="18" customHeight="1" thickBot="1" x14ac:dyDescent="0.3">
      <c r="A1183" s="1"/>
      <c r="B1183" s="1"/>
      <c r="C1183" s="1"/>
      <c r="D1183" s="1"/>
      <c r="E1183" s="713"/>
      <c r="F1183" s="1"/>
      <c r="G1183" s="1"/>
      <c r="H1183" s="44" t="str">
        <f t="array" ref="H1183">IF(ISERROR(INDEX(גיליון3!$U$14:$X$28,MATCH('דיווח פרטני'!G1183,גיליון3!$T$14:$T$28,0),MATCH('דיווח פרטני'!C1183,גיליון3!$U$13:$X$13,0)))," ", INDEX(גיליון3!$U$14:$X$28,MATCH('דיווח פרטני'!G1183,גיליון3!$T$14:$T$28,0),MATCH('דיווח פרטני'!C1183,גיליון3!$U$13:$X$13,0)))</f>
        <v xml:space="preserve"> </v>
      </c>
      <c r="I1183" s="1"/>
      <c r="J1183" s="1" t="e">
        <f>VLOOKUP(Table_1[[#This Row],[מספר רישוי ]],'[3]2024'!$A:$AH,34,0)</f>
        <v>#N/A</v>
      </c>
    </row>
    <row r="1184" spans="1:10" ht="18" customHeight="1" thickBot="1" x14ac:dyDescent="0.3">
      <c r="A1184" s="1"/>
      <c r="B1184" s="1"/>
      <c r="C1184" s="1"/>
      <c r="D1184" s="1"/>
      <c r="E1184" s="713"/>
      <c r="F1184" s="1"/>
      <c r="G1184" s="1"/>
      <c r="H1184" s="44" t="str">
        <f t="array" ref="H1184">IF(ISERROR(INDEX(גיליון3!$U$14:$X$28,MATCH('דיווח פרטני'!G1184,גיליון3!$T$14:$T$28,0),MATCH('דיווח פרטני'!C1184,גיליון3!$U$13:$X$13,0)))," ", INDEX(גיליון3!$U$14:$X$28,MATCH('דיווח פרטני'!G1184,גיליון3!$T$14:$T$28,0),MATCH('דיווח פרטני'!C1184,גיליון3!$U$13:$X$13,0)))</f>
        <v xml:space="preserve"> </v>
      </c>
      <c r="I1184" s="1"/>
      <c r="J1184" s="1" t="e">
        <f>VLOOKUP(Table_1[[#This Row],[מספר רישוי ]],'[3]2024'!$A:$AH,34,0)</f>
        <v>#N/A</v>
      </c>
    </row>
    <row r="1185" spans="1:10" ht="18" customHeight="1" thickBot="1" x14ac:dyDescent="0.3">
      <c r="A1185" s="1"/>
      <c r="B1185" s="1"/>
      <c r="C1185" s="1"/>
      <c r="D1185" s="1"/>
      <c r="E1185" s="713"/>
      <c r="F1185" s="1"/>
      <c r="G1185" s="1"/>
      <c r="H1185" s="44" t="str">
        <f t="array" ref="H1185">IF(ISERROR(INDEX(גיליון3!$U$14:$X$28,MATCH('דיווח פרטני'!G1185,גיליון3!$T$14:$T$28,0),MATCH('דיווח פרטני'!C1185,גיליון3!$U$13:$X$13,0)))," ", INDEX(גיליון3!$U$14:$X$28,MATCH('דיווח פרטני'!G1185,גיליון3!$T$14:$T$28,0),MATCH('דיווח פרטני'!C1185,גיליון3!$U$13:$X$13,0)))</f>
        <v xml:space="preserve"> </v>
      </c>
      <c r="I1185" s="1"/>
      <c r="J1185" s="1" t="e">
        <f>VLOOKUP(Table_1[[#This Row],[מספר רישוי ]],'[3]2024'!$A:$AH,34,0)</f>
        <v>#N/A</v>
      </c>
    </row>
    <row r="1186" spans="1:10" ht="18" customHeight="1" thickBot="1" x14ac:dyDescent="0.3">
      <c r="A1186" s="1"/>
      <c r="B1186" s="1"/>
      <c r="C1186" s="1"/>
      <c r="D1186" s="1"/>
      <c r="E1186" s="713"/>
      <c r="F1186" s="1"/>
      <c r="G1186" s="1"/>
      <c r="H1186" s="44" t="str">
        <f t="array" ref="H1186">IF(ISERROR(INDEX(גיליון3!$U$14:$X$28,MATCH('דיווח פרטני'!G1186,גיליון3!$T$14:$T$28,0),MATCH('דיווח פרטני'!C1186,גיליון3!$U$13:$X$13,0)))," ", INDEX(גיליון3!$U$14:$X$28,MATCH('דיווח פרטני'!G1186,גיליון3!$T$14:$T$28,0),MATCH('דיווח פרטני'!C1186,גיליון3!$U$13:$X$13,0)))</f>
        <v xml:space="preserve"> </v>
      </c>
      <c r="I1186" s="1"/>
      <c r="J1186" s="1" t="e">
        <f>VLOOKUP(Table_1[[#This Row],[מספר רישוי ]],'[3]2024'!$A:$AH,34,0)</f>
        <v>#N/A</v>
      </c>
    </row>
    <row r="1187" spans="1:10" ht="18" customHeight="1" thickBot="1" x14ac:dyDescent="0.3">
      <c r="A1187" s="1"/>
      <c r="B1187" s="1"/>
      <c r="C1187" s="1"/>
      <c r="D1187" s="1"/>
      <c r="E1187" s="713"/>
      <c r="F1187" s="1"/>
      <c r="G1187" s="1"/>
      <c r="H1187" s="44" t="str">
        <f t="array" ref="H1187">IF(ISERROR(INDEX(גיליון3!$U$14:$X$28,MATCH('דיווח פרטני'!G1187,גיליון3!$T$14:$T$28,0),MATCH('דיווח פרטני'!C1187,גיליון3!$U$13:$X$13,0)))," ", INDEX(גיליון3!$U$14:$X$28,MATCH('דיווח פרטני'!G1187,גיליון3!$T$14:$T$28,0),MATCH('דיווח פרטני'!C1187,גיליון3!$U$13:$X$13,0)))</f>
        <v xml:space="preserve"> </v>
      </c>
      <c r="I1187" s="1"/>
      <c r="J1187" s="1" t="e">
        <f>VLOOKUP(Table_1[[#This Row],[מספר רישוי ]],'[3]2024'!$A:$AH,34,0)</f>
        <v>#N/A</v>
      </c>
    </row>
    <row r="1188" spans="1:10" ht="18" customHeight="1" thickBot="1" x14ac:dyDescent="0.3">
      <c r="A1188" s="1"/>
      <c r="B1188" s="1"/>
      <c r="C1188" s="1"/>
      <c r="D1188" s="1"/>
      <c r="E1188" s="713"/>
      <c r="F1188" s="1"/>
      <c r="G1188" s="1"/>
      <c r="H1188" s="44" t="str">
        <f t="array" ref="H1188">IF(ISERROR(INDEX(גיליון3!$U$14:$X$28,MATCH('דיווח פרטני'!G1188,גיליון3!$T$14:$T$28,0),MATCH('דיווח פרטני'!C1188,גיליון3!$U$13:$X$13,0)))," ", INDEX(גיליון3!$U$14:$X$28,MATCH('דיווח פרטני'!G1188,גיליון3!$T$14:$T$28,0),MATCH('דיווח פרטני'!C1188,גיליון3!$U$13:$X$13,0)))</f>
        <v xml:space="preserve"> </v>
      </c>
      <c r="I1188" s="1"/>
      <c r="J1188" s="1" t="e">
        <f>VLOOKUP(Table_1[[#This Row],[מספר רישוי ]],'[3]2024'!$A:$AH,34,0)</f>
        <v>#N/A</v>
      </c>
    </row>
    <row r="1189" spans="1:10" ht="18" customHeight="1" thickBot="1" x14ac:dyDescent="0.3">
      <c r="A1189" s="1"/>
      <c r="B1189" s="1"/>
      <c r="C1189" s="1"/>
      <c r="D1189" s="1"/>
      <c r="E1189" s="713"/>
      <c r="F1189" s="1"/>
      <c r="G1189" s="1"/>
      <c r="H1189" s="44" t="str">
        <f t="array" ref="H1189">IF(ISERROR(INDEX(גיליון3!$U$14:$X$28,MATCH('דיווח פרטני'!G1189,גיליון3!$T$14:$T$28,0),MATCH('דיווח פרטני'!C1189,גיליון3!$U$13:$X$13,0)))," ", INDEX(גיליון3!$U$14:$X$28,MATCH('דיווח פרטני'!G1189,גיליון3!$T$14:$T$28,0),MATCH('דיווח פרטני'!C1189,גיליון3!$U$13:$X$13,0)))</f>
        <v xml:space="preserve"> </v>
      </c>
      <c r="I1189" s="1"/>
      <c r="J1189" s="1" t="e">
        <f>VLOOKUP(Table_1[[#This Row],[מספר רישוי ]],'[3]2024'!$A:$AH,34,0)</f>
        <v>#N/A</v>
      </c>
    </row>
    <row r="1190" spans="1:10" ht="18" customHeight="1" thickBot="1" x14ac:dyDescent="0.3">
      <c r="A1190" s="1"/>
      <c r="B1190" s="1"/>
      <c r="C1190" s="1"/>
      <c r="D1190" s="1"/>
      <c r="E1190" s="713"/>
      <c r="F1190" s="1"/>
      <c r="G1190" s="1"/>
      <c r="H1190" s="44" t="str">
        <f t="array" ref="H1190">IF(ISERROR(INDEX(גיליון3!$U$14:$X$28,MATCH('דיווח פרטני'!G1190,גיליון3!$T$14:$T$28,0),MATCH('דיווח פרטני'!C1190,גיליון3!$U$13:$X$13,0)))," ", INDEX(גיליון3!$U$14:$X$28,MATCH('דיווח פרטני'!G1190,גיליון3!$T$14:$T$28,0),MATCH('דיווח פרטני'!C1190,גיליון3!$U$13:$X$13,0)))</f>
        <v xml:space="preserve"> </v>
      </c>
      <c r="I1190" s="1"/>
      <c r="J1190" s="1" t="e">
        <f>VLOOKUP(Table_1[[#This Row],[מספר רישוי ]],'[3]2024'!$A:$AH,34,0)</f>
        <v>#N/A</v>
      </c>
    </row>
    <row r="1191" spans="1:10" ht="18" customHeight="1" thickBot="1" x14ac:dyDescent="0.3">
      <c r="A1191" s="1"/>
      <c r="B1191" s="1"/>
      <c r="C1191" s="1"/>
      <c r="D1191" s="1"/>
      <c r="E1191" s="713"/>
      <c r="F1191" s="1"/>
      <c r="G1191" s="1"/>
      <c r="H1191" s="44" t="str">
        <f t="array" ref="H1191">IF(ISERROR(INDEX(גיליון3!$U$14:$X$28,MATCH('דיווח פרטני'!G1191,גיליון3!$T$14:$T$28,0),MATCH('דיווח פרטני'!C1191,גיליון3!$U$13:$X$13,0)))," ", INDEX(גיליון3!$U$14:$X$28,MATCH('דיווח פרטני'!G1191,גיליון3!$T$14:$T$28,0),MATCH('דיווח פרטני'!C1191,גיליון3!$U$13:$X$13,0)))</f>
        <v xml:space="preserve"> </v>
      </c>
      <c r="I1191" s="1"/>
      <c r="J1191" s="1" t="e">
        <f>VLOOKUP(Table_1[[#This Row],[מספר רישוי ]],'[3]2024'!$A:$AH,34,0)</f>
        <v>#N/A</v>
      </c>
    </row>
    <row r="1192" spans="1:10" ht="18" customHeight="1" thickBot="1" x14ac:dyDescent="0.3">
      <c r="A1192" s="1"/>
      <c r="B1192" s="1"/>
      <c r="C1192" s="1"/>
      <c r="D1192" s="1"/>
      <c r="E1192" s="713"/>
      <c r="F1192" s="1"/>
      <c r="G1192" s="1"/>
      <c r="H1192" s="44" t="str">
        <f t="array" ref="H1192">IF(ISERROR(INDEX(גיליון3!$U$14:$X$28,MATCH('דיווח פרטני'!G1192,גיליון3!$T$14:$T$28,0),MATCH('דיווח פרטני'!C1192,גיליון3!$U$13:$X$13,0)))," ", INDEX(גיליון3!$U$14:$X$28,MATCH('דיווח פרטני'!G1192,גיליון3!$T$14:$T$28,0),MATCH('דיווח פרטני'!C1192,גיליון3!$U$13:$X$13,0)))</f>
        <v xml:space="preserve"> </v>
      </c>
      <c r="I1192" s="1"/>
      <c r="J1192" s="1" t="e">
        <f>VLOOKUP(Table_1[[#This Row],[מספר רישוי ]],'[3]2024'!$A:$AH,34,0)</f>
        <v>#N/A</v>
      </c>
    </row>
    <row r="1193" spans="1:10" ht="18" customHeight="1" thickBot="1" x14ac:dyDescent="0.3">
      <c r="A1193" s="1"/>
      <c r="B1193" s="1"/>
      <c r="C1193" s="1"/>
      <c r="D1193" s="1"/>
      <c r="E1193" s="713"/>
      <c r="F1193" s="1"/>
      <c r="G1193" s="1"/>
      <c r="H1193" s="44" t="str">
        <f t="array" ref="H1193">IF(ISERROR(INDEX(גיליון3!$U$14:$X$28,MATCH('דיווח פרטני'!G1193,גיליון3!$T$14:$T$28,0),MATCH('דיווח פרטני'!C1193,גיליון3!$U$13:$X$13,0)))," ", INDEX(גיליון3!$U$14:$X$28,MATCH('דיווח פרטני'!G1193,גיליון3!$T$14:$T$28,0),MATCH('דיווח פרטני'!C1193,גיליון3!$U$13:$X$13,0)))</f>
        <v xml:space="preserve"> </v>
      </c>
      <c r="I1193" s="1"/>
      <c r="J1193" s="1" t="e">
        <f>VLOOKUP(Table_1[[#This Row],[מספר רישוי ]],'[3]2024'!$A:$AH,34,0)</f>
        <v>#N/A</v>
      </c>
    </row>
    <row r="1194" spans="1:10" ht="18" customHeight="1" thickBot="1" x14ac:dyDescent="0.3">
      <c r="A1194" s="1"/>
      <c r="B1194" s="1"/>
      <c r="C1194" s="1"/>
      <c r="D1194" s="1"/>
      <c r="E1194" s="713"/>
      <c r="F1194" s="1"/>
      <c r="G1194" s="1"/>
      <c r="H1194" s="44" t="str">
        <f t="array" ref="H1194">IF(ISERROR(INDEX(גיליון3!$U$14:$X$28,MATCH('דיווח פרטני'!G1194,גיליון3!$T$14:$T$28,0),MATCH('דיווח פרטני'!C1194,גיליון3!$U$13:$X$13,0)))," ", INDEX(גיליון3!$U$14:$X$28,MATCH('דיווח פרטני'!G1194,גיליון3!$T$14:$T$28,0),MATCH('דיווח פרטני'!C1194,גיליון3!$U$13:$X$13,0)))</f>
        <v xml:space="preserve"> </v>
      </c>
      <c r="I1194" s="1"/>
      <c r="J1194" s="1" t="e">
        <f>VLOOKUP(Table_1[[#This Row],[מספר רישוי ]],'[3]2024'!$A:$AH,34,0)</f>
        <v>#N/A</v>
      </c>
    </row>
    <row r="1195" spans="1:10" ht="18" customHeight="1" thickBot="1" x14ac:dyDescent="0.3">
      <c r="A1195" s="1"/>
      <c r="B1195" s="1"/>
      <c r="C1195" s="1"/>
      <c r="D1195" s="1"/>
      <c r="E1195" s="713"/>
      <c r="F1195" s="1"/>
      <c r="G1195" s="1"/>
      <c r="H1195" s="44" t="str">
        <f t="array" ref="H1195">IF(ISERROR(INDEX(גיליון3!$U$14:$X$28,MATCH('דיווח פרטני'!G1195,גיליון3!$T$14:$T$28,0),MATCH('דיווח פרטני'!C1195,גיליון3!$U$13:$X$13,0)))," ", INDEX(גיליון3!$U$14:$X$28,MATCH('דיווח פרטני'!G1195,גיליון3!$T$14:$T$28,0),MATCH('דיווח פרטני'!C1195,גיליון3!$U$13:$X$13,0)))</f>
        <v xml:space="preserve"> </v>
      </c>
      <c r="I1195" s="1"/>
      <c r="J1195" s="1" t="e">
        <f>VLOOKUP(Table_1[[#This Row],[מספר רישוי ]],'[3]2024'!$A:$AH,34,0)</f>
        <v>#N/A</v>
      </c>
    </row>
    <row r="1196" spans="1:10" ht="18" customHeight="1" thickBot="1" x14ac:dyDescent="0.3">
      <c r="A1196" s="1"/>
      <c r="B1196" s="1"/>
      <c r="C1196" s="1"/>
      <c r="D1196" s="1"/>
      <c r="E1196" s="713"/>
      <c r="F1196" s="1"/>
      <c r="G1196" s="1"/>
      <c r="H1196" s="44" t="str">
        <f t="array" ref="H1196">IF(ISERROR(INDEX(גיליון3!$U$14:$X$28,MATCH('דיווח פרטני'!G1196,גיליון3!$T$14:$T$28,0),MATCH('דיווח פרטני'!C1196,גיליון3!$U$13:$X$13,0)))," ", INDEX(גיליון3!$U$14:$X$28,MATCH('דיווח פרטני'!G1196,גיליון3!$T$14:$T$28,0),MATCH('דיווח פרטני'!C1196,גיליון3!$U$13:$X$13,0)))</f>
        <v xml:space="preserve"> </v>
      </c>
      <c r="I1196" s="1"/>
      <c r="J1196" s="1" t="e">
        <f>VLOOKUP(Table_1[[#This Row],[מספר רישוי ]],'[3]2024'!$A:$AH,34,0)</f>
        <v>#N/A</v>
      </c>
    </row>
    <row r="1197" spans="1:10" ht="18" customHeight="1" thickBot="1" x14ac:dyDescent="0.3">
      <c r="A1197" s="1"/>
      <c r="B1197" s="1"/>
      <c r="C1197" s="1"/>
      <c r="D1197" s="1"/>
      <c r="E1197" s="713"/>
      <c r="F1197" s="1"/>
      <c r="G1197" s="1"/>
      <c r="H1197" s="44" t="str">
        <f t="array" ref="H1197">IF(ISERROR(INDEX(גיליון3!$U$14:$X$28,MATCH('דיווח פרטני'!G1197,גיליון3!$T$14:$T$28,0),MATCH('דיווח פרטני'!C1197,גיליון3!$U$13:$X$13,0)))," ", INDEX(גיליון3!$U$14:$X$28,MATCH('דיווח פרטני'!G1197,גיליון3!$T$14:$T$28,0),MATCH('דיווח פרטני'!C1197,גיליון3!$U$13:$X$13,0)))</f>
        <v xml:space="preserve"> </v>
      </c>
      <c r="I1197" s="1"/>
      <c r="J1197" s="1" t="e">
        <f>VLOOKUP(Table_1[[#This Row],[מספר רישוי ]],'[3]2024'!$A:$AH,34,0)</f>
        <v>#N/A</v>
      </c>
    </row>
    <row r="1198" spans="1:10" ht="18" customHeight="1" thickBot="1" x14ac:dyDescent="0.3">
      <c r="A1198" s="1"/>
      <c r="B1198" s="1"/>
      <c r="C1198" s="1"/>
      <c r="D1198" s="1"/>
      <c r="E1198" s="713"/>
      <c r="F1198" s="1"/>
      <c r="G1198" s="1"/>
      <c r="H1198" s="44" t="str">
        <f t="array" ref="H1198">IF(ISERROR(INDEX(גיליון3!$U$14:$X$28,MATCH('דיווח פרטני'!G1198,גיליון3!$T$14:$T$28,0),MATCH('דיווח פרטני'!C1198,גיליון3!$U$13:$X$13,0)))," ", INDEX(גיליון3!$U$14:$X$28,MATCH('דיווח פרטני'!G1198,גיליון3!$T$14:$T$28,0),MATCH('דיווח פרטני'!C1198,גיליון3!$U$13:$X$13,0)))</f>
        <v xml:space="preserve"> </v>
      </c>
      <c r="I1198" s="1"/>
      <c r="J1198" s="1" t="e">
        <f>VLOOKUP(Table_1[[#This Row],[מספר רישוי ]],'[3]2024'!$A:$AH,34,0)</f>
        <v>#N/A</v>
      </c>
    </row>
    <row r="1199" spans="1:10" ht="18" customHeight="1" thickBot="1" x14ac:dyDescent="0.3">
      <c r="A1199" s="1"/>
      <c r="B1199" s="1"/>
      <c r="C1199" s="1"/>
      <c r="D1199" s="1"/>
      <c r="E1199" s="713"/>
      <c r="F1199" s="1"/>
      <c r="G1199" s="1"/>
      <c r="H1199" s="44" t="str">
        <f t="array" ref="H1199">IF(ISERROR(INDEX(גיליון3!$U$14:$X$28,MATCH('דיווח פרטני'!G1199,גיליון3!$T$14:$T$28,0),MATCH('דיווח פרטני'!C1199,גיליון3!$U$13:$X$13,0)))," ", INDEX(גיליון3!$U$14:$X$28,MATCH('דיווח פרטני'!G1199,גיליון3!$T$14:$T$28,0),MATCH('דיווח פרטני'!C1199,גיליון3!$U$13:$X$13,0)))</f>
        <v xml:space="preserve"> </v>
      </c>
      <c r="I1199" s="1"/>
      <c r="J1199" s="1" t="e">
        <f>VLOOKUP(Table_1[[#This Row],[מספר רישוי ]],'[3]2024'!$A:$AH,34,0)</f>
        <v>#N/A</v>
      </c>
    </row>
    <row r="1200" spans="1:10" ht="18" customHeight="1" thickBot="1" x14ac:dyDescent="0.3">
      <c r="A1200" s="1"/>
      <c r="B1200" s="1"/>
      <c r="C1200" s="1"/>
      <c r="D1200" s="1"/>
      <c r="E1200" s="713"/>
      <c r="F1200" s="1"/>
      <c r="G1200" s="1"/>
      <c r="H1200" s="44" t="str">
        <f t="array" ref="H1200">IF(ISERROR(INDEX(גיליון3!$U$14:$X$28,MATCH('דיווח פרטני'!G1200,גיליון3!$T$14:$T$28,0),MATCH('דיווח פרטני'!C1200,גיליון3!$U$13:$X$13,0)))," ", INDEX(גיליון3!$U$14:$X$28,MATCH('דיווח פרטני'!G1200,גיליון3!$T$14:$T$28,0),MATCH('דיווח פרטני'!C1200,גיליון3!$U$13:$X$13,0)))</f>
        <v xml:space="preserve"> </v>
      </c>
      <c r="I1200" s="1"/>
      <c r="J1200" s="1" t="e">
        <f>VLOOKUP(Table_1[[#This Row],[מספר רישוי ]],'[3]2024'!$A:$AH,34,0)</f>
        <v>#N/A</v>
      </c>
    </row>
    <row r="1201" spans="1:10" ht="18" customHeight="1" thickBot="1" x14ac:dyDescent="0.3">
      <c r="A1201" s="1"/>
      <c r="B1201" s="1"/>
      <c r="C1201" s="1"/>
      <c r="D1201" s="1"/>
      <c r="E1201" s="713"/>
      <c r="F1201" s="1"/>
      <c r="G1201" s="1"/>
      <c r="H1201" s="44" t="str">
        <f t="array" ref="H1201">IF(ISERROR(INDEX(גיליון3!$U$14:$X$28,MATCH('דיווח פרטני'!G1201,גיליון3!$T$14:$T$28,0),MATCH('דיווח פרטני'!C1201,גיליון3!$U$13:$X$13,0)))," ", INDEX(גיליון3!$U$14:$X$28,MATCH('דיווח פרטני'!G1201,גיליון3!$T$14:$T$28,0),MATCH('דיווח פרטני'!C1201,גיליון3!$U$13:$X$13,0)))</f>
        <v xml:space="preserve"> </v>
      </c>
      <c r="I1201" s="1"/>
      <c r="J1201" s="1" t="e">
        <f>VLOOKUP(Table_1[[#This Row],[מספר רישוי ]],'[3]2024'!$A:$AH,34,0)</f>
        <v>#N/A</v>
      </c>
    </row>
    <row r="1202" spans="1:10" ht="18" customHeight="1" thickBot="1" x14ac:dyDescent="0.3">
      <c r="A1202" s="1"/>
      <c r="B1202" s="1"/>
      <c r="C1202" s="1"/>
      <c r="D1202" s="1"/>
      <c r="E1202" s="713"/>
      <c r="F1202" s="1"/>
      <c r="G1202" s="1"/>
      <c r="H1202" s="44" t="str">
        <f t="array" ref="H1202">IF(ISERROR(INDEX(גיליון3!$U$14:$X$28,MATCH('דיווח פרטני'!G1202,גיליון3!$T$14:$T$28,0),MATCH('דיווח פרטני'!C1202,גיליון3!$U$13:$X$13,0)))," ", INDEX(גיליון3!$U$14:$X$28,MATCH('דיווח פרטני'!G1202,גיליון3!$T$14:$T$28,0),MATCH('דיווח פרטני'!C1202,גיליון3!$U$13:$X$13,0)))</f>
        <v xml:space="preserve"> </v>
      </c>
      <c r="I1202" s="1"/>
      <c r="J1202" s="1" t="e">
        <f>VLOOKUP(Table_1[[#This Row],[מספר רישוי ]],'[3]2024'!$A:$AH,34,0)</f>
        <v>#N/A</v>
      </c>
    </row>
    <row r="1203" spans="1:10" ht="18" customHeight="1" thickBot="1" x14ac:dyDescent="0.3">
      <c r="A1203" s="1"/>
      <c r="B1203" s="1"/>
      <c r="C1203" s="1"/>
      <c r="D1203" s="1"/>
      <c r="E1203" s="713"/>
      <c r="F1203" s="1"/>
      <c r="G1203" s="1"/>
      <c r="H1203" s="44" t="str">
        <f t="array" ref="H1203">IF(ISERROR(INDEX(גיליון3!$U$14:$X$28,MATCH('דיווח פרטני'!G1203,גיליון3!$T$14:$T$28,0),MATCH('דיווח פרטני'!C1203,גיליון3!$U$13:$X$13,0)))," ", INDEX(גיליון3!$U$14:$X$28,MATCH('דיווח פרטני'!G1203,גיליון3!$T$14:$T$28,0),MATCH('דיווח פרטני'!C1203,גיליון3!$U$13:$X$13,0)))</f>
        <v xml:space="preserve"> </v>
      </c>
      <c r="I1203" s="1"/>
      <c r="J1203" s="1" t="e">
        <f>VLOOKUP(Table_1[[#This Row],[מספר רישוי ]],'[3]2024'!$A:$AH,34,0)</f>
        <v>#N/A</v>
      </c>
    </row>
    <row r="1204" spans="1:10" ht="18" customHeight="1" thickBot="1" x14ac:dyDescent="0.3">
      <c r="A1204" s="1"/>
      <c r="B1204" s="1"/>
      <c r="C1204" s="1"/>
      <c r="D1204" s="1"/>
      <c r="E1204" s="713"/>
      <c r="F1204" s="1"/>
      <c r="G1204" s="1"/>
      <c r="H1204" s="44" t="str">
        <f t="array" ref="H1204">IF(ISERROR(INDEX(גיליון3!$U$14:$X$28,MATCH('דיווח פרטני'!G1204,גיליון3!$T$14:$T$28,0),MATCH('דיווח פרטני'!C1204,גיליון3!$U$13:$X$13,0)))," ", INDEX(גיליון3!$U$14:$X$28,MATCH('דיווח פרטני'!G1204,גיליון3!$T$14:$T$28,0),MATCH('דיווח פרטני'!C1204,גיליון3!$U$13:$X$13,0)))</f>
        <v xml:space="preserve"> </v>
      </c>
      <c r="I1204" s="1"/>
      <c r="J1204" s="1" t="e">
        <f>VLOOKUP(Table_1[[#This Row],[מספר רישוי ]],'[3]2024'!$A:$AH,34,0)</f>
        <v>#N/A</v>
      </c>
    </row>
    <row r="1205" spans="1:10" ht="18" customHeight="1" thickBot="1" x14ac:dyDescent="0.3">
      <c r="A1205" s="1"/>
      <c r="B1205" s="1"/>
      <c r="C1205" s="1"/>
      <c r="D1205" s="1"/>
      <c r="E1205" s="713"/>
      <c r="F1205" s="1"/>
      <c r="G1205" s="1"/>
      <c r="H1205" s="44" t="str">
        <f t="array" ref="H1205">IF(ISERROR(INDEX(גיליון3!$U$14:$X$28,MATCH('דיווח פרטני'!G1205,גיליון3!$T$14:$T$28,0),MATCH('דיווח פרטני'!C1205,גיליון3!$U$13:$X$13,0)))," ", INDEX(גיליון3!$U$14:$X$28,MATCH('דיווח פרטני'!G1205,גיליון3!$T$14:$T$28,0),MATCH('דיווח פרטני'!C1205,גיליון3!$U$13:$X$13,0)))</f>
        <v xml:space="preserve"> </v>
      </c>
      <c r="I1205" s="1"/>
      <c r="J1205" s="1" t="e">
        <f>VLOOKUP(Table_1[[#This Row],[מספר רישוי ]],'[3]2024'!$A:$AH,34,0)</f>
        <v>#N/A</v>
      </c>
    </row>
    <row r="1206" spans="1:10" ht="18" customHeight="1" thickBot="1" x14ac:dyDescent="0.3">
      <c r="A1206" s="1"/>
      <c r="B1206" s="1"/>
      <c r="C1206" s="1"/>
      <c r="D1206" s="1"/>
      <c r="E1206" s="713"/>
      <c r="F1206" s="1"/>
      <c r="G1206" s="1"/>
      <c r="H1206" s="44" t="str">
        <f t="array" ref="H1206">IF(ISERROR(INDEX(גיליון3!$U$14:$X$28,MATCH('דיווח פרטני'!G1206,גיליון3!$T$14:$T$28,0),MATCH('דיווח פרטני'!C1206,גיליון3!$U$13:$X$13,0)))," ", INDEX(גיליון3!$U$14:$X$28,MATCH('דיווח פרטני'!G1206,גיליון3!$T$14:$T$28,0),MATCH('דיווח פרטני'!C1206,גיליון3!$U$13:$X$13,0)))</f>
        <v xml:space="preserve"> </v>
      </c>
      <c r="I1206" s="1"/>
      <c r="J1206" s="1" t="e">
        <f>VLOOKUP(Table_1[[#This Row],[מספר רישוי ]],'[3]2024'!$A:$AH,34,0)</f>
        <v>#N/A</v>
      </c>
    </row>
    <row r="1207" spans="1:10" ht="18" customHeight="1" thickBot="1" x14ac:dyDescent="0.3">
      <c r="A1207" s="1"/>
      <c r="B1207" s="1"/>
      <c r="C1207" s="1"/>
      <c r="D1207" s="1"/>
      <c r="E1207" s="713"/>
      <c r="F1207" s="1"/>
      <c r="G1207" s="1"/>
      <c r="H1207" s="44" t="str">
        <f t="array" ref="H1207">IF(ISERROR(INDEX(גיליון3!$U$14:$X$28,MATCH('דיווח פרטני'!G1207,גיליון3!$T$14:$T$28,0),MATCH('דיווח פרטני'!C1207,גיליון3!$U$13:$X$13,0)))," ", INDEX(גיליון3!$U$14:$X$28,MATCH('דיווח פרטני'!G1207,גיליון3!$T$14:$T$28,0),MATCH('דיווח פרטני'!C1207,גיליון3!$U$13:$X$13,0)))</f>
        <v xml:space="preserve"> </v>
      </c>
      <c r="I1207" s="1"/>
      <c r="J1207" s="1" t="e">
        <f>VLOOKUP(Table_1[[#This Row],[מספר רישוי ]],'[3]2024'!$A:$AH,34,0)</f>
        <v>#N/A</v>
      </c>
    </row>
    <row r="1208" spans="1:10" ht="18" customHeight="1" thickBot="1" x14ac:dyDescent="0.3">
      <c r="A1208" s="1"/>
      <c r="B1208" s="1"/>
      <c r="C1208" s="1"/>
      <c r="D1208" s="1"/>
      <c r="E1208" s="713"/>
      <c r="F1208" s="1"/>
      <c r="G1208" s="1"/>
      <c r="H1208" s="44" t="str">
        <f t="array" ref="H1208">IF(ISERROR(INDEX(גיליון3!$U$14:$X$28,MATCH('דיווח פרטני'!G1208,גיליון3!$T$14:$T$28,0),MATCH('דיווח פרטני'!C1208,גיליון3!$U$13:$X$13,0)))," ", INDEX(גיליון3!$U$14:$X$28,MATCH('דיווח פרטני'!G1208,גיליון3!$T$14:$T$28,0),MATCH('דיווח פרטני'!C1208,גיליון3!$U$13:$X$13,0)))</f>
        <v xml:space="preserve"> </v>
      </c>
      <c r="I1208" s="1"/>
      <c r="J1208" s="1" t="e">
        <f>VLOOKUP(Table_1[[#This Row],[מספר רישוי ]],'[3]2024'!$A:$AH,34,0)</f>
        <v>#N/A</v>
      </c>
    </row>
    <row r="1209" spans="1:10" ht="18" customHeight="1" thickBot="1" x14ac:dyDescent="0.3">
      <c r="A1209" s="1"/>
      <c r="B1209" s="1"/>
      <c r="C1209" s="1"/>
      <c r="D1209" s="1"/>
      <c r="E1209" s="713"/>
      <c r="F1209" s="1"/>
      <c r="G1209" s="1"/>
      <c r="H1209" s="44" t="str">
        <f t="array" ref="H1209">IF(ISERROR(INDEX(גיליון3!$U$14:$X$28,MATCH('דיווח פרטני'!G1209,גיליון3!$T$14:$T$28,0),MATCH('דיווח פרטני'!C1209,גיליון3!$U$13:$X$13,0)))," ", INDEX(גיליון3!$U$14:$X$28,MATCH('דיווח פרטני'!G1209,גיליון3!$T$14:$T$28,0),MATCH('דיווח פרטני'!C1209,גיליון3!$U$13:$X$13,0)))</f>
        <v xml:space="preserve"> </v>
      </c>
      <c r="I1209" s="1"/>
      <c r="J1209" s="1" t="e">
        <f>VLOOKUP(Table_1[[#This Row],[מספר רישוי ]],'[3]2024'!$A:$AH,34,0)</f>
        <v>#N/A</v>
      </c>
    </row>
    <row r="1210" spans="1:10" ht="18" customHeight="1" thickBot="1" x14ac:dyDescent="0.3">
      <c r="A1210" s="1"/>
      <c r="B1210" s="1"/>
      <c r="C1210" s="1"/>
      <c r="D1210" s="1"/>
      <c r="E1210" s="713"/>
      <c r="F1210" s="1"/>
      <c r="G1210" s="1"/>
      <c r="H1210" s="44" t="str">
        <f t="array" ref="H1210">IF(ISERROR(INDEX(גיליון3!$U$14:$X$28,MATCH('דיווח פרטני'!G1210,גיליון3!$T$14:$T$28,0),MATCH('דיווח פרטני'!C1210,גיליון3!$U$13:$X$13,0)))," ", INDEX(גיליון3!$U$14:$X$28,MATCH('דיווח פרטני'!G1210,גיליון3!$T$14:$T$28,0),MATCH('דיווח פרטני'!C1210,גיליון3!$U$13:$X$13,0)))</f>
        <v xml:space="preserve"> </v>
      </c>
      <c r="I1210" s="1"/>
      <c r="J1210" s="1" t="e">
        <f>VLOOKUP(Table_1[[#This Row],[מספר רישוי ]],'[3]2024'!$A:$AH,34,0)</f>
        <v>#N/A</v>
      </c>
    </row>
    <row r="1211" spans="1:10" ht="18" customHeight="1" thickBot="1" x14ac:dyDescent="0.3">
      <c r="A1211" s="1"/>
      <c r="B1211" s="1"/>
      <c r="C1211" s="1"/>
      <c r="D1211" s="1"/>
      <c r="E1211" s="713"/>
      <c r="F1211" s="1"/>
      <c r="G1211" s="1"/>
      <c r="H1211" s="44" t="str">
        <f t="array" ref="H1211">IF(ISERROR(INDEX(גיליון3!$U$14:$X$28,MATCH('דיווח פרטני'!G1211,גיליון3!$T$14:$T$28,0),MATCH('דיווח פרטני'!C1211,גיליון3!$U$13:$X$13,0)))," ", INDEX(גיליון3!$U$14:$X$28,MATCH('דיווח פרטני'!G1211,גיליון3!$T$14:$T$28,0),MATCH('דיווח פרטני'!C1211,גיליון3!$U$13:$X$13,0)))</f>
        <v xml:space="preserve"> </v>
      </c>
      <c r="I1211" s="1"/>
      <c r="J1211" s="1" t="e">
        <f>VLOOKUP(Table_1[[#This Row],[מספר רישוי ]],'[3]2024'!$A:$AH,34,0)</f>
        <v>#N/A</v>
      </c>
    </row>
    <row r="1212" spans="1:10" ht="18" customHeight="1" thickBot="1" x14ac:dyDescent="0.3">
      <c r="A1212" s="1"/>
      <c r="B1212" s="1"/>
      <c r="C1212" s="1"/>
      <c r="D1212" s="1"/>
      <c r="E1212" s="713"/>
      <c r="F1212" s="1"/>
      <c r="G1212" s="1"/>
      <c r="H1212" s="44" t="str">
        <f t="array" ref="H1212">IF(ISERROR(INDEX(גיליון3!$U$14:$X$28,MATCH('דיווח פרטני'!G1212,גיליון3!$T$14:$T$28,0),MATCH('דיווח פרטני'!C1212,גיליון3!$U$13:$X$13,0)))," ", INDEX(גיליון3!$U$14:$X$28,MATCH('דיווח פרטני'!G1212,גיליון3!$T$14:$T$28,0),MATCH('דיווח פרטני'!C1212,גיליון3!$U$13:$X$13,0)))</f>
        <v xml:space="preserve"> </v>
      </c>
      <c r="I1212" s="1"/>
      <c r="J1212" s="1" t="e">
        <f>VLOOKUP(Table_1[[#This Row],[מספר רישוי ]],'[3]2024'!$A:$AH,34,0)</f>
        <v>#N/A</v>
      </c>
    </row>
    <row r="1213" spans="1:10" ht="18" customHeight="1" thickBot="1" x14ac:dyDescent="0.3">
      <c r="A1213" s="1"/>
      <c r="B1213" s="1"/>
      <c r="C1213" s="1"/>
      <c r="D1213" s="1"/>
      <c r="E1213" s="713"/>
      <c r="F1213" s="1"/>
      <c r="G1213" s="1"/>
      <c r="H1213" s="44" t="str">
        <f t="array" ref="H1213">IF(ISERROR(INDEX(גיליון3!$U$14:$X$28,MATCH('דיווח פרטני'!G1213,גיליון3!$T$14:$T$28,0),MATCH('דיווח פרטני'!C1213,גיליון3!$U$13:$X$13,0)))," ", INDEX(גיליון3!$U$14:$X$28,MATCH('דיווח פרטני'!G1213,גיליון3!$T$14:$T$28,0),MATCH('דיווח פרטני'!C1213,גיליון3!$U$13:$X$13,0)))</f>
        <v xml:space="preserve"> </v>
      </c>
      <c r="I1213" s="1"/>
      <c r="J1213" s="1" t="e">
        <f>VLOOKUP(Table_1[[#This Row],[מספר רישוי ]],'[3]2024'!$A:$AH,34,0)</f>
        <v>#N/A</v>
      </c>
    </row>
    <row r="1214" spans="1:10" ht="18" customHeight="1" thickBot="1" x14ac:dyDescent="0.3">
      <c r="A1214" s="1"/>
      <c r="B1214" s="1"/>
      <c r="C1214" s="1"/>
      <c r="D1214" s="1"/>
      <c r="E1214" s="713"/>
      <c r="F1214" s="1"/>
      <c r="G1214" s="1"/>
      <c r="H1214" s="44" t="str">
        <f t="array" ref="H1214">IF(ISERROR(INDEX(גיליון3!$U$14:$X$28,MATCH('דיווח פרטני'!G1214,גיליון3!$T$14:$T$28,0),MATCH('דיווח פרטני'!C1214,גיליון3!$U$13:$X$13,0)))," ", INDEX(גיליון3!$U$14:$X$28,MATCH('דיווח פרטני'!G1214,גיליון3!$T$14:$T$28,0),MATCH('דיווח פרטני'!C1214,גיליון3!$U$13:$X$13,0)))</f>
        <v xml:space="preserve"> </v>
      </c>
      <c r="I1214" s="1"/>
      <c r="J1214" s="1" t="e">
        <f>VLOOKUP(Table_1[[#This Row],[מספר רישוי ]],'[3]2024'!$A:$AH,34,0)</f>
        <v>#N/A</v>
      </c>
    </row>
    <row r="1215" spans="1:10" ht="18" customHeight="1" thickBot="1" x14ac:dyDescent="0.3">
      <c r="A1215" s="1"/>
      <c r="B1215" s="1"/>
      <c r="C1215" s="1"/>
      <c r="D1215" s="1"/>
      <c r="E1215" s="713"/>
      <c r="F1215" s="1"/>
      <c r="G1215" s="1"/>
      <c r="H1215" s="44" t="str">
        <f t="array" ref="H1215">IF(ISERROR(INDEX(גיליון3!$U$14:$X$28,MATCH('דיווח פרטני'!G1215,גיליון3!$T$14:$T$28,0),MATCH('דיווח פרטני'!C1215,גיליון3!$U$13:$X$13,0)))," ", INDEX(גיליון3!$U$14:$X$28,MATCH('דיווח פרטני'!G1215,גיליון3!$T$14:$T$28,0),MATCH('דיווח פרטני'!C1215,גיליון3!$U$13:$X$13,0)))</f>
        <v xml:space="preserve"> </v>
      </c>
      <c r="I1215" s="1"/>
      <c r="J1215" s="1" t="e">
        <f>VLOOKUP(Table_1[[#This Row],[מספר רישוי ]],'[3]2024'!$A:$AH,34,0)</f>
        <v>#N/A</v>
      </c>
    </row>
    <row r="1216" spans="1:10" ht="18" customHeight="1" thickBot="1" x14ac:dyDescent="0.3">
      <c r="A1216" s="1"/>
      <c r="B1216" s="1"/>
      <c r="C1216" s="1"/>
      <c r="D1216" s="1"/>
      <c r="E1216" s="713"/>
      <c r="F1216" s="1"/>
      <c r="G1216" s="1"/>
      <c r="H1216" s="44" t="str">
        <f t="array" ref="H1216">IF(ISERROR(INDEX(גיליון3!$U$14:$X$28,MATCH('דיווח פרטני'!G1216,גיליון3!$T$14:$T$28,0),MATCH('דיווח פרטני'!C1216,גיליון3!$U$13:$X$13,0)))," ", INDEX(גיליון3!$U$14:$X$28,MATCH('דיווח פרטני'!G1216,גיליון3!$T$14:$T$28,0),MATCH('דיווח פרטני'!C1216,גיליון3!$U$13:$X$13,0)))</f>
        <v xml:space="preserve"> </v>
      </c>
      <c r="I1216" s="1"/>
      <c r="J1216" s="1" t="e">
        <f>VLOOKUP(Table_1[[#This Row],[מספר רישוי ]],'[3]2024'!$A:$AH,34,0)</f>
        <v>#N/A</v>
      </c>
    </row>
    <row r="1217" spans="1:10" ht="18" customHeight="1" thickBot="1" x14ac:dyDescent="0.3">
      <c r="A1217" s="1"/>
      <c r="B1217" s="1"/>
      <c r="C1217" s="1"/>
      <c r="D1217" s="1"/>
      <c r="E1217" s="713"/>
      <c r="F1217" s="1"/>
      <c r="G1217" s="1"/>
      <c r="H1217" s="44" t="str">
        <f t="array" ref="H1217">IF(ISERROR(INDEX(גיליון3!$U$14:$X$28,MATCH('דיווח פרטני'!G1217,גיליון3!$T$14:$T$28,0),MATCH('דיווח פרטני'!C1217,גיליון3!$U$13:$X$13,0)))," ", INDEX(גיליון3!$U$14:$X$28,MATCH('דיווח פרטני'!G1217,גיליון3!$T$14:$T$28,0),MATCH('דיווח פרטני'!C1217,גיליון3!$U$13:$X$13,0)))</f>
        <v xml:space="preserve"> </v>
      </c>
      <c r="I1217" s="1"/>
      <c r="J1217" s="1" t="e">
        <f>VLOOKUP(Table_1[[#This Row],[מספר רישוי ]],'[3]2024'!$A:$AH,34,0)</f>
        <v>#N/A</v>
      </c>
    </row>
    <row r="1218" spans="1:10" ht="18" customHeight="1" thickBot="1" x14ac:dyDescent="0.3">
      <c r="A1218" s="1"/>
      <c r="B1218" s="1"/>
      <c r="C1218" s="1"/>
      <c r="D1218" s="1"/>
      <c r="E1218" s="713"/>
      <c r="F1218" s="1"/>
      <c r="G1218" s="1"/>
      <c r="H1218" s="44" t="str">
        <f t="array" ref="H1218">IF(ISERROR(INDEX(גיליון3!$U$14:$X$28,MATCH('דיווח פרטני'!G1218,גיליון3!$T$14:$T$28,0),MATCH('דיווח פרטני'!C1218,גיליון3!$U$13:$X$13,0)))," ", INDEX(גיליון3!$U$14:$X$28,MATCH('דיווח פרטני'!G1218,גיליון3!$T$14:$T$28,0),MATCH('דיווח פרטני'!C1218,גיליון3!$U$13:$X$13,0)))</f>
        <v xml:space="preserve"> </v>
      </c>
      <c r="I1218" s="1"/>
      <c r="J1218" s="1" t="e">
        <f>VLOOKUP(Table_1[[#This Row],[מספר רישוי ]],'[3]2024'!$A:$AH,34,0)</f>
        <v>#N/A</v>
      </c>
    </row>
    <row r="1219" spans="1:10" ht="18" customHeight="1" thickBot="1" x14ac:dyDescent="0.3">
      <c r="A1219" s="1"/>
      <c r="B1219" s="1"/>
      <c r="C1219" s="1"/>
      <c r="D1219" s="1"/>
      <c r="E1219" s="713"/>
      <c r="F1219" s="1"/>
      <c r="G1219" s="1"/>
      <c r="H1219" s="44" t="str">
        <f t="array" ref="H1219">IF(ISERROR(INDEX(גיליון3!$U$14:$X$28,MATCH('דיווח פרטני'!G1219,גיליון3!$T$14:$T$28,0),MATCH('דיווח פרטני'!C1219,גיליון3!$U$13:$X$13,0)))," ", INDEX(גיליון3!$U$14:$X$28,MATCH('דיווח פרטני'!G1219,גיליון3!$T$14:$T$28,0),MATCH('דיווח פרטני'!C1219,גיליון3!$U$13:$X$13,0)))</f>
        <v xml:space="preserve"> </v>
      </c>
      <c r="I1219" s="1"/>
      <c r="J1219" s="1" t="e">
        <f>VLOOKUP(Table_1[[#This Row],[מספר רישוי ]],'[3]2024'!$A:$AH,34,0)</f>
        <v>#N/A</v>
      </c>
    </row>
    <row r="1220" spans="1:10" ht="18" customHeight="1" thickBot="1" x14ac:dyDescent="0.3">
      <c r="A1220" s="1"/>
      <c r="B1220" s="1"/>
      <c r="C1220" s="1"/>
      <c r="D1220" s="1"/>
      <c r="E1220" s="713"/>
      <c r="F1220" s="1"/>
      <c r="G1220" s="1"/>
      <c r="H1220" s="44" t="str">
        <f t="array" ref="H1220">IF(ISERROR(INDEX(גיליון3!$U$14:$X$28,MATCH('דיווח פרטני'!G1220,גיליון3!$T$14:$T$28,0),MATCH('דיווח פרטני'!C1220,גיליון3!$U$13:$X$13,0)))," ", INDEX(גיליון3!$U$14:$X$28,MATCH('דיווח פרטני'!G1220,גיליון3!$T$14:$T$28,0),MATCH('דיווח פרטני'!C1220,גיליון3!$U$13:$X$13,0)))</f>
        <v xml:space="preserve"> </v>
      </c>
      <c r="I1220" s="1"/>
      <c r="J1220" s="1" t="e">
        <f>VLOOKUP(Table_1[[#This Row],[מספר רישוי ]],'[3]2024'!$A:$AH,34,0)</f>
        <v>#N/A</v>
      </c>
    </row>
    <row r="1221" spans="1:10" ht="18" customHeight="1" thickBot="1" x14ac:dyDescent="0.3">
      <c r="A1221" s="1"/>
      <c r="B1221" s="1"/>
      <c r="C1221" s="1"/>
      <c r="D1221" s="1"/>
      <c r="E1221" s="713"/>
      <c r="F1221" s="1"/>
      <c r="G1221" s="1"/>
      <c r="H1221" s="44" t="str">
        <f t="array" ref="H1221">IF(ISERROR(INDEX(גיליון3!$U$14:$X$28,MATCH('דיווח פרטני'!G1221,גיליון3!$T$14:$T$28,0),MATCH('דיווח פרטני'!C1221,גיליון3!$U$13:$X$13,0)))," ", INDEX(גיליון3!$U$14:$X$28,MATCH('דיווח פרטני'!G1221,גיליון3!$T$14:$T$28,0),MATCH('דיווח פרטני'!C1221,גיליון3!$U$13:$X$13,0)))</f>
        <v xml:space="preserve"> </v>
      </c>
      <c r="I1221" s="1"/>
      <c r="J1221" s="1" t="e">
        <f>VLOOKUP(Table_1[[#This Row],[מספר רישוי ]],'[3]2024'!$A:$AH,34,0)</f>
        <v>#N/A</v>
      </c>
    </row>
    <row r="1222" spans="1:10" ht="18" customHeight="1" thickBot="1" x14ac:dyDescent="0.3">
      <c r="A1222" s="1"/>
      <c r="B1222" s="1"/>
      <c r="C1222" s="1"/>
      <c r="D1222" s="1"/>
      <c r="E1222" s="713"/>
      <c r="F1222" s="1"/>
      <c r="G1222" s="1"/>
      <c r="H1222" s="44" t="str">
        <f t="array" ref="H1222">IF(ISERROR(INDEX(גיליון3!$U$14:$X$28,MATCH('דיווח פרטני'!G1222,גיליון3!$T$14:$T$28,0),MATCH('דיווח פרטני'!C1222,גיליון3!$U$13:$X$13,0)))," ", INDEX(גיליון3!$U$14:$X$28,MATCH('דיווח פרטני'!G1222,גיליון3!$T$14:$T$28,0),MATCH('דיווח פרטני'!C1222,גיליון3!$U$13:$X$13,0)))</f>
        <v xml:space="preserve"> </v>
      </c>
      <c r="I1222" s="1"/>
      <c r="J1222" s="1" t="e">
        <f>VLOOKUP(Table_1[[#This Row],[מספר רישוי ]],'[3]2024'!$A:$AH,34,0)</f>
        <v>#N/A</v>
      </c>
    </row>
    <row r="1223" spans="1:10" ht="18" customHeight="1" thickBot="1" x14ac:dyDescent="0.3">
      <c r="A1223" s="1"/>
      <c r="B1223" s="1"/>
      <c r="C1223" s="1"/>
      <c r="D1223" s="1"/>
      <c r="E1223" s="713"/>
      <c r="F1223" s="1"/>
      <c r="G1223" s="1"/>
      <c r="H1223" s="44" t="str">
        <f t="array" ref="H1223">IF(ISERROR(INDEX(גיליון3!$U$14:$X$28,MATCH('דיווח פרטני'!G1223,גיליון3!$T$14:$T$28,0),MATCH('דיווח פרטני'!C1223,גיליון3!$U$13:$X$13,0)))," ", INDEX(גיליון3!$U$14:$X$28,MATCH('דיווח פרטני'!G1223,גיליון3!$T$14:$T$28,0),MATCH('דיווח פרטני'!C1223,גיליון3!$U$13:$X$13,0)))</f>
        <v xml:space="preserve"> </v>
      </c>
      <c r="I1223" s="1"/>
      <c r="J1223" s="1" t="e">
        <f>VLOOKUP(Table_1[[#This Row],[מספר רישוי ]],'[3]2024'!$A:$AH,34,0)</f>
        <v>#N/A</v>
      </c>
    </row>
    <row r="1224" spans="1:10" ht="18" customHeight="1" thickBot="1" x14ac:dyDescent="0.3">
      <c r="A1224" s="1"/>
      <c r="B1224" s="1"/>
      <c r="C1224" s="1"/>
      <c r="D1224" s="1"/>
      <c r="E1224" s="713"/>
      <c r="F1224" s="1"/>
      <c r="G1224" s="1"/>
      <c r="H1224" s="44" t="str">
        <f t="array" ref="H1224">IF(ISERROR(INDEX(גיליון3!$U$14:$X$28,MATCH('דיווח פרטני'!G1224,גיליון3!$T$14:$T$28,0),MATCH('דיווח פרטני'!C1224,גיליון3!$U$13:$X$13,0)))," ", INDEX(גיליון3!$U$14:$X$28,MATCH('דיווח פרטני'!G1224,גיליון3!$T$14:$T$28,0),MATCH('דיווח פרטני'!C1224,גיליון3!$U$13:$X$13,0)))</f>
        <v xml:space="preserve"> </v>
      </c>
      <c r="I1224" s="1"/>
      <c r="J1224" s="1" t="e">
        <f>VLOOKUP(Table_1[[#This Row],[מספר רישוי ]],'[3]2024'!$A:$AH,34,0)</f>
        <v>#N/A</v>
      </c>
    </row>
    <row r="1225" spans="1:10" ht="18" customHeight="1" thickBot="1" x14ac:dyDescent="0.3">
      <c r="A1225" s="1"/>
      <c r="B1225" s="1"/>
      <c r="C1225" s="1"/>
      <c r="D1225" s="1"/>
      <c r="E1225" s="713"/>
      <c r="F1225" s="1"/>
      <c r="G1225" s="1"/>
      <c r="H1225" s="44" t="str">
        <f t="array" ref="H1225">IF(ISERROR(INDEX(גיליון3!$U$14:$X$28,MATCH('דיווח פרטני'!G1225,גיליון3!$T$14:$T$28,0),MATCH('דיווח פרטני'!C1225,גיליון3!$U$13:$X$13,0)))," ", INDEX(גיליון3!$U$14:$X$28,MATCH('דיווח פרטני'!G1225,גיליון3!$T$14:$T$28,0),MATCH('דיווח פרטני'!C1225,גיליון3!$U$13:$X$13,0)))</f>
        <v xml:space="preserve"> </v>
      </c>
      <c r="I1225" s="1"/>
      <c r="J1225" s="1" t="e">
        <f>VLOOKUP(Table_1[[#This Row],[מספר רישוי ]],'[3]2024'!$A:$AH,34,0)</f>
        <v>#N/A</v>
      </c>
    </row>
    <row r="1226" spans="1:10" ht="18" customHeight="1" thickBot="1" x14ac:dyDescent="0.3">
      <c r="A1226" s="1"/>
      <c r="B1226" s="1"/>
      <c r="C1226" s="1"/>
      <c r="D1226" s="1"/>
      <c r="E1226" s="713"/>
      <c r="F1226" s="1"/>
      <c r="G1226" s="1"/>
      <c r="H1226" s="44" t="str">
        <f t="array" ref="H1226">IF(ISERROR(INDEX(גיליון3!$U$14:$X$28,MATCH('דיווח פרטני'!G1226,גיליון3!$T$14:$T$28,0),MATCH('דיווח פרטני'!C1226,גיליון3!$U$13:$X$13,0)))," ", INDEX(גיליון3!$U$14:$X$28,MATCH('דיווח פרטני'!G1226,גיליון3!$T$14:$T$28,0),MATCH('דיווח פרטני'!C1226,גיליון3!$U$13:$X$13,0)))</f>
        <v xml:space="preserve"> </v>
      </c>
      <c r="I1226" s="1"/>
      <c r="J1226" s="1" t="e">
        <f>VLOOKUP(Table_1[[#This Row],[מספר רישוי ]],'[3]2024'!$A:$AH,34,0)</f>
        <v>#N/A</v>
      </c>
    </row>
    <row r="1227" spans="1:10" ht="18" customHeight="1" thickBot="1" x14ac:dyDescent="0.3">
      <c r="A1227" s="1"/>
      <c r="B1227" s="1"/>
      <c r="C1227" s="1"/>
      <c r="D1227" s="1"/>
      <c r="E1227" s="713"/>
      <c r="F1227" s="1"/>
      <c r="G1227" s="1"/>
      <c r="H1227" s="44" t="str">
        <f t="array" ref="H1227">IF(ISERROR(INDEX(גיליון3!$U$14:$X$28,MATCH('דיווח פרטני'!G1227,גיליון3!$T$14:$T$28,0),MATCH('דיווח פרטני'!C1227,גיליון3!$U$13:$X$13,0)))," ", INDEX(גיליון3!$U$14:$X$28,MATCH('דיווח פרטני'!G1227,גיליון3!$T$14:$T$28,0),MATCH('דיווח פרטני'!C1227,גיליון3!$U$13:$X$13,0)))</f>
        <v xml:space="preserve"> </v>
      </c>
      <c r="I1227" s="1"/>
      <c r="J1227" s="1" t="e">
        <f>VLOOKUP(Table_1[[#This Row],[מספר רישוי ]],'[3]2024'!$A:$AH,34,0)</f>
        <v>#N/A</v>
      </c>
    </row>
    <row r="1228" spans="1:10" ht="18" customHeight="1" thickBot="1" x14ac:dyDescent="0.3">
      <c r="A1228" s="1"/>
      <c r="B1228" s="1"/>
      <c r="C1228" s="1"/>
      <c r="D1228" s="1"/>
      <c r="E1228" s="713"/>
      <c r="F1228" s="1"/>
      <c r="G1228" s="1"/>
      <c r="H1228" s="44" t="str">
        <f t="array" ref="H1228">IF(ISERROR(INDEX(גיליון3!$U$14:$X$28,MATCH('דיווח פרטני'!G1228,גיליון3!$T$14:$T$28,0),MATCH('דיווח פרטני'!C1228,גיליון3!$U$13:$X$13,0)))," ", INDEX(גיליון3!$U$14:$X$28,MATCH('דיווח פרטני'!G1228,גיליון3!$T$14:$T$28,0),MATCH('דיווח פרטני'!C1228,גיליון3!$U$13:$X$13,0)))</f>
        <v xml:space="preserve"> </v>
      </c>
      <c r="I1228" s="1"/>
      <c r="J1228" s="1" t="e">
        <f>VLOOKUP(Table_1[[#This Row],[מספר רישוי ]],'[3]2024'!$A:$AH,34,0)</f>
        <v>#N/A</v>
      </c>
    </row>
    <row r="1229" spans="1:10" ht="18" customHeight="1" thickBot="1" x14ac:dyDescent="0.3">
      <c r="A1229" s="1"/>
      <c r="B1229" s="1"/>
      <c r="C1229" s="1"/>
      <c r="D1229" s="1"/>
      <c r="E1229" s="713"/>
      <c r="F1229" s="1"/>
      <c r="G1229" s="1"/>
      <c r="H1229" s="44" t="str">
        <f t="array" ref="H1229">IF(ISERROR(INDEX(גיליון3!$U$14:$X$28,MATCH('דיווח פרטני'!G1229,גיליון3!$T$14:$T$28,0),MATCH('דיווח פרטני'!C1229,גיליון3!$U$13:$X$13,0)))," ", INDEX(גיליון3!$U$14:$X$28,MATCH('דיווח פרטני'!G1229,גיליון3!$T$14:$T$28,0),MATCH('דיווח פרטני'!C1229,גיליון3!$U$13:$X$13,0)))</f>
        <v xml:space="preserve"> </v>
      </c>
      <c r="I1229" s="1"/>
      <c r="J1229" s="1" t="e">
        <f>VLOOKUP(Table_1[[#This Row],[מספר רישוי ]],'[3]2024'!$A:$AH,34,0)</f>
        <v>#N/A</v>
      </c>
    </row>
    <row r="1230" spans="1:10" ht="18" customHeight="1" thickBot="1" x14ac:dyDescent="0.3">
      <c r="A1230" s="1"/>
      <c r="B1230" s="1"/>
      <c r="C1230" s="1"/>
      <c r="D1230" s="1"/>
      <c r="E1230" s="713"/>
      <c r="F1230" s="1"/>
      <c r="G1230" s="1"/>
      <c r="H1230" s="44" t="str">
        <f t="array" ref="H1230">IF(ISERROR(INDEX(גיליון3!$U$14:$X$28,MATCH('דיווח פרטני'!G1230,גיליון3!$T$14:$T$28,0),MATCH('דיווח פרטני'!C1230,גיליון3!$U$13:$X$13,0)))," ", INDEX(גיליון3!$U$14:$X$28,MATCH('דיווח פרטני'!G1230,גיליון3!$T$14:$T$28,0),MATCH('דיווח פרטני'!C1230,גיליון3!$U$13:$X$13,0)))</f>
        <v xml:space="preserve"> </v>
      </c>
      <c r="I1230" s="1"/>
      <c r="J1230" s="1" t="e">
        <f>VLOOKUP(Table_1[[#This Row],[מספר רישוי ]],'[3]2024'!$A:$AH,34,0)</f>
        <v>#N/A</v>
      </c>
    </row>
    <row r="1231" spans="1:10" ht="18" customHeight="1" thickBot="1" x14ac:dyDescent="0.3">
      <c r="A1231" s="1"/>
      <c r="B1231" s="1"/>
      <c r="C1231" s="1"/>
      <c r="D1231" s="1"/>
      <c r="E1231" s="713"/>
      <c r="F1231" s="1"/>
      <c r="G1231" s="1"/>
      <c r="H1231" s="44" t="str">
        <f t="array" ref="H1231">IF(ISERROR(INDEX(גיליון3!$U$14:$X$28,MATCH('דיווח פרטני'!G1231,גיליון3!$T$14:$T$28,0),MATCH('דיווח פרטני'!C1231,גיליון3!$U$13:$X$13,0)))," ", INDEX(גיליון3!$U$14:$X$28,MATCH('דיווח פרטני'!G1231,גיליון3!$T$14:$T$28,0),MATCH('דיווח פרטני'!C1231,גיליון3!$U$13:$X$13,0)))</f>
        <v xml:space="preserve"> </v>
      </c>
      <c r="I1231" s="1"/>
      <c r="J1231" s="1" t="e">
        <f>VLOOKUP(Table_1[[#This Row],[מספר רישוי ]],'[3]2024'!$A:$AH,34,0)</f>
        <v>#N/A</v>
      </c>
    </row>
    <row r="1232" spans="1:10" ht="18" customHeight="1" thickBot="1" x14ac:dyDescent="0.3">
      <c r="A1232" s="1"/>
      <c r="B1232" s="1"/>
      <c r="C1232" s="1"/>
      <c r="D1232" s="1"/>
      <c r="E1232" s="713"/>
      <c r="F1232" s="1"/>
      <c r="G1232" s="1"/>
      <c r="H1232" s="44" t="str">
        <f t="array" ref="H1232">IF(ISERROR(INDEX(גיליון3!$U$14:$X$28,MATCH('דיווח פרטני'!G1232,גיליון3!$T$14:$T$28,0),MATCH('דיווח פרטני'!C1232,גיליון3!$U$13:$X$13,0)))," ", INDEX(גיליון3!$U$14:$X$28,MATCH('דיווח פרטני'!G1232,גיליון3!$T$14:$T$28,0),MATCH('דיווח פרטני'!C1232,גיליון3!$U$13:$X$13,0)))</f>
        <v xml:space="preserve"> </v>
      </c>
      <c r="I1232" s="1"/>
      <c r="J1232" s="1" t="e">
        <f>VLOOKUP(Table_1[[#This Row],[מספר רישוי ]],'[3]2024'!$A:$AH,34,0)</f>
        <v>#N/A</v>
      </c>
    </row>
    <row r="1233" spans="1:10" ht="18" customHeight="1" thickBot="1" x14ac:dyDescent="0.3">
      <c r="A1233" s="1"/>
      <c r="B1233" s="1"/>
      <c r="C1233" s="1"/>
      <c r="D1233" s="1"/>
      <c r="E1233" s="713"/>
      <c r="F1233" s="1"/>
      <c r="G1233" s="1"/>
      <c r="H1233" s="44" t="str">
        <f t="array" ref="H1233">IF(ISERROR(INDEX(גיליון3!$U$14:$X$28,MATCH('דיווח פרטני'!G1233,גיליון3!$T$14:$T$28,0),MATCH('דיווח פרטני'!C1233,גיליון3!$U$13:$X$13,0)))," ", INDEX(גיליון3!$U$14:$X$28,MATCH('דיווח פרטני'!G1233,גיליון3!$T$14:$T$28,0),MATCH('דיווח פרטני'!C1233,גיליון3!$U$13:$X$13,0)))</f>
        <v xml:space="preserve"> </v>
      </c>
      <c r="I1233" s="1"/>
      <c r="J1233" s="1" t="e">
        <f>VLOOKUP(Table_1[[#This Row],[מספר רישוי ]],'[3]2024'!$A:$AH,34,0)</f>
        <v>#N/A</v>
      </c>
    </row>
    <row r="1234" spans="1:10" ht="18" customHeight="1" thickBot="1" x14ac:dyDescent="0.3">
      <c r="A1234" s="1"/>
      <c r="B1234" s="1"/>
      <c r="C1234" s="1"/>
      <c r="D1234" s="1"/>
      <c r="E1234" s="713"/>
      <c r="F1234" s="1"/>
      <c r="G1234" s="1"/>
      <c r="H1234" s="44" t="str">
        <f t="array" ref="H1234">IF(ISERROR(INDEX(גיליון3!$U$14:$X$28,MATCH('דיווח פרטני'!G1234,גיליון3!$T$14:$T$28,0),MATCH('דיווח פרטני'!C1234,גיליון3!$U$13:$X$13,0)))," ", INDEX(גיליון3!$U$14:$X$28,MATCH('דיווח פרטני'!G1234,גיליון3!$T$14:$T$28,0),MATCH('דיווח פרטני'!C1234,גיליון3!$U$13:$X$13,0)))</f>
        <v xml:space="preserve"> </v>
      </c>
      <c r="I1234" s="1"/>
      <c r="J1234" s="1" t="e">
        <f>VLOOKUP(Table_1[[#This Row],[מספר רישוי ]],'[3]2024'!$A:$AH,34,0)</f>
        <v>#N/A</v>
      </c>
    </row>
    <row r="1235" spans="1:10" ht="18" customHeight="1" thickBot="1" x14ac:dyDescent="0.3">
      <c r="A1235" s="1"/>
      <c r="B1235" s="1"/>
      <c r="C1235" s="1"/>
      <c r="D1235" s="1"/>
      <c r="E1235" s="713"/>
      <c r="F1235" s="1"/>
      <c r="G1235" s="1"/>
      <c r="H1235" s="44" t="str">
        <f t="array" ref="H1235">IF(ISERROR(INDEX(גיליון3!$U$14:$X$28,MATCH('דיווח פרטני'!G1235,גיליון3!$T$14:$T$28,0),MATCH('דיווח פרטני'!C1235,גיליון3!$U$13:$X$13,0)))," ", INDEX(גיליון3!$U$14:$X$28,MATCH('דיווח פרטני'!G1235,גיליון3!$T$14:$T$28,0),MATCH('דיווח פרטני'!C1235,גיליון3!$U$13:$X$13,0)))</f>
        <v xml:space="preserve"> </v>
      </c>
      <c r="I1235" s="1"/>
      <c r="J1235" s="1" t="e">
        <f>VLOOKUP(Table_1[[#This Row],[מספר רישוי ]],'[3]2024'!$A:$AH,34,0)</f>
        <v>#N/A</v>
      </c>
    </row>
    <row r="1236" spans="1:10" ht="18" customHeight="1" thickBot="1" x14ac:dyDescent="0.3">
      <c r="A1236" s="1"/>
      <c r="B1236" s="1"/>
      <c r="C1236" s="1"/>
      <c r="D1236" s="1"/>
      <c r="E1236" s="713"/>
      <c r="F1236" s="1"/>
      <c r="G1236" s="1"/>
      <c r="H1236" s="44" t="str">
        <f t="array" ref="H1236">IF(ISERROR(INDEX(גיליון3!$U$14:$X$28,MATCH('דיווח פרטני'!G1236,גיליון3!$T$14:$T$28,0),MATCH('דיווח פרטני'!C1236,גיליון3!$U$13:$X$13,0)))," ", INDEX(גיליון3!$U$14:$X$28,MATCH('דיווח פרטני'!G1236,גיליון3!$T$14:$T$28,0),MATCH('דיווח פרטני'!C1236,גיליון3!$U$13:$X$13,0)))</f>
        <v xml:space="preserve"> </v>
      </c>
      <c r="I1236" s="1"/>
      <c r="J1236" s="1" t="e">
        <f>VLOOKUP(Table_1[[#This Row],[מספר רישוי ]],'[3]2024'!$A:$AH,34,0)</f>
        <v>#N/A</v>
      </c>
    </row>
    <row r="1237" spans="1:10" ht="18" customHeight="1" thickBot="1" x14ac:dyDescent="0.3">
      <c r="A1237" s="1"/>
      <c r="B1237" s="1"/>
      <c r="C1237" s="1"/>
      <c r="D1237" s="1"/>
      <c r="E1237" s="713"/>
      <c r="F1237" s="1"/>
      <c r="G1237" s="1"/>
      <c r="H1237" s="44" t="str">
        <f t="array" ref="H1237">IF(ISERROR(INDEX(גיליון3!$U$14:$X$28,MATCH('דיווח פרטני'!G1237,גיליון3!$T$14:$T$28,0),MATCH('דיווח פרטני'!C1237,גיליון3!$U$13:$X$13,0)))," ", INDEX(גיליון3!$U$14:$X$28,MATCH('דיווח פרטני'!G1237,גיליון3!$T$14:$T$28,0),MATCH('דיווח פרטני'!C1237,גיליון3!$U$13:$X$13,0)))</f>
        <v xml:space="preserve"> </v>
      </c>
      <c r="I1237" s="1"/>
      <c r="J1237" s="1" t="e">
        <f>VLOOKUP(Table_1[[#This Row],[מספר רישוי ]],'[3]2024'!$A:$AH,34,0)</f>
        <v>#N/A</v>
      </c>
    </row>
    <row r="1238" spans="1:10" ht="18" customHeight="1" thickBot="1" x14ac:dyDescent="0.3">
      <c r="A1238" s="1"/>
      <c r="B1238" s="1"/>
      <c r="C1238" s="1"/>
      <c r="D1238" s="1"/>
      <c r="E1238" s="713"/>
      <c r="F1238" s="1"/>
      <c r="G1238" s="1"/>
      <c r="H1238" s="44" t="str">
        <f t="array" ref="H1238">IF(ISERROR(INDEX(גיליון3!$U$14:$X$28,MATCH('דיווח פרטני'!G1238,גיליון3!$T$14:$T$28,0),MATCH('דיווח פרטני'!C1238,גיליון3!$U$13:$X$13,0)))," ", INDEX(גיליון3!$U$14:$X$28,MATCH('דיווח פרטני'!G1238,גיליון3!$T$14:$T$28,0),MATCH('דיווח פרטני'!C1238,גיליון3!$U$13:$X$13,0)))</f>
        <v xml:space="preserve"> </v>
      </c>
      <c r="I1238" s="1"/>
      <c r="J1238" s="1" t="e">
        <f>VLOOKUP(Table_1[[#This Row],[מספר רישוי ]],'[3]2024'!$A:$AH,34,0)</f>
        <v>#N/A</v>
      </c>
    </row>
    <row r="1239" spans="1:10" ht="18" customHeight="1" thickBot="1" x14ac:dyDescent="0.3">
      <c r="A1239" s="1"/>
      <c r="B1239" s="1"/>
      <c r="C1239" s="1"/>
      <c r="D1239" s="1"/>
      <c r="E1239" s="713"/>
      <c r="F1239" s="1"/>
      <c r="G1239" s="1"/>
      <c r="H1239" s="44" t="str">
        <f t="array" ref="H1239">IF(ISERROR(INDEX(גיליון3!$U$14:$X$28,MATCH('דיווח פרטני'!G1239,גיליון3!$T$14:$T$28,0),MATCH('דיווח פרטני'!C1239,גיליון3!$U$13:$X$13,0)))," ", INDEX(גיליון3!$U$14:$X$28,MATCH('דיווח פרטני'!G1239,גיליון3!$T$14:$T$28,0),MATCH('דיווח פרטני'!C1239,גיליון3!$U$13:$X$13,0)))</f>
        <v xml:space="preserve"> </v>
      </c>
      <c r="I1239" s="1"/>
      <c r="J1239" s="1" t="e">
        <f>VLOOKUP(Table_1[[#This Row],[מספר רישוי ]],'[3]2024'!$A:$AH,34,0)</f>
        <v>#N/A</v>
      </c>
    </row>
    <row r="1240" spans="1:10" ht="18" customHeight="1" thickBot="1" x14ac:dyDescent="0.3">
      <c r="A1240" s="1"/>
      <c r="B1240" s="1"/>
      <c r="C1240" s="1"/>
      <c r="D1240" s="1"/>
      <c r="E1240" s="713"/>
      <c r="F1240" s="1"/>
      <c r="G1240" s="1"/>
      <c r="H1240" s="44" t="str">
        <f t="array" ref="H1240">IF(ISERROR(INDEX(גיליון3!$U$14:$X$28,MATCH('דיווח פרטני'!G1240,גיליון3!$T$14:$T$28,0),MATCH('דיווח פרטני'!C1240,גיליון3!$U$13:$X$13,0)))," ", INDEX(גיליון3!$U$14:$X$28,MATCH('דיווח פרטני'!G1240,גיליון3!$T$14:$T$28,0),MATCH('דיווח פרטני'!C1240,גיליון3!$U$13:$X$13,0)))</f>
        <v xml:space="preserve"> </v>
      </c>
      <c r="I1240" s="1"/>
      <c r="J1240" s="1" t="e">
        <f>VLOOKUP(Table_1[[#This Row],[מספר רישוי ]],'[3]2024'!$A:$AH,34,0)</f>
        <v>#N/A</v>
      </c>
    </row>
    <row r="1241" spans="1:10" ht="18" customHeight="1" thickBot="1" x14ac:dyDescent="0.3">
      <c r="A1241" s="1"/>
      <c r="B1241" s="1"/>
      <c r="C1241" s="1"/>
      <c r="D1241" s="1"/>
      <c r="E1241" s="713"/>
      <c r="F1241" s="1"/>
      <c r="G1241" s="1"/>
      <c r="H1241" s="44" t="str">
        <f t="array" ref="H1241">IF(ISERROR(INDEX(גיליון3!$U$14:$X$28,MATCH('דיווח פרטני'!G1241,גיליון3!$T$14:$T$28,0),MATCH('דיווח פרטני'!C1241,גיליון3!$U$13:$X$13,0)))," ", INDEX(גיליון3!$U$14:$X$28,MATCH('דיווח פרטני'!G1241,גיליון3!$T$14:$T$28,0),MATCH('דיווח פרטני'!C1241,גיליון3!$U$13:$X$13,0)))</f>
        <v xml:space="preserve"> </v>
      </c>
      <c r="I1241" s="1"/>
      <c r="J1241" s="1" t="e">
        <f>VLOOKUP(Table_1[[#This Row],[מספר רישוי ]],'[3]2024'!$A:$AH,34,0)</f>
        <v>#N/A</v>
      </c>
    </row>
    <row r="1242" spans="1:10" ht="18" customHeight="1" thickBot="1" x14ac:dyDescent="0.3">
      <c r="A1242" s="1"/>
      <c r="B1242" s="1"/>
      <c r="C1242" s="1"/>
      <c r="D1242" s="1"/>
      <c r="E1242" s="713"/>
      <c r="F1242" s="1"/>
      <c r="G1242" s="1"/>
      <c r="H1242" s="44" t="str">
        <f t="array" ref="H1242">IF(ISERROR(INDEX(גיליון3!$U$14:$X$28,MATCH('דיווח פרטני'!G1242,גיליון3!$T$14:$T$28,0),MATCH('דיווח פרטני'!C1242,גיליון3!$U$13:$X$13,0)))," ", INDEX(גיליון3!$U$14:$X$28,MATCH('דיווח פרטני'!G1242,גיליון3!$T$14:$T$28,0),MATCH('דיווח פרטני'!C1242,גיליון3!$U$13:$X$13,0)))</f>
        <v xml:space="preserve"> </v>
      </c>
      <c r="I1242" s="1"/>
      <c r="J1242" s="1" t="e">
        <f>VLOOKUP(Table_1[[#This Row],[מספר רישוי ]],'[3]2024'!$A:$AH,34,0)</f>
        <v>#N/A</v>
      </c>
    </row>
    <row r="1243" spans="1:10" ht="18" customHeight="1" thickBot="1" x14ac:dyDescent="0.3">
      <c r="A1243" s="1"/>
      <c r="B1243" s="1"/>
      <c r="C1243" s="1"/>
      <c r="D1243" s="1"/>
      <c r="E1243" s="713"/>
      <c r="F1243" s="1"/>
      <c r="G1243" s="1"/>
      <c r="H1243" s="44" t="str">
        <f t="array" ref="H1243">IF(ISERROR(INDEX(גיליון3!$U$14:$X$28,MATCH('דיווח פרטני'!G1243,גיליון3!$T$14:$T$28,0),MATCH('דיווח פרטני'!C1243,גיליון3!$U$13:$X$13,0)))," ", INDEX(גיליון3!$U$14:$X$28,MATCH('דיווח פרטני'!G1243,גיליון3!$T$14:$T$28,0),MATCH('דיווח פרטני'!C1243,גיליון3!$U$13:$X$13,0)))</f>
        <v xml:space="preserve"> </v>
      </c>
      <c r="I1243" s="1"/>
      <c r="J1243" s="1" t="e">
        <f>VLOOKUP(Table_1[[#This Row],[מספר רישוי ]],'[3]2024'!$A:$AH,34,0)</f>
        <v>#N/A</v>
      </c>
    </row>
    <row r="1244" spans="1:10" ht="18" customHeight="1" thickBot="1" x14ac:dyDescent="0.3">
      <c r="A1244" s="1"/>
      <c r="B1244" s="1"/>
      <c r="C1244" s="1"/>
      <c r="D1244" s="1"/>
      <c r="E1244" s="713"/>
      <c r="F1244" s="1"/>
      <c r="G1244" s="1"/>
      <c r="H1244" s="44" t="str">
        <f t="array" ref="H1244">IF(ISERROR(INDEX(גיליון3!$U$14:$X$28,MATCH('דיווח פרטני'!G1244,גיליון3!$T$14:$T$28,0),MATCH('דיווח פרטני'!C1244,גיליון3!$U$13:$X$13,0)))," ", INDEX(גיליון3!$U$14:$X$28,MATCH('דיווח פרטני'!G1244,גיליון3!$T$14:$T$28,0),MATCH('דיווח פרטני'!C1244,גיליון3!$U$13:$X$13,0)))</f>
        <v xml:space="preserve"> </v>
      </c>
      <c r="I1244" s="1"/>
      <c r="J1244" s="1" t="e">
        <f>VLOOKUP(Table_1[[#This Row],[מספר רישוי ]],'[3]2024'!$A:$AH,34,0)</f>
        <v>#N/A</v>
      </c>
    </row>
    <row r="1245" spans="1:10" ht="18" customHeight="1" thickBot="1" x14ac:dyDescent="0.3">
      <c r="A1245" s="1"/>
      <c r="B1245" s="1"/>
      <c r="C1245" s="1"/>
      <c r="D1245" s="1"/>
      <c r="E1245" s="713"/>
      <c r="F1245" s="1"/>
      <c r="G1245" s="1"/>
      <c r="H1245" s="44" t="str">
        <f t="array" ref="H1245">IF(ISERROR(INDEX(גיליון3!$U$14:$X$28,MATCH('דיווח פרטני'!G1245,גיליון3!$T$14:$T$28,0),MATCH('דיווח פרטני'!C1245,גיליון3!$U$13:$X$13,0)))," ", INDEX(גיליון3!$U$14:$X$28,MATCH('דיווח פרטני'!G1245,גיליון3!$T$14:$T$28,0),MATCH('דיווח פרטני'!C1245,גיליון3!$U$13:$X$13,0)))</f>
        <v xml:space="preserve"> </v>
      </c>
      <c r="I1245" s="1"/>
      <c r="J1245" s="1" t="e">
        <f>VLOOKUP(Table_1[[#This Row],[מספר רישוי ]],'[3]2024'!$A:$AH,34,0)</f>
        <v>#N/A</v>
      </c>
    </row>
    <row r="1246" spans="1:10" ht="18" customHeight="1" thickBot="1" x14ac:dyDescent="0.3">
      <c r="A1246" s="1"/>
      <c r="B1246" s="1"/>
      <c r="C1246" s="1"/>
      <c r="D1246" s="1"/>
      <c r="E1246" s="713"/>
      <c r="F1246" s="1"/>
      <c r="G1246" s="1"/>
      <c r="H1246" s="44" t="str">
        <f t="array" ref="H1246">IF(ISERROR(INDEX(גיליון3!$U$14:$X$28,MATCH('דיווח פרטני'!G1246,גיליון3!$T$14:$T$28,0),MATCH('דיווח פרטני'!C1246,גיליון3!$U$13:$X$13,0)))," ", INDEX(גיליון3!$U$14:$X$28,MATCH('דיווח פרטני'!G1246,גיליון3!$T$14:$T$28,0),MATCH('דיווח פרטני'!C1246,גיליון3!$U$13:$X$13,0)))</f>
        <v xml:space="preserve"> </v>
      </c>
      <c r="I1246" s="1"/>
      <c r="J1246" s="1" t="e">
        <f>VLOOKUP(Table_1[[#This Row],[מספר רישוי ]],'[3]2024'!$A:$AH,34,0)</f>
        <v>#N/A</v>
      </c>
    </row>
    <row r="1247" spans="1:10" ht="18" customHeight="1" thickBot="1" x14ac:dyDescent="0.3">
      <c r="A1247" s="1"/>
      <c r="B1247" s="1"/>
      <c r="C1247" s="1"/>
      <c r="D1247" s="1"/>
      <c r="E1247" s="713"/>
      <c r="F1247" s="1"/>
      <c r="G1247" s="1"/>
      <c r="H1247" s="44" t="str">
        <f t="array" ref="H1247">IF(ISERROR(INDEX(גיליון3!$U$14:$X$28,MATCH('דיווח פרטני'!G1247,גיליון3!$T$14:$T$28,0),MATCH('דיווח פרטני'!C1247,גיליון3!$U$13:$X$13,0)))," ", INDEX(גיליון3!$U$14:$X$28,MATCH('דיווח פרטני'!G1247,גיליון3!$T$14:$T$28,0),MATCH('דיווח פרטני'!C1247,גיליון3!$U$13:$X$13,0)))</f>
        <v xml:space="preserve"> </v>
      </c>
      <c r="I1247" s="1"/>
      <c r="J1247" s="1" t="e">
        <f>VLOOKUP(Table_1[[#This Row],[מספר רישוי ]],'[3]2024'!$A:$AH,34,0)</f>
        <v>#N/A</v>
      </c>
    </row>
    <row r="1248" spans="1:10" ht="18" customHeight="1" thickBot="1" x14ac:dyDescent="0.3">
      <c r="A1248" s="1"/>
      <c r="B1248" s="1"/>
      <c r="C1248" s="1"/>
      <c r="D1248" s="1"/>
      <c r="E1248" s="713"/>
      <c r="F1248" s="1"/>
      <c r="G1248" s="1"/>
      <c r="H1248" s="44" t="str">
        <f t="array" ref="H1248">IF(ISERROR(INDEX(גיליון3!$U$14:$X$28,MATCH('דיווח פרטני'!G1248,גיליון3!$T$14:$T$28,0),MATCH('דיווח פרטני'!C1248,גיליון3!$U$13:$X$13,0)))," ", INDEX(גיליון3!$U$14:$X$28,MATCH('דיווח פרטני'!G1248,גיליון3!$T$14:$T$28,0),MATCH('דיווח פרטני'!C1248,גיליון3!$U$13:$X$13,0)))</f>
        <v xml:space="preserve"> </v>
      </c>
      <c r="I1248" s="1"/>
      <c r="J1248" s="1" t="e">
        <f>VLOOKUP(Table_1[[#This Row],[מספר רישוי ]],'[3]2024'!$A:$AH,34,0)</f>
        <v>#N/A</v>
      </c>
    </row>
    <row r="1249" spans="1:10" ht="18" customHeight="1" thickBot="1" x14ac:dyDescent="0.3">
      <c r="A1249" s="1"/>
      <c r="B1249" s="1"/>
      <c r="C1249" s="1"/>
      <c r="D1249" s="1"/>
      <c r="E1249" s="713"/>
      <c r="F1249" s="1"/>
      <c r="G1249" s="1"/>
      <c r="H1249" s="44" t="str">
        <f t="array" ref="H1249">IF(ISERROR(INDEX(גיליון3!$U$14:$X$28,MATCH('דיווח פרטני'!G1249,גיליון3!$T$14:$T$28,0),MATCH('דיווח פרטני'!C1249,גיליון3!$U$13:$X$13,0)))," ", INDEX(גיליון3!$U$14:$X$28,MATCH('דיווח פרטני'!G1249,גיליון3!$T$14:$T$28,0),MATCH('דיווח פרטני'!C1249,גיליון3!$U$13:$X$13,0)))</f>
        <v xml:space="preserve"> </v>
      </c>
      <c r="I1249" s="1"/>
      <c r="J1249" s="1" t="e">
        <f>VLOOKUP(Table_1[[#This Row],[מספר רישוי ]],'[3]2024'!$A:$AH,34,0)</f>
        <v>#N/A</v>
      </c>
    </row>
    <row r="1250" spans="1:10" ht="18" customHeight="1" thickBot="1" x14ac:dyDescent="0.3">
      <c r="A1250" s="1"/>
      <c r="B1250" s="1"/>
      <c r="C1250" s="1"/>
      <c r="D1250" s="1"/>
      <c r="E1250" s="713"/>
      <c r="F1250" s="1"/>
      <c r="G1250" s="1"/>
      <c r="H1250" s="44" t="str">
        <f t="array" ref="H1250">IF(ISERROR(INDEX(גיליון3!$U$14:$X$28,MATCH('דיווח פרטני'!G1250,גיליון3!$T$14:$T$28,0),MATCH('דיווח פרטני'!C1250,גיליון3!$U$13:$X$13,0)))," ", INDEX(גיליון3!$U$14:$X$28,MATCH('דיווח פרטני'!G1250,גיליון3!$T$14:$T$28,0),MATCH('דיווח פרטני'!C1250,גיליון3!$U$13:$X$13,0)))</f>
        <v xml:space="preserve"> </v>
      </c>
      <c r="I1250" s="1"/>
      <c r="J1250" s="1" t="e">
        <f>VLOOKUP(Table_1[[#This Row],[מספר רישוי ]],'[3]2024'!$A:$AH,34,0)</f>
        <v>#N/A</v>
      </c>
    </row>
    <row r="1251" spans="1:10" ht="18" customHeight="1" thickBot="1" x14ac:dyDescent="0.3">
      <c r="A1251" s="1"/>
      <c r="B1251" s="1"/>
      <c r="C1251" s="1"/>
      <c r="D1251" s="1"/>
      <c r="E1251" s="713"/>
      <c r="F1251" s="1"/>
      <c r="G1251" s="1"/>
      <c r="H1251" s="44" t="str">
        <f t="array" ref="H1251">IF(ISERROR(INDEX(גיליון3!$U$14:$X$28,MATCH('דיווח פרטני'!G1251,גיליון3!$T$14:$T$28,0),MATCH('דיווח פרטני'!C1251,גיליון3!$U$13:$X$13,0)))," ", INDEX(גיליון3!$U$14:$X$28,MATCH('דיווח פרטני'!G1251,גיליון3!$T$14:$T$28,0),MATCH('דיווח פרטני'!C1251,גיליון3!$U$13:$X$13,0)))</f>
        <v xml:space="preserve"> </v>
      </c>
      <c r="I1251" s="1"/>
      <c r="J1251" s="1" t="e">
        <f>VLOOKUP(Table_1[[#This Row],[מספר רישוי ]],'[3]2024'!$A:$AH,34,0)</f>
        <v>#N/A</v>
      </c>
    </row>
    <row r="1252" spans="1:10" ht="18" customHeight="1" thickBot="1" x14ac:dyDescent="0.3">
      <c r="A1252" s="1"/>
      <c r="B1252" s="1"/>
      <c r="C1252" s="1"/>
      <c r="D1252" s="1"/>
      <c r="E1252" s="713"/>
      <c r="F1252" s="1"/>
      <c r="G1252" s="1"/>
      <c r="H1252" s="44" t="str">
        <f t="array" ref="H1252">IF(ISERROR(INDEX(גיליון3!$U$14:$X$28,MATCH('דיווח פרטני'!G1252,גיליון3!$T$14:$T$28,0),MATCH('דיווח פרטני'!C1252,גיליון3!$U$13:$X$13,0)))," ", INDEX(גיליון3!$U$14:$X$28,MATCH('דיווח פרטני'!G1252,גיליון3!$T$14:$T$28,0),MATCH('דיווח פרטני'!C1252,גיליון3!$U$13:$X$13,0)))</f>
        <v xml:space="preserve"> </v>
      </c>
      <c r="I1252" s="1"/>
      <c r="J1252" s="1" t="e">
        <f>VLOOKUP(Table_1[[#This Row],[מספר רישוי ]],'[3]2024'!$A:$AH,34,0)</f>
        <v>#N/A</v>
      </c>
    </row>
    <row r="1253" spans="1:10" ht="18" customHeight="1" thickBot="1" x14ac:dyDescent="0.3">
      <c r="A1253" s="1"/>
      <c r="B1253" s="1"/>
      <c r="C1253" s="1"/>
      <c r="D1253" s="1"/>
      <c r="E1253" s="713"/>
      <c r="F1253" s="1"/>
      <c r="G1253" s="1"/>
      <c r="H1253" s="44" t="str">
        <f t="array" ref="H1253">IF(ISERROR(INDEX(גיליון3!$U$14:$X$28,MATCH('דיווח פרטני'!G1253,גיליון3!$T$14:$T$28,0),MATCH('דיווח פרטני'!C1253,גיליון3!$U$13:$X$13,0)))," ", INDEX(גיליון3!$U$14:$X$28,MATCH('דיווח פרטני'!G1253,גיליון3!$T$14:$T$28,0),MATCH('דיווח פרטני'!C1253,גיליון3!$U$13:$X$13,0)))</f>
        <v xml:space="preserve"> </v>
      </c>
      <c r="I1253" s="1"/>
      <c r="J1253" s="1" t="e">
        <f>VLOOKUP(Table_1[[#This Row],[מספר רישוי ]],'[3]2024'!$A:$AH,34,0)</f>
        <v>#N/A</v>
      </c>
    </row>
    <row r="1254" spans="1:10" ht="18" customHeight="1" thickBot="1" x14ac:dyDescent="0.3">
      <c r="A1254" s="1"/>
      <c r="B1254" s="1"/>
      <c r="C1254" s="1"/>
      <c r="D1254" s="1"/>
      <c r="E1254" s="713"/>
      <c r="F1254" s="1"/>
      <c r="G1254" s="1"/>
      <c r="H1254" s="44" t="str">
        <f t="array" ref="H1254">IF(ISERROR(INDEX(גיליון3!$U$14:$X$28,MATCH('דיווח פרטני'!G1254,גיליון3!$T$14:$T$28,0),MATCH('דיווח פרטני'!C1254,גיליון3!$U$13:$X$13,0)))," ", INDEX(גיליון3!$U$14:$X$28,MATCH('דיווח פרטני'!G1254,גיליון3!$T$14:$T$28,0),MATCH('דיווח פרטני'!C1254,גיליון3!$U$13:$X$13,0)))</f>
        <v xml:space="preserve"> </v>
      </c>
      <c r="I1254" s="1"/>
      <c r="J1254" s="1" t="e">
        <f>VLOOKUP(Table_1[[#This Row],[מספר רישוי ]],'[3]2024'!$A:$AH,34,0)</f>
        <v>#N/A</v>
      </c>
    </row>
    <row r="1255" spans="1:10" ht="18" customHeight="1" thickBot="1" x14ac:dyDescent="0.3">
      <c r="A1255" s="1"/>
      <c r="B1255" s="1"/>
      <c r="C1255" s="1"/>
      <c r="D1255" s="1"/>
      <c r="E1255" s="713"/>
      <c r="F1255" s="1"/>
      <c r="G1255" s="1"/>
      <c r="H1255" s="44" t="str">
        <f t="array" ref="H1255">IF(ISERROR(INDEX(גיליון3!$U$14:$X$28,MATCH('דיווח פרטני'!G1255,גיליון3!$T$14:$T$28,0),MATCH('דיווח פרטני'!C1255,גיליון3!$U$13:$X$13,0)))," ", INDEX(גיליון3!$U$14:$X$28,MATCH('דיווח פרטני'!G1255,גיליון3!$T$14:$T$28,0),MATCH('דיווח פרטני'!C1255,גיליון3!$U$13:$X$13,0)))</f>
        <v xml:space="preserve"> </v>
      </c>
      <c r="I1255" s="1"/>
      <c r="J1255" s="1" t="e">
        <f>VLOOKUP(Table_1[[#This Row],[מספר רישוי ]],'[3]2024'!$A:$AH,34,0)</f>
        <v>#N/A</v>
      </c>
    </row>
    <row r="1256" spans="1:10" ht="18" customHeight="1" thickBot="1" x14ac:dyDescent="0.3">
      <c r="A1256" s="1"/>
      <c r="B1256" s="1"/>
      <c r="C1256" s="1"/>
      <c r="D1256" s="1"/>
      <c r="E1256" s="713"/>
      <c r="F1256" s="1"/>
      <c r="G1256" s="1"/>
      <c r="H1256" s="44" t="str">
        <f t="array" ref="H1256">IF(ISERROR(INDEX(גיליון3!$U$14:$X$28,MATCH('דיווח פרטני'!G1256,גיליון3!$T$14:$T$28,0),MATCH('דיווח פרטני'!C1256,גיליון3!$U$13:$X$13,0)))," ", INDEX(גיליון3!$U$14:$X$28,MATCH('דיווח פרטני'!G1256,גיליון3!$T$14:$T$28,0),MATCH('דיווח פרטני'!C1256,גיליון3!$U$13:$X$13,0)))</f>
        <v xml:space="preserve"> </v>
      </c>
      <c r="I1256" s="1"/>
      <c r="J1256" s="1" t="e">
        <f>VLOOKUP(Table_1[[#This Row],[מספר רישוי ]],'[3]2024'!$A:$AH,34,0)</f>
        <v>#N/A</v>
      </c>
    </row>
    <row r="1257" spans="1:10" ht="18" customHeight="1" thickBot="1" x14ac:dyDescent="0.3">
      <c r="A1257" s="1"/>
      <c r="B1257" s="1"/>
      <c r="C1257" s="1"/>
      <c r="D1257" s="1"/>
      <c r="E1257" s="713"/>
      <c r="F1257" s="1"/>
      <c r="G1257" s="1"/>
      <c r="H1257" s="44" t="str">
        <f t="array" ref="H1257">IF(ISERROR(INDEX(גיליון3!$U$14:$X$28,MATCH('דיווח פרטני'!G1257,גיליון3!$T$14:$T$28,0),MATCH('דיווח פרטני'!C1257,גיליון3!$U$13:$X$13,0)))," ", INDEX(גיליון3!$U$14:$X$28,MATCH('דיווח פרטני'!G1257,גיליון3!$T$14:$T$28,0),MATCH('דיווח פרטני'!C1257,גיליון3!$U$13:$X$13,0)))</f>
        <v xml:space="preserve"> </v>
      </c>
      <c r="I1257" s="1"/>
      <c r="J1257" s="1" t="e">
        <f>VLOOKUP(Table_1[[#This Row],[מספר רישוי ]],'[3]2024'!$A:$AH,34,0)</f>
        <v>#N/A</v>
      </c>
    </row>
    <row r="1258" spans="1:10" ht="18" customHeight="1" thickBot="1" x14ac:dyDescent="0.3">
      <c r="A1258" s="1"/>
      <c r="B1258" s="1"/>
      <c r="C1258" s="1"/>
      <c r="D1258" s="1"/>
      <c r="E1258" s="713"/>
      <c r="F1258" s="1"/>
      <c r="G1258" s="1"/>
      <c r="H1258" s="44" t="str">
        <f t="array" ref="H1258">IF(ISERROR(INDEX(גיליון3!$U$14:$X$28,MATCH('דיווח פרטני'!G1258,גיליון3!$T$14:$T$28,0),MATCH('דיווח פרטני'!C1258,גיליון3!$U$13:$X$13,0)))," ", INDEX(גיליון3!$U$14:$X$28,MATCH('דיווח פרטני'!G1258,גיליון3!$T$14:$T$28,0),MATCH('דיווח פרטני'!C1258,גיליון3!$U$13:$X$13,0)))</f>
        <v xml:space="preserve"> </v>
      </c>
      <c r="I1258" s="1"/>
      <c r="J1258" s="1" t="e">
        <f>VLOOKUP(Table_1[[#This Row],[מספר רישוי ]],'[3]2024'!$A:$AH,34,0)</f>
        <v>#N/A</v>
      </c>
    </row>
    <row r="1259" spans="1:10" ht="18" customHeight="1" thickBot="1" x14ac:dyDescent="0.3">
      <c r="A1259" s="1"/>
      <c r="B1259" s="1"/>
      <c r="C1259" s="1"/>
      <c r="D1259" s="1"/>
      <c r="E1259" s="713"/>
      <c r="F1259" s="1"/>
      <c r="G1259" s="1"/>
      <c r="H1259" s="44" t="str">
        <f t="array" ref="H1259">IF(ISERROR(INDEX(גיליון3!$U$14:$X$28,MATCH('דיווח פרטני'!G1259,גיליון3!$T$14:$T$28,0),MATCH('דיווח פרטני'!C1259,גיליון3!$U$13:$X$13,0)))," ", INDEX(גיליון3!$U$14:$X$28,MATCH('דיווח פרטני'!G1259,גיליון3!$T$14:$T$28,0),MATCH('דיווח פרטני'!C1259,גיליון3!$U$13:$X$13,0)))</f>
        <v xml:space="preserve"> </v>
      </c>
      <c r="I1259" s="1"/>
      <c r="J1259" s="1" t="e">
        <f>VLOOKUP(Table_1[[#This Row],[מספר רישוי ]],'[3]2024'!$A:$AH,34,0)</f>
        <v>#N/A</v>
      </c>
    </row>
    <row r="1260" spans="1:10" ht="18" customHeight="1" thickBot="1" x14ac:dyDescent="0.3">
      <c r="A1260" s="1"/>
      <c r="B1260" s="1"/>
      <c r="C1260" s="1"/>
      <c r="D1260" s="1"/>
      <c r="E1260" s="713"/>
      <c r="F1260" s="1"/>
      <c r="G1260" s="1"/>
      <c r="H1260" s="44" t="str">
        <f t="array" ref="H1260">IF(ISERROR(INDEX(גיליון3!$U$14:$X$28,MATCH('דיווח פרטני'!G1260,גיליון3!$T$14:$T$28,0),MATCH('דיווח פרטני'!C1260,גיליון3!$U$13:$X$13,0)))," ", INDEX(גיליון3!$U$14:$X$28,MATCH('דיווח פרטני'!G1260,גיליון3!$T$14:$T$28,0),MATCH('דיווח פרטני'!C1260,גיליון3!$U$13:$X$13,0)))</f>
        <v xml:space="preserve"> </v>
      </c>
      <c r="I1260" s="1"/>
      <c r="J1260" s="1" t="e">
        <f>VLOOKUP(Table_1[[#This Row],[מספר רישוי ]],'[3]2024'!$A:$AH,34,0)</f>
        <v>#N/A</v>
      </c>
    </row>
    <row r="1261" spans="1:10" ht="18" customHeight="1" thickBot="1" x14ac:dyDescent="0.3">
      <c r="A1261" s="1"/>
      <c r="B1261" s="1"/>
      <c r="C1261" s="1"/>
      <c r="D1261" s="1"/>
      <c r="E1261" s="713"/>
      <c r="F1261" s="1"/>
      <c r="G1261" s="1"/>
      <c r="H1261" s="44" t="str">
        <f t="array" ref="H1261">IF(ISERROR(INDEX(גיליון3!$U$14:$X$28,MATCH('דיווח פרטני'!G1261,גיליון3!$T$14:$T$28,0),MATCH('דיווח פרטני'!C1261,גיליון3!$U$13:$X$13,0)))," ", INDEX(גיליון3!$U$14:$X$28,MATCH('דיווח פרטני'!G1261,גיליון3!$T$14:$T$28,0),MATCH('דיווח פרטני'!C1261,גיליון3!$U$13:$X$13,0)))</f>
        <v xml:space="preserve"> </v>
      </c>
      <c r="I1261" s="1"/>
      <c r="J1261" s="1" t="e">
        <f>VLOOKUP(Table_1[[#This Row],[מספר רישוי ]],'[3]2024'!$A:$AH,34,0)</f>
        <v>#N/A</v>
      </c>
    </row>
    <row r="1262" spans="1:10" ht="18" customHeight="1" thickBot="1" x14ac:dyDescent="0.3">
      <c r="A1262" s="1"/>
      <c r="B1262" s="1"/>
      <c r="C1262" s="1"/>
      <c r="D1262" s="1"/>
      <c r="E1262" s="713"/>
      <c r="F1262" s="1"/>
      <c r="G1262" s="1"/>
      <c r="H1262" s="44" t="str">
        <f t="array" ref="H1262">IF(ISERROR(INDEX(גיליון3!$U$14:$X$28,MATCH('דיווח פרטני'!G1262,גיליון3!$T$14:$T$28,0),MATCH('דיווח פרטני'!C1262,גיליון3!$U$13:$X$13,0)))," ", INDEX(גיליון3!$U$14:$X$28,MATCH('דיווח פרטני'!G1262,גיליון3!$T$14:$T$28,0),MATCH('דיווח פרטני'!C1262,גיליון3!$U$13:$X$13,0)))</f>
        <v xml:space="preserve"> </v>
      </c>
      <c r="I1262" s="1"/>
      <c r="J1262" s="1" t="e">
        <f>VLOOKUP(Table_1[[#This Row],[מספר רישוי ]],'[3]2024'!$A:$AH,34,0)</f>
        <v>#N/A</v>
      </c>
    </row>
    <row r="1263" spans="1:10" ht="18" customHeight="1" thickBot="1" x14ac:dyDescent="0.3">
      <c r="A1263" s="1"/>
      <c r="B1263" s="1"/>
      <c r="C1263" s="1"/>
      <c r="D1263" s="1"/>
      <c r="E1263" s="713"/>
      <c r="F1263" s="1"/>
      <c r="G1263" s="1"/>
      <c r="H1263" s="44" t="str">
        <f t="array" ref="H1263">IF(ISERROR(INDEX(גיליון3!$U$14:$X$28,MATCH('דיווח פרטני'!G1263,גיליון3!$T$14:$T$28,0),MATCH('דיווח פרטני'!C1263,גיליון3!$U$13:$X$13,0)))," ", INDEX(גיליון3!$U$14:$X$28,MATCH('דיווח פרטני'!G1263,גיליון3!$T$14:$T$28,0),MATCH('דיווח פרטני'!C1263,גיליון3!$U$13:$X$13,0)))</f>
        <v xml:space="preserve"> </v>
      </c>
      <c r="I1263" s="1"/>
      <c r="J1263" s="1" t="e">
        <f>VLOOKUP(Table_1[[#This Row],[מספר רישוי ]],'[3]2024'!$A:$AH,34,0)</f>
        <v>#N/A</v>
      </c>
    </row>
    <row r="1264" spans="1:10" ht="18" customHeight="1" thickBot="1" x14ac:dyDescent="0.3">
      <c r="A1264" s="1"/>
      <c r="B1264" s="1"/>
      <c r="C1264" s="1"/>
      <c r="D1264" s="1"/>
      <c r="E1264" s="713"/>
      <c r="F1264" s="1"/>
      <c r="G1264" s="1"/>
      <c r="H1264" s="44" t="str">
        <f t="array" ref="H1264">IF(ISERROR(INDEX(גיליון3!$U$14:$X$28,MATCH('דיווח פרטני'!G1264,גיליון3!$T$14:$T$28,0),MATCH('דיווח פרטני'!C1264,גיליון3!$U$13:$X$13,0)))," ", INDEX(גיליון3!$U$14:$X$28,MATCH('דיווח פרטני'!G1264,גיליון3!$T$14:$T$28,0),MATCH('דיווח פרטני'!C1264,גיליון3!$U$13:$X$13,0)))</f>
        <v xml:space="preserve"> </v>
      </c>
      <c r="I1264" s="1"/>
      <c r="J1264" s="1" t="e">
        <f>VLOOKUP(Table_1[[#This Row],[מספר רישוי ]],'[3]2024'!$A:$AH,34,0)</f>
        <v>#N/A</v>
      </c>
    </row>
    <row r="1265" spans="1:10" ht="18" customHeight="1" thickBot="1" x14ac:dyDescent="0.3">
      <c r="A1265" s="1"/>
      <c r="B1265" s="1"/>
      <c r="C1265" s="1"/>
      <c r="D1265" s="1"/>
      <c r="E1265" s="713"/>
      <c r="F1265" s="1"/>
      <c r="G1265" s="1"/>
      <c r="H1265" s="44" t="str">
        <f t="array" ref="H1265">IF(ISERROR(INDEX(גיליון3!$U$14:$X$28,MATCH('דיווח פרטני'!G1265,גיליון3!$T$14:$T$28,0),MATCH('דיווח פרטני'!C1265,גיליון3!$U$13:$X$13,0)))," ", INDEX(גיליון3!$U$14:$X$28,MATCH('דיווח פרטני'!G1265,גיליון3!$T$14:$T$28,0),MATCH('דיווח פרטני'!C1265,גיליון3!$U$13:$X$13,0)))</f>
        <v xml:space="preserve"> </v>
      </c>
      <c r="I1265" s="1"/>
      <c r="J1265" s="1" t="e">
        <f>VLOOKUP(Table_1[[#This Row],[מספר רישוי ]],'[3]2024'!$A:$AH,34,0)</f>
        <v>#N/A</v>
      </c>
    </row>
    <row r="1266" spans="1:10" ht="18" customHeight="1" thickBot="1" x14ac:dyDescent="0.3">
      <c r="A1266" s="1"/>
      <c r="B1266" s="1"/>
      <c r="C1266" s="1"/>
      <c r="D1266" s="1"/>
      <c r="E1266" s="713"/>
      <c r="F1266" s="1"/>
      <c r="G1266" s="1"/>
      <c r="H1266" s="44" t="str">
        <f t="array" ref="H1266">IF(ISERROR(INDEX(גיליון3!$U$14:$X$28,MATCH('דיווח פרטני'!G1266,גיליון3!$T$14:$T$28,0),MATCH('דיווח פרטני'!C1266,גיליון3!$U$13:$X$13,0)))," ", INDEX(גיליון3!$U$14:$X$28,MATCH('דיווח פרטני'!G1266,גיליון3!$T$14:$T$28,0),MATCH('דיווח פרטני'!C1266,גיליון3!$U$13:$X$13,0)))</f>
        <v xml:space="preserve"> </v>
      </c>
      <c r="I1266" s="1"/>
      <c r="J1266" s="1" t="e">
        <f>VLOOKUP(Table_1[[#This Row],[מספר רישוי ]],'[3]2024'!$A:$AH,34,0)</f>
        <v>#N/A</v>
      </c>
    </row>
    <row r="1267" spans="1:10" ht="18" customHeight="1" thickBot="1" x14ac:dyDescent="0.3">
      <c r="A1267" s="1"/>
      <c r="B1267" s="1"/>
      <c r="C1267" s="1"/>
      <c r="D1267" s="1"/>
      <c r="E1267" s="713"/>
      <c r="F1267" s="1"/>
      <c r="G1267" s="1"/>
      <c r="H1267" s="44" t="str">
        <f t="array" ref="H1267">IF(ISERROR(INDEX(גיליון3!$U$14:$X$28,MATCH('דיווח פרטני'!G1267,גיליון3!$T$14:$T$28,0),MATCH('דיווח פרטני'!C1267,גיליון3!$U$13:$X$13,0)))," ", INDEX(גיליון3!$U$14:$X$28,MATCH('דיווח פרטני'!G1267,גיליון3!$T$14:$T$28,0),MATCH('דיווח פרטני'!C1267,גיליון3!$U$13:$X$13,0)))</f>
        <v xml:space="preserve"> </v>
      </c>
      <c r="I1267" s="1"/>
      <c r="J1267" s="1" t="e">
        <f>VLOOKUP(Table_1[[#This Row],[מספר רישוי ]],'[3]2024'!$A:$AH,34,0)</f>
        <v>#N/A</v>
      </c>
    </row>
    <row r="1268" spans="1:10" ht="18" customHeight="1" thickBot="1" x14ac:dyDescent="0.3">
      <c r="A1268" s="1"/>
      <c r="B1268" s="1"/>
      <c r="C1268" s="1"/>
      <c r="D1268" s="1"/>
      <c r="E1268" s="713"/>
      <c r="F1268" s="1"/>
      <c r="G1268" s="1"/>
      <c r="H1268" s="44" t="str">
        <f t="array" ref="H1268">IF(ISERROR(INDEX(גיליון3!$U$14:$X$28,MATCH('דיווח פרטני'!G1268,גיליון3!$T$14:$T$28,0),MATCH('דיווח פרטני'!C1268,גיליון3!$U$13:$X$13,0)))," ", INDEX(גיליון3!$U$14:$X$28,MATCH('דיווח פרטני'!G1268,גיליון3!$T$14:$T$28,0),MATCH('דיווח פרטני'!C1268,גיליון3!$U$13:$X$13,0)))</f>
        <v xml:space="preserve"> </v>
      </c>
      <c r="I1268" s="1"/>
      <c r="J1268" s="1" t="e">
        <f>VLOOKUP(Table_1[[#This Row],[מספר רישוי ]],'[3]2024'!$A:$AH,34,0)</f>
        <v>#N/A</v>
      </c>
    </row>
    <row r="1269" spans="1:10" ht="18" customHeight="1" thickBot="1" x14ac:dyDescent="0.3">
      <c r="A1269" s="1"/>
      <c r="B1269" s="1"/>
      <c r="C1269" s="1"/>
      <c r="D1269" s="1"/>
      <c r="E1269" s="713"/>
      <c r="F1269" s="1"/>
      <c r="G1269" s="1"/>
      <c r="H1269" s="44" t="str">
        <f t="array" ref="H1269">IF(ISERROR(INDEX(גיליון3!$U$14:$X$28,MATCH('דיווח פרטני'!G1269,גיליון3!$T$14:$T$28,0),MATCH('דיווח פרטני'!C1269,גיליון3!$U$13:$X$13,0)))," ", INDEX(גיליון3!$U$14:$X$28,MATCH('דיווח פרטני'!G1269,גיליון3!$T$14:$T$28,0),MATCH('דיווח פרטני'!C1269,גיליון3!$U$13:$X$13,0)))</f>
        <v xml:space="preserve"> </v>
      </c>
      <c r="I1269" s="1"/>
      <c r="J1269" s="1" t="e">
        <f>VLOOKUP(Table_1[[#This Row],[מספר רישוי ]],'[3]2024'!$A:$AH,34,0)</f>
        <v>#N/A</v>
      </c>
    </row>
    <row r="1270" spans="1:10" ht="18" customHeight="1" thickBot="1" x14ac:dyDescent="0.3">
      <c r="A1270" s="1"/>
      <c r="B1270" s="1"/>
      <c r="C1270" s="1"/>
      <c r="D1270" s="1"/>
      <c r="E1270" s="713"/>
      <c r="F1270" s="1"/>
      <c r="G1270" s="1"/>
      <c r="H1270" s="44" t="str">
        <f t="array" ref="H1270">IF(ISERROR(INDEX(גיליון3!$U$14:$X$28,MATCH('דיווח פרטני'!G1270,גיליון3!$T$14:$T$28,0),MATCH('דיווח פרטני'!C1270,גיליון3!$U$13:$X$13,0)))," ", INDEX(גיליון3!$U$14:$X$28,MATCH('דיווח פרטני'!G1270,גיליון3!$T$14:$T$28,0),MATCH('דיווח פרטני'!C1270,גיליון3!$U$13:$X$13,0)))</f>
        <v xml:space="preserve"> </v>
      </c>
      <c r="I1270" s="1"/>
      <c r="J1270" s="1" t="e">
        <f>VLOOKUP(Table_1[[#This Row],[מספר רישוי ]],'[3]2024'!$A:$AH,34,0)</f>
        <v>#N/A</v>
      </c>
    </row>
    <row r="1271" spans="1:10" ht="18" customHeight="1" thickBot="1" x14ac:dyDescent="0.3">
      <c r="A1271" s="1"/>
      <c r="B1271" s="1"/>
      <c r="C1271" s="1"/>
      <c r="D1271" s="1"/>
      <c r="E1271" s="713"/>
      <c r="F1271" s="1"/>
      <c r="G1271" s="1"/>
      <c r="H1271" s="44" t="str">
        <f t="array" ref="H1271">IF(ISERROR(INDEX(גיליון3!$U$14:$X$28,MATCH('דיווח פרטני'!G1271,גיליון3!$T$14:$T$28,0),MATCH('דיווח פרטני'!C1271,גיליון3!$U$13:$X$13,0)))," ", INDEX(גיליון3!$U$14:$X$28,MATCH('דיווח פרטני'!G1271,גיליון3!$T$14:$T$28,0),MATCH('דיווח פרטני'!C1271,גיליון3!$U$13:$X$13,0)))</f>
        <v xml:space="preserve"> </v>
      </c>
      <c r="I1271" s="1"/>
      <c r="J1271" s="1" t="e">
        <f>VLOOKUP(Table_1[[#This Row],[מספר רישוי ]],'[3]2024'!$A:$AH,34,0)</f>
        <v>#N/A</v>
      </c>
    </row>
    <row r="1272" spans="1:10" ht="18" customHeight="1" thickBot="1" x14ac:dyDescent="0.3">
      <c r="A1272" s="1"/>
      <c r="B1272" s="1"/>
      <c r="C1272" s="1"/>
      <c r="D1272" s="1"/>
      <c r="E1272" s="713"/>
      <c r="F1272" s="1"/>
      <c r="G1272" s="1"/>
      <c r="H1272" s="44" t="str">
        <f t="array" ref="H1272">IF(ISERROR(INDEX(גיליון3!$U$14:$X$28,MATCH('דיווח פרטני'!G1272,גיליון3!$T$14:$T$28,0),MATCH('דיווח פרטני'!C1272,גיליון3!$U$13:$X$13,0)))," ", INDEX(גיליון3!$U$14:$X$28,MATCH('דיווח פרטני'!G1272,גיליון3!$T$14:$T$28,0),MATCH('דיווח פרטני'!C1272,גיליון3!$U$13:$X$13,0)))</f>
        <v xml:space="preserve"> </v>
      </c>
      <c r="I1272" s="1"/>
      <c r="J1272" s="1" t="e">
        <f>VLOOKUP(Table_1[[#This Row],[מספר רישוי ]],'[3]2024'!$A:$AH,34,0)</f>
        <v>#N/A</v>
      </c>
    </row>
    <row r="1273" spans="1:10" ht="18" customHeight="1" thickBot="1" x14ac:dyDescent="0.3">
      <c r="A1273" s="1"/>
      <c r="B1273" s="1"/>
      <c r="C1273" s="1"/>
      <c r="D1273" s="1"/>
      <c r="E1273" s="713"/>
      <c r="F1273" s="1"/>
      <c r="G1273" s="1"/>
      <c r="H1273" s="44" t="str">
        <f t="array" ref="H1273">IF(ISERROR(INDEX(גיליון3!$U$14:$X$28,MATCH('דיווח פרטני'!G1273,גיליון3!$T$14:$T$28,0),MATCH('דיווח פרטני'!C1273,גיליון3!$U$13:$X$13,0)))," ", INDEX(גיליון3!$U$14:$X$28,MATCH('דיווח פרטני'!G1273,גיליון3!$T$14:$T$28,0),MATCH('דיווח פרטני'!C1273,גיליון3!$U$13:$X$13,0)))</f>
        <v xml:space="preserve"> </v>
      </c>
      <c r="I1273" s="1"/>
      <c r="J1273" s="1" t="e">
        <f>VLOOKUP(Table_1[[#This Row],[מספר רישוי ]],'[3]2024'!$A:$AH,34,0)</f>
        <v>#N/A</v>
      </c>
    </row>
    <row r="1274" spans="1:10" ht="18" customHeight="1" thickBot="1" x14ac:dyDescent="0.3">
      <c r="A1274" s="1"/>
      <c r="B1274" s="1"/>
      <c r="C1274" s="1"/>
      <c r="D1274" s="1"/>
      <c r="E1274" s="713"/>
      <c r="F1274" s="1"/>
      <c r="G1274" s="1"/>
      <c r="H1274" s="44" t="str">
        <f t="array" ref="H1274">IF(ISERROR(INDEX(גיליון3!$U$14:$X$28,MATCH('דיווח פרטני'!G1274,גיליון3!$T$14:$T$28,0),MATCH('דיווח פרטני'!C1274,גיליון3!$U$13:$X$13,0)))," ", INDEX(גיליון3!$U$14:$X$28,MATCH('דיווח פרטני'!G1274,גיליון3!$T$14:$T$28,0),MATCH('דיווח פרטני'!C1274,גיליון3!$U$13:$X$13,0)))</f>
        <v xml:space="preserve"> </v>
      </c>
      <c r="I1274" s="1"/>
      <c r="J1274" s="1" t="e">
        <f>VLOOKUP(Table_1[[#This Row],[מספר רישוי ]],'[3]2024'!$A:$AH,34,0)</f>
        <v>#N/A</v>
      </c>
    </row>
    <row r="1275" spans="1:10" ht="18" customHeight="1" thickBot="1" x14ac:dyDescent="0.3">
      <c r="A1275" s="1"/>
      <c r="B1275" s="1"/>
      <c r="C1275" s="1"/>
      <c r="D1275" s="1"/>
      <c r="E1275" s="713"/>
      <c r="F1275" s="1"/>
      <c r="G1275" s="1"/>
      <c r="H1275" s="44" t="str">
        <f t="array" ref="H1275">IF(ISERROR(INDEX(גיליון3!$U$14:$X$28,MATCH('דיווח פרטני'!G1275,גיליון3!$T$14:$T$28,0),MATCH('דיווח פרטני'!C1275,גיליון3!$U$13:$X$13,0)))," ", INDEX(גיליון3!$U$14:$X$28,MATCH('דיווח פרטני'!G1275,גיליון3!$T$14:$T$28,0),MATCH('דיווח פרטני'!C1275,גיליון3!$U$13:$X$13,0)))</f>
        <v xml:space="preserve"> </v>
      </c>
      <c r="I1275" s="1"/>
      <c r="J1275" s="1" t="e">
        <f>VLOOKUP(Table_1[[#This Row],[מספר רישוי ]],'[3]2024'!$A:$AH,34,0)</f>
        <v>#N/A</v>
      </c>
    </row>
    <row r="1276" spans="1:10" ht="18" customHeight="1" thickBot="1" x14ac:dyDescent="0.3">
      <c r="A1276" s="1"/>
      <c r="B1276" s="1"/>
      <c r="C1276" s="1"/>
      <c r="D1276" s="1"/>
      <c r="E1276" s="713"/>
      <c r="F1276" s="1"/>
      <c r="G1276" s="1"/>
      <c r="H1276" s="44" t="str">
        <f t="array" ref="H1276">IF(ISERROR(INDEX(גיליון3!$U$14:$X$28,MATCH('דיווח פרטני'!G1276,גיליון3!$T$14:$T$28,0),MATCH('דיווח פרטני'!C1276,גיליון3!$U$13:$X$13,0)))," ", INDEX(גיליון3!$U$14:$X$28,MATCH('דיווח פרטני'!G1276,גיליון3!$T$14:$T$28,0),MATCH('דיווח פרטני'!C1276,גיליון3!$U$13:$X$13,0)))</f>
        <v xml:space="preserve"> </v>
      </c>
      <c r="I1276" s="1"/>
      <c r="J1276" s="1" t="e">
        <f>VLOOKUP(Table_1[[#This Row],[מספר רישוי ]],'[3]2024'!$A:$AH,34,0)</f>
        <v>#N/A</v>
      </c>
    </row>
    <row r="1277" spans="1:10" ht="18" customHeight="1" thickBot="1" x14ac:dyDescent="0.3">
      <c r="A1277" s="1"/>
      <c r="B1277" s="1"/>
      <c r="C1277" s="1"/>
      <c r="D1277" s="1"/>
      <c r="E1277" s="713"/>
      <c r="F1277" s="1"/>
      <c r="G1277" s="1"/>
      <c r="H1277" s="44" t="str">
        <f t="array" ref="H1277">IF(ISERROR(INDEX(גיליון3!$U$14:$X$28,MATCH('דיווח פרטני'!G1277,גיליון3!$T$14:$T$28,0),MATCH('דיווח פרטני'!C1277,גיליון3!$U$13:$X$13,0)))," ", INDEX(גיליון3!$U$14:$X$28,MATCH('דיווח פרטני'!G1277,גיליון3!$T$14:$T$28,0),MATCH('דיווח פרטני'!C1277,גיליון3!$U$13:$X$13,0)))</f>
        <v xml:space="preserve"> </v>
      </c>
      <c r="I1277" s="1"/>
      <c r="J1277" s="1" t="e">
        <f>VLOOKUP(Table_1[[#This Row],[מספר רישוי ]],'[3]2024'!$A:$AH,34,0)</f>
        <v>#N/A</v>
      </c>
    </row>
    <row r="1278" spans="1:10" ht="18" customHeight="1" thickBot="1" x14ac:dyDescent="0.3">
      <c r="A1278" s="1"/>
      <c r="B1278" s="1"/>
      <c r="C1278" s="1"/>
      <c r="D1278" s="1"/>
      <c r="E1278" s="713"/>
      <c r="F1278" s="1"/>
      <c r="G1278" s="1"/>
      <c r="H1278" s="44" t="str">
        <f t="array" ref="H1278">IF(ISERROR(INDEX(גיליון3!$U$14:$X$28,MATCH('דיווח פרטני'!G1278,גיליון3!$T$14:$T$28,0),MATCH('דיווח פרטני'!C1278,גיליון3!$U$13:$X$13,0)))," ", INDEX(גיליון3!$U$14:$X$28,MATCH('דיווח פרטני'!G1278,גיליון3!$T$14:$T$28,0),MATCH('דיווח פרטני'!C1278,גיליון3!$U$13:$X$13,0)))</f>
        <v xml:space="preserve"> </v>
      </c>
      <c r="I1278" s="1"/>
      <c r="J1278" s="1" t="e">
        <f>VLOOKUP(Table_1[[#This Row],[מספר רישוי ]],'[3]2024'!$A:$AH,34,0)</f>
        <v>#N/A</v>
      </c>
    </row>
    <row r="1279" spans="1:10" ht="18" customHeight="1" thickBot="1" x14ac:dyDescent="0.3">
      <c r="A1279" s="1"/>
      <c r="B1279" s="1"/>
      <c r="C1279" s="1"/>
      <c r="D1279" s="1"/>
      <c r="E1279" s="713"/>
      <c r="F1279" s="1"/>
      <c r="G1279" s="1"/>
      <c r="H1279" s="44" t="str">
        <f t="array" ref="H1279">IF(ISERROR(INDEX(גיליון3!$U$14:$X$28,MATCH('דיווח פרטני'!G1279,גיליון3!$T$14:$T$28,0),MATCH('דיווח פרטני'!C1279,גיליון3!$U$13:$X$13,0)))," ", INDEX(גיליון3!$U$14:$X$28,MATCH('דיווח פרטני'!G1279,גיליון3!$T$14:$T$28,0),MATCH('דיווח פרטני'!C1279,גיליון3!$U$13:$X$13,0)))</f>
        <v xml:space="preserve"> </v>
      </c>
      <c r="I1279" s="1"/>
      <c r="J1279" s="1" t="e">
        <f>VLOOKUP(Table_1[[#This Row],[מספר רישוי ]],'[3]2024'!$A:$AH,34,0)</f>
        <v>#N/A</v>
      </c>
    </row>
    <row r="1280" spans="1:10" ht="18" customHeight="1" thickBot="1" x14ac:dyDescent="0.3">
      <c r="A1280" s="1"/>
      <c r="B1280" s="1"/>
      <c r="C1280" s="1"/>
      <c r="D1280" s="1"/>
      <c r="E1280" s="713"/>
      <c r="F1280" s="1"/>
      <c r="G1280" s="1"/>
      <c r="H1280" s="44" t="str">
        <f t="array" ref="H1280">IF(ISERROR(INDEX(גיליון3!$U$14:$X$28,MATCH('דיווח פרטני'!G1280,גיליון3!$T$14:$T$28,0),MATCH('דיווח פרטני'!C1280,גיליון3!$U$13:$X$13,0)))," ", INDEX(גיליון3!$U$14:$X$28,MATCH('דיווח פרטני'!G1280,גיליון3!$T$14:$T$28,0),MATCH('דיווח פרטני'!C1280,גיליון3!$U$13:$X$13,0)))</f>
        <v xml:space="preserve"> </v>
      </c>
      <c r="I1280" s="1"/>
      <c r="J1280" s="1" t="e">
        <f>VLOOKUP(Table_1[[#This Row],[מספר רישוי ]],'[3]2024'!$A:$AH,34,0)</f>
        <v>#N/A</v>
      </c>
    </row>
    <row r="1281" spans="1:10" ht="18" customHeight="1" thickBot="1" x14ac:dyDescent="0.3">
      <c r="A1281" s="1"/>
      <c r="B1281" s="1"/>
      <c r="C1281" s="1"/>
      <c r="D1281" s="1"/>
      <c r="E1281" s="713"/>
      <c r="F1281" s="1"/>
      <c r="G1281" s="1"/>
      <c r="H1281" s="44" t="str">
        <f t="array" ref="H1281">IF(ISERROR(INDEX(גיליון3!$U$14:$X$28,MATCH('דיווח פרטני'!G1281,גיליון3!$T$14:$T$28,0),MATCH('דיווח פרטני'!C1281,גיליון3!$U$13:$X$13,0)))," ", INDEX(גיליון3!$U$14:$X$28,MATCH('דיווח פרטני'!G1281,גיליון3!$T$14:$T$28,0),MATCH('דיווח פרטני'!C1281,גיליון3!$U$13:$X$13,0)))</f>
        <v xml:space="preserve"> </v>
      </c>
      <c r="I1281" s="1"/>
      <c r="J1281" s="1" t="e">
        <f>VLOOKUP(Table_1[[#This Row],[מספר רישוי ]],'[3]2024'!$A:$AH,34,0)</f>
        <v>#N/A</v>
      </c>
    </row>
    <row r="1282" spans="1:10" ht="18" customHeight="1" thickBot="1" x14ac:dyDescent="0.3">
      <c r="A1282" s="1"/>
      <c r="B1282" s="1"/>
      <c r="C1282" s="1"/>
      <c r="D1282" s="1"/>
      <c r="E1282" s="713"/>
      <c r="F1282" s="1"/>
      <c r="G1282" s="1"/>
      <c r="H1282" s="44" t="str">
        <f t="array" ref="H1282">IF(ISERROR(INDEX(גיליון3!$U$14:$X$28,MATCH('דיווח פרטני'!G1282,גיליון3!$T$14:$T$28,0),MATCH('דיווח פרטני'!C1282,גיליון3!$U$13:$X$13,0)))," ", INDEX(גיליון3!$U$14:$X$28,MATCH('דיווח פרטני'!G1282,גיליון3!$T$14:$T$28,0),MATCH('דיווח פרטני'!C1282,גיליון3!$U$13:$X$13,0)))</f>
        <v xml:space="preserve"> </v>
      </c>
      <c r="I1282" s="1"/>
      <c r="J1282" s="1" t="e">
        <f>VLOOKUP(Table_1[[#This Row],[מספר רישוי ]],'[3]2024'!$A:$AH,34,0)</f>
        <v>#N/A</v>
      </c>
    </row>
    <row r="1283" spans="1:10" ht="18" customHeight="1" thickBot="1" x14ac:dyDescent="0.3">
      <c r="A1283" s="1"/>
      <c r="B1283" s="1"/>
      <c r="C1283" s="1"/>
      <c r="D1283" s="1"/>
      <c r="E1283" s="713"/>
      <c r="F1283" s="1"/>
      <c r="G1283" s="1"/>
      <c r="H1283" s="44" t="str">
        <f t="array" ref="H1283">IF(ISERROR(INDEX(גיליון3!$U$14:$X$28,MATCH('דיווח פרטני'!G1283,גיליון3!$T$14:$T$28,0),MATCH('דיווח פרטני'!C1283,גיליון3!$U$13:$X$13,0)))," ", INDEX(גיליון3!$U$14:$X$28,MATCH('דיווח פרטני'!G1283,גיליון3!$T$14:$T$28,0),MATCH('דיווח פרטני'!C1283,גיליון3!$U$13:$X$13,0)))</f>
        <v xml:space="preserve"> </v>
      </c>
      <c r="I1283" s="1"/>
      <c r="J1283" s="1" t="e">
        <f>VLOOKUP(Table_1[[#This Row],[מספר רישוי ]],'[3]2024'!$A:$AH,34,0)</f>
        <v>#N/A</v>
      </c>
    </row>
    <row r="1284" spans="1:10" ht="18" customHeight="1" thickBot="1" x14ac:dyDescent="0.3">
      <c r="A1284" s="1"/>
      <c r="B1284" s="1"/>
      <c r="C1284" s="1"/>
      <c r="D1284" s="1"/>
      <c r="E1284" s="713"/>
      <c r="F1284" s="1"/>
      <c r="G1284" s="1"/>
      <c r="H1284" s="44" t="str">
        <f t="array" ref="H1284">IF(ISERROR(INDEX(גיליון3!$U$14:$X$28,MATCH('דיווח פרטני'!G1284,גיליון3!$T$14:$T$28,0),MATCH('דיווח פרטני'!C1284,גיליון3!$U$13:$X$13,0)))," ", INDEX(גיליון3!$U$14:$X$28,MATCH('דיווח פרטני'!G1284,גיליון3!$T$14:$T$28,0),MATCH('דיווח פרטני'!C1284,גיליון3!$U$13:$X$13,0)))</f>
        <v xml:space="preserve"> </v>
      </c>
      <c r="I1284" s="1"/>
      <c r="J1284" s="1" t="e">
        <f>VLOOKUP(Table_1[[#This Row],[מספר רישוי ]],'[3]2024'!$A:$AH,34,0)</f>
        <v>#N/A</v>
      </c>
    </row>
    <row r="1285" spans="1:10" ht="18" customHeight="1" thickBot="1" x14ac:dyDescent="0.3">
      <c r="A1285" s="1"/>
      <c r="B1285" s="1"/>
      <c r="C1285" s="1"/>
      <c r="D1285" s="1"/>
      <c r="E1285" s="713"/>
      <c r="F1285" s="1"/>
      <c r="G1285" s="1"/>
      <c r="H1285" s="44" t="str">
        <f t="array" ref="H1285">IF(ISERROR(INDEX(גיליון3!$U$14:$X$28,MATCH('דיווח פרטני'!G1285,גיליון3!$T$14:$T$28,0),MATCH('דיווח פרטני'!C1285,גיליון3!$U$13:$X$13,0)))," ", INDEX(גיליון3!$U$14:$X$28,MATCH('דיווח פרטני'!G1285,גיליון3!$T$14:$T$28,0),MATCH('דיווח פרטני'!C1285,גיליון3!$U$13:$X$13,0)))</f>
        <v xml:space="preserve"> </v>
      </c>
      <c r="I1285" s="1"/>
      <c r="J1285" s="1" t="e">
        <f>VLOOKUP(Table_1[[#This Row],[מספר רישוי ]],'[3]2024'!$A:$AH,34,0)</f>
        <v>#N/A</v>
      </c>
    </row>
    <row r="1286" spans="1:10" ht="18" customHeight="1" thickBot="1" x14ac:dyDescent="0.3">
      <c r="A1286" s="1"/>
      <c r="B1286" s="1"/>
      <c r="C1286" s="1"/>
      <c r="D1286" s="1"/>
      <c r="E1286" s="713"/>
      <c r="F1286" s="1"/>
      <c r="G1286" s="1"/>
      <c r="H1286" s="44" t="str">
        <f t="array" ref="H1286">IF(ISERROR(INDEX(גיליון3!$U$14:$X$28,MATCH('דיווח פרטני'!G1286,גיליון3!$T$14:$T$28,0),MATCH('דיווח פרטני'!C1286,גיליון3!$U$13:$X$13,0)))," ", INDEX(גיליון3!$U$14:$X$28,MATCH('דיווח פרטני'!G1286,גיליון3!$T$14:$T$28,0),MATCH('דיווח פרטני'!C1286,גיליון3!$U$13:$X$13,0)))</f>
        <v xml:space="preserve"> </v>
      </c>
      <c r="I1286" s="1"/>
      <c r="J1286" s="1" t="e">
        <f>VLOOKUP(Table_1[[#This Row],[מספר רישוי ]],'[3]2024'!$A:$AH,34,0)</f>
        <v>#N/A</v>
      </c>
    </row>
    <row r="1287" spans="1:10" ht="18" customHeight="1" thickBot="1" x14ac:dyDescent="0.3">
      <c r="A1287" s="1"/>
      <c r="B1287" s="1"/>
      <c r="C1287" s="1"/>
      <c r="D1287" s="1"/>
      <c r="E1287" s="713"/>
      <c r="F1287" s="1"/>
      <c r="G1287" s="1"/>
      <c r="H1287" s="44" t="str">
        <f t="array" ref="H1287">IF(ISERROR(INDEX(גיליון3!$U$14:$X$28,MATCH('דיווח פרטני'!G1287,גיליון3!$T$14:$T$28,0),MATCH('דיווח פרטני'!C1287,גיליון3!$U$13:$X$13,0)))," ", INDEX(גיליון3!$U$14:$X$28,MATCH('דיווח פרטני'!G1287,גיליון3!$T$14:$T$28,0),MATCH('דיווח פרטני'!C1287,גיליון3!$U$13:$X$13,0)))</f>
        <v xml:space="preserve"> </v>
      </c>
      <c r="I1287" s="1"/>
      <c r="J1287" s="1" t="e">
        <f>VLOOKUP(Table_1[[#This Row],[מספר רישוי ]],'[3]2024'!$A:$AH,34,0)</f>
        <v>#N/A</v>
      </c>
    </row>
    <row r="1288" spans="1:10" ht="18" customHeight="1" thickBot="1" x14ac:dyDescent="0.3">
      <c r="A1288" s="1"/>
      <c r="B1288" s="1"/>
      <c r="C1288" s="1"/>
      <c r="D1288" s="1"/>
      <c r="E1288" s="713"/>
      <c r="F1288" s="1"/>
      <c r="G1288" s="1"/>
      <c r="H1288" s="44" t="str">
        <f t="array" ref="H1288">IF(ISERROR(INDEX(גיליון3!$U$14:$X$28,MATCH('דיווח פרטני'!G1288,גיליון3!$T$14:$T$28,0),MATCH('דיווח פרטני'!C1288,גיליון3!$U$13:$X$13,0)))," ", INDEX(גיליון3!$U$14:$X$28,MATCH('דיווח פרטני'!G1288,גיליון3!$T$14:$T$28,0),MATCH('דיווח פרטני'!C1288,גיליון3!$U$13:$X$13,0)))</f>
        <v xml:space="preserve"> </v>
      </c>
      <c r="I1288" s="1"/>
      <c r="J1288" s="1" t="e">
        <f>VLOOKUP(Table_1[[#This Row],[מספר רישוי ]],'[3]2024'!$A:$AH,34,0)</f>
        <v>#N/A</v>
      </c>
    </row>
    <row r="1289" spans="1:10" ht="18" customHeight="1" thickBot="1" x14ac:dyDescent="0.3">
      <c r="A1289" s="1"/>
      <c r="B1289" s="1"/>
      <c r="C1289" s="1"/>
      <c r="D1289" s="1"/>
      <c r="E1289" s="713"/>
      <c r="F1289" s="1"/>
      <c r="G1289" s="1"/>
      <c r="H1289" s="44" t="str">
        <f t="array" ref="H1289">IF(ISERROR(INDEX(גיליון3!$U$14:$X$28,MATCH('דיווח פרטני'!G1289,גיליון3!$T$14:$T$28,0),MATCH('דיווח פרטני'!C1289,גיליון3!$U$13:$X$13,0)))," ", INDEX(גיליון3!$U$14:$X$28,MATCH('דיווח פרטני'!G1289,גיליון3!$T$14:$T$28,0),MATCH('דיווח פרטני'!C1289,גיליון3!$U$13:$X$13,0)))</f>
        <v xml:space="preserve"> </v>
      </c>
      <c r="I1289" s="1"/>
      <c r="J1289" s="1" t="e">
        <f>VLOOKUP(Table_1[[#This Row],[מספר רישוי ]],'[3]2024'!$A:$AH,34,0)</f>
        <v>#N/A</v>
      </c>
    </row>
    <row r="1290" spans="1:10" ht="18" customHeight="1" thickBot="1" x14ac:dyDescent="0.3">
      <c r="A1290" s="1"/>
      <c r="B1290" s="1"/>
      <c r="C1290" s="1"/>
      <c r="D1290" s="1"/>
      <c r="E1290" s="713"/>
      <c r="F1290" s="1"/>
      <c r="G1290" s="1"/>
      <c r="H1290" s="44" t="str">
        <f t="array" ref="H1290">IF(ISERROR(INDEX(גיליון3!$U$14:$X$28,MATCH('דיווח פרטני'!G1290,גיליון3!$T$14:$T$28,0),MATCH('דיווח פרטני'!C1290,גיליון3!$U$13:$X$13,0)))," ", INDEX(גיליון3!$U$14:$X$28,MATCH('דיווח פרטני'!G1290,גיליון3!$T$14:$T$28,0),MATCH('דיווח פרטני'!C1290,גיליון3!$U$13:$X$13,0)))</f>
        <v xml:space="preserve"> </v>
      </c>
      <c r="I1290" s="1"/>
      <c r="J1290" s="1" t="e">
        <f>VLOOKUP(Table_1[[#This Row],[מספר רישוי ]],'[3]2024'!$A:$AH,34,0)</f>
        <v>#N/A</v>
      </c>
    </row>
    <row r="1291" spans="1:10" ht="18" customHeight="1" thickBot="1" x14ac:dyDescent="0.3">
      <c r="A1291" s="1"/>
      <c r="B1291" s="1"/>
      <c r="C1291" s="1"/>
      <c r="D1291" s="1"/>
      <c r="E1291" s="713"/>
      <c r="F1291" s="1"/>
      <c r="G1291" s="1"/>
      <c r="H1291" s="44" t="str">
        <f t="array" ref="H1291">IF(ISERROR(INDEX(גיליון3!$U$14:$X$28,MATCH('דיווח פרטני'!G1291,גיליון3!$T$14:$T$28,0),MATCH('דיווח פרטני'!C1291,גיליון3!$U$13:$X$13,0)))," ", INDEX(גיליון3!$U$14:$X$28,MATCH('דיווח פרטני'!G1291,גיליון3!$T$14:$T$28,0),MATCH('דיווח פרטני'!C1291,גיליון3!$U$13:$X$13,0)))</f>
        <v xml:space="preserve"> </v>
      </c>
      <c r="I1291" s="1"/>
      <c r="J1291" s="1" t="e">
        <f>VLOOKUP(Table_1[[#This Row],[מספר רישוי ]],'[3]2024'!$A:$AH,34,0)</f>
        <v>#N/A</v>
      </c>
    </row>
    <row r="1292" spans="1:10" ht="18" customHeight="1" thickBot="1" x14ac:dyDescent="0.3">
      <c r="A1292" s="1"/>
      <c r="B1292" s="1"/>
      <c r="C1292" s="1"/>
      <c r="D1292" s="1"/>
      <c r="E1292" s="713"/>
      <c r="F1292" s="1"/>
      <c r="G1292" s="1"/>
      <c r="H1292" s="44" t="str">
        <f t="array" ref="H1292">IF(ISERROR(INDEX(גיליון3!$U$14:$X$28,MATCH('דיווח פרטני'!G1292,גיליון3!$T$14:$T$28,0),MATCH('דיווח פרטני'!C1292,גיליון3!$U$13:$X$13,0)))," ", INDEX(גיליון3!$U$14:$X$28,MATCH('דיווח פרטני'!G1292,גיליון3!$T$14:$T$28,0),MATCH('דיווח פרטני'!C1292,גיליון3!$U$13:$X$13,0)))</f>
        <v xml:space="preserve"> </v>
      </c>
      <c r="I1292" s="1"/>
      <c r="J1292" s="1" t="e">
        <f>VLOOKUP(Table_1[[#This Row],[מספר רישוי ]],'[3]2024'!$A:$AH,34,0)</f>
        <v>#N/A</v>
      </c>
    </row>
    <row r="1293" spans="1:10" ht="18" customHeight="1" thickBot="1" x14ac:dyDescent="0.3">
      <c r="A1293" s="1"/>
      <c r="B1293" s="1"/>
      <c r="C1293" s="1"/>
      <c r="D1293" s="1"/>
      <c r="E1293" s="713"/>
      <c r="F1293" s="1"/>
      <c r="G1293" s="1"/>
      <c r="H1293" s="44" t="str">
        <f t="array" ref="H1293">IF(ISERROR(INDEX(גיליון3!$U$14:$X$28,MATCH('דיווח פרטני'!G1293,גיליון3!$T$14:$T$28,0),MATCH('דיווח פרטני'!C1293,גיליון3!$U$13:$X$13,0)))," ", INDEX(גיליון3!$U$14:$X$28,MATCH('דיווח פרטני'!G1293,גיליון3!$T$14:$T$28,0),MATCH('דיווח פרטני'!C1293,גיליון3!$U$13:$X$13,0)))</f>
        <v xml:space="preserve"> </v>
      </c>
      <c r="I1293" s="1"/>
      <c r="J1293" s="1" t="e">
        <f>VLOOKUP(Table_1[[#This Row],[מספר רישוי ]],'[3]2024'!$A:$AH,34,0)</f>
        <v>#N/A</v>
      </c>
    </row>
    <row r="1294" spans="1:10" ht="18" customHeight="1" thickBot="1" x14ac:dyDescent="0.3">
      <c r="A1294" s="1"/>
      <c r="B1294" s="1"/>
      <c r="C1294" s="1"/>
      <c r="D1294" s="1"/>
      <c r="E1294" s="713"/>
      <c r="F1294" s="1"/>
      <c r="G1294" s="1"/>
      <c r="H1294" s="44" t="str">
        <f t="array" ref="H1294">IF(ISERROR(INDEX(גיליון3!$U$14:$X$28,MATCH('דיווח פרטני'!G1294,גיליון3!$T$14:$T$28,0),MATCH('דיווח פרטני'!C1294,גיליון3!$U$13:$X$13,0)))," ", INDEX(גיליון3!$U$14:$X$28,MATCH('דיווח פרטני'!G1294,גיליון3!$T$14:$T$28,0),MATCH('דיווח פרטני'!C1294,גיליון3!$U$13:$X$13,0)))</f>
        <v xml:space="preserve"> </v>
      </c>
      <c r="I1294" s="1"/>
      <c r="J1294" s="1" t="e">
        <f>VLOOKUP(Table_1[[#This Row],[מספר רישוי ]],'[3]2024'!$A:$AH,34,0)</f>
        <v>#N/A</v>
      </c>
    </row>
    <row r="1295" spans="1:10" ht="18" customHeight="1" thickBot="1" x14ac:dyDescent="0.3">
      <c r="A1295" s="1"/>
      <c r="B1295" s="1"/>
      <c r="C1295" s="1"/>
      <c r="D1295" s="1"/>
      <c r="E1295" s="713"/>
      <c r="F1295" s="1"/>
      <c r="G1295" s="1"/>
      <c r="H1295" s="44" t="str">
        <f t="array" ref="H1295">IF(ISERROR(INDEX(גיליון3!$U$14:$X$28,MATCH('דיווח פרטני'!G1295,גיליון3!$T$14:$T$28,0),MATCH('דיווח פרטני'!C1295,גיליון3!$U$13:$X$13,0)))," ", INDEX(גיליון3!$U$14:$X$28,MATCH('דיווח פרטני'!G1295,גיליון3!$T$14:$T$28,0),MATCH('דיווח פרטני'!C1295,גיליון3!$U$13:$X$13,0)))</f>
        <v xml:space="preserve"> </v>
      </c>
      <c r="I1295" s="1"/>
      <c r="J1295" s="1" t="e">
        <f>VLOOKUP(Table_1[[#This Row],[מספר רישוי ]],'[3]2024'!$A:$AH,34,0)</f>
        <v>#N/A</v>
      </c>
    </row>
    <row r="1296" spans="1:10" ht="18" customHeight="1" thickBot="1" x14ac:dyDescent="0.3">
      <c r="A1296" s="1"/>
      <c r="B1296" s="1"/>
      <c r="C1296" s="1"/>
      <c r="D1296" s="1"/>
      <c r="E1296" s="713"/>
      <c r="F1296" s="1"/>
      <c r="G1296" s="1"/>
      <c r="H1296" s="44" t="str">
        <f t="array" ref="H1296">IF(ISERROR(INDEX(גיליון3!$U$14:$X$28,MATCH('דיווח פרטני'!G1296,גיליון3!$T$14:$T$28,0),MATCH('דיווח פרטני'!C1296,גיליון3!$U$13:$X$13,0)))," ", INDEX(גיליון3!$U$14:$X$28,MATCH('דיווח פרטני'!G1296,גיליון3!$T$14:$T$28,0),MATCH('דיווח פרטני'!C1296,גיליון3!$U$13:$X$13,0)))</f>
        <v xml:space="preserve"> </v>
      </c>
      <c r="I1296" s="1"/>
      <c r="J1296" s="1" t="e">
        <f>VLOOKUP(Table_1[[#This Row],[מספר רישוי ]],'[3]2024'!$A:$AH,34,0)</f>
        <v>#N/A</v>
      </c>
    </row>
    <row r="1297" spans="1:10" ht="18" customHeight="1" thickBot="1" x14ac:dyDescent="0.3">
      <c r="A1297" s="1"/>
      <c r="B1297" s="1"/>
      <c r="C1297" s="1"/>
      <c r="D1297" s="1"/>
      <c r="E1297" s="713"/>
      <c r="F1297" s="1"/>
      <c r="G1297" s="1"/>
      <c r="H1297" s="44" t="str">
        <f t="array" ref="H1297">IF(ISERROR(INDEX(גיליון3!$U$14:$X$28,MATCH('דיווח פרטני'!G1297,גיליון3!$T$14:$T$28,0),MATCH('דיווח פרטני'!C1297,גיליון3!$U$13:$X$13,0)))," ", INDEX(גיליון3!$U$14:$X$28,MATCH('דיווח פרטני'!G1297,גיליון3!$T$14:$T$28,0),MATCH('דיווח פרטני'!C1297,גיליון3!$U$13:$X$13,0)))</f>
        <v xml:space="preserve"> </v>
      </c>
      <c r="I1297" s="1"/>
      <c r="J1297" s="1" t="e">
        <f>VLOOKUP(Table_1[[#This Row],[מספר רישוי ]],'[3]2024'!$A:$AH,34,0)</f>
        <v>#N/A</v>
      </c>
    </row>
    <row r="1298" spans="1:10" ht="18" customHeight="1" thickBot="1" x14ac:dyDescent="0.3">
      <c r="A1298" s="1"/>
      <c r="B1298" s="1"/>
      <c r="C1298" s="1"/>
      <c r="D1298" s="1"/>
      <c r="E1298" s="713"/>
      <c r="F1298" s="1"/>
      <c r="G1298" s="1"/>
      <c r="H1298" s="44" t="str">
        <f t="array" ref="H1298">IF(ISERROR(INDEX(גיליון3!$U$14:$X$28,MATCH('דיווח פרטני'!G1298,גיליון3!$T$14:$T$28,0),MATCH('דיווח פרטני'!C1298,גיליון3!$U$13:$X$13,0)))," ", INDEX(גיליון3!$U$14:$X$28,MATCH('דיווח פרטני'!G1298,גיליון3!$T$14:$T$28,0),MATCH('דיווח פרטני'!C1298,גיליון3!$U$13:$X$13,0)))</f>
        <v xml:space="preserve"> </v>
      </c>
      <c r="I1298" s="1"/>
      <c r="J1298" s="1" t="e">
        <f>VLOOKUP(Table_1[[#This Row],[מספר רישוי ]],'[3]2024'!$A:$AH,34,0)</f>
        <v>#N/A</v>
      </c>
    </row>
    <row r="1299" spans="1:10" ht="18" customHeight="1" thickBot="1" x14ac:dyDescent="0.3">
      <c r="A1299" s="1"/>
      <c r="B1299" s="1"/>
      <c r="C1299" s="1"/>
      <c r="D1299" s="1"/>
      <c r="E1299" s="713"/>
      <c r="F1299" s="1"/>
      <c r="G1299" s="1"/>
      <c r="H1299" s="44" t="str">
        <f t="array" ref="H1299">IF(ISERROR(INDEX(גיליון3!$U$14:$X$28,MATCH('דיווח פרטני'!G1299,גיליון3!$T$14:$T$28,0),MATCH('דיווח פרטני'!C1299,גיליון3!$U$13:$X$13,0)))," ", INDEX(גיליון3!$U$14:$X$28,MATCH('דיווח פרטני'!G1299,גיליון3!$T$14:$T$28,0),MATCH('דיווח פרטני'!C1299,גיליון3!$U$13:$X$13,0)))</f>
        <v xml:space="preserve"> </v>
      </c>
      <c r="I1299" s="1"/>
      <c r="J1299" s="1" t="e">
        <f>VLOOKUP(Table_1[[#This Row],[מספר רישוי ]],'[3]2024'!$A:$AH,34,0)</f>
        <v>#N/A</v>
      </c>
    </row>
    <row r="1300" spans="1:10" ht="18" customHeight="1" thickBot="1" x14ac:dyDescent="0.3">
      <c r="A1300" s="1"/>
      <c r="B1300" s="1"/>
      <c r="C1300" s="1"/>
      <c r="D1300" s="1"/>
      <c r="E1300" s="713"/>
      <c r="F1300" s="1"/>
      <c r="G1300" s="1"/>
      <c r="H1300" s="44" t="str">
        <f t="array" ref="H1300">IF(ISERROR(INDEX(גיליון3!$U$14:$X$28,MATCH('דיווח פרטני'!G1300,גיליון3!$T$14:$T$28,0),MATCH('דיווח פרטני'!C1300,גיליון3!$U$13:$X$13,0)))," ", INDEX(גיליון3!$U$14:$X$28,MATCH('דיווח פרטני'!G1300,גיליון3!$T$14:$T$28,0),MATCH('דיווח פרטני'!C1300,גיליון3!$U$13:$X$13,0)))</f>
        <v xml:space="preserve"> </v>
      </c>
      <c r="I1300" s="1"/>
      <c r="J1300" s="1" t="e">
        <f>VLOOKUP(Table_1[[#This Row],[מספר רישוי ]],'[3]2024'!$A:$AH,34,0)</f>
        <v>#N/A</v>
      </c>
    </row>
    <row r="1301" spans="1:10" ht="18" customHeight="1" thickBot="1" x14ac:dyDescent="0.3">
      <c r="A1301" s="1"/>
      <c r="B1301" s="1"/>
      <c r="C1301" s="1"/>
      <c r="D1301" s="1"/>
      <c r="E1301" s="713"/>
      <c r="F1301" s="1"/>
      <c r="G1301" s="1"/>
      <c r="H1301" s="44" t="str">
        <f t="array" ref="H1301">IF(ISERROR(INDEX(גיליון3!$U$14:$X$28,MATCH('דיווח פרטני'!G1301,גיליון3!$T$14:$T$28,0),MATCH('דיווח פרטני'!C1301,גיליון3!$U$13:$X$13,0)))," ", INDEX(גיליון3!$U$14:$X$28,MATCH('דיווח פרטני'!G1301,גיליון3!$T$14:$T$28,0),MATCH('דיווח פרטני'!C1301,גיליון3!$U$13:$X$13,0)))</f>
        <v xml:space="preserve"> </v>
      </c>
      <c r="I1301" s="1"/>
      <c r="J1301" s="1" t="e">
        <f>VLOOKUP(Table_1[[#This Row],[מספר רישוי ]],'[3]2024'!$A:$AH,34,0)</f>
        <v>#N/A</v>
      </c>
    </row>
    <row r="1302" spans="1:10" ht="18" customHeight="1" thickBot="1" x14ac:dyDescent="0.3">
      <c r="A1302" s="1"/>
      <c r="B1302" s="1"/>
      <c r="C1302" s="1"/>
      <c r="D1302" s="1"/>
      <c r="E1302" s="713"/>
      <c r="F1302" s="1"/>
      <c r="G1302" s="1"/>
      <c r="H1302" s="44" t="str">
        <f t="array" ref="H1302">IF(ISERROR(INDEX(גיליון3!$U$14:$X$28,MATCH('דיווח פרטני'!G1302,גיליון3!$T$14:$T$28,0),MATCH('דיווח פרטני'!C1302,גיליון3!$U$13:$X$13,0)))," ", INDEX(גיליון3!$U$14:$X$28,MATCH('דיווח פרטני'!G1302,גיליון3!$T$14:$T$28,0),MATCH('דיווח פרטני'!C1302,גיליון3!$U$13:$X$13,0)))</f>
        <v xml:space="preserve"> </v>
      </c>
      <c r="I1302" s="1"/>
      <c r="J1302" s="1" t="e">
        <f>VLOOKUP(Table_1[[#This Row],[מספר רישוי ]],'[3]2024'!$A:$AH,34,0)</f>
        <v>#N/A</v>
      </c>
    </row>
    <row r="1303" spans="1:10" ht="18" customHeight="1" thickBot="1" x14ac:dyDescent="0.3">
      <c r="A1303" s="1"/>
      <c r="B1303" s="1"/>
      <c r="C1303" s="1"/>
      <c r="D1303" s="1"/>
      <c r="E1303" s="713"/>
      <c r="F1303" s="1"/>
      <c r="G1303" s="1"/>
      <c r="H1303" s="44" t="str">
        <f t="array" ref="H1303">IF(ISERROR(INDEX(גיליון3!$U$14:$X$28,MATCH('דיווח פרטני'!G1303,גיליון3!$T$14:$T$28,0),MATCH('דיווח פרטני'!C1303,גיליון3!$U$13:$X$13,0)))," ", INDEX(גיליון3!$U$14:$X$28,MATCH('דיווח פרטני'!G1303,גיליון3!$T$14:$T$28,0),MATCH('דיווח פרטני'!C1303,גיליון3!$U$13:$X$13,0)))</f>
        <v xml:space="preserve"> </v>
      </c>
      <c r="I1303" s="1"/>
      <c r="J1303" s="1" t="e">
        <f>VLOOKUP(Table_1[[#This Row],[מספר רישוי ]],'[3]2024'!$A:$AH,34,0)</f>
        <v>#N/A</v>
      </c>
    </row>
    <row r="1304" spans="1:10" ht="18" customHeight="1" thickBot="1" x14ac:dyDescent="0.3">
      <c r="A1304" s="1"/>
      <c r="B1304" s="1"/>
      <c r="C1304" s="1"/>
      <c r="D1304" s="1"/>
      <c r="E1304" s="713"/>
      <c r="F1304" s="1"/>
      <c r="G1304" s="1"/>
      <c r="H1304" s="44" t="str">
        <f t="array" ref="H1304">IF(ISERROR(INDEX(גיליון3!$U$14:$X$28,MATCH('דיווח פרטני'!G1304,גיליון3!$T$14:$T$28,0),MATCH('דיווח פרטני'!C1304,גיליון3!$U$13:$X$13,0)))," ", INDEX(גיליון3!$U$14:$X$28,MATCH('דיווח פרטני'!G1304,גיליון3!$T$14:$T$28,0),MATCH('דיווח פרטני'!C1304,גיליון3!$U$13:$X$13,0)))</f>
        <v xml:space="preserve"> </v>
      </c>
      <c r="I1304" s="1"/>
      <c r="J1304" s="1" t="e">
        <f>VLOOKUP(Table_1[[#This Row],[מספר רישוי ]],'[3]2024'!$A:$AH,34,0)</f>
        <v>#N/A</v>
      </c>
    </row>
    <row r="1305" spans="1:10" ht="18" customHeight="1" thickBot="1" x14ac:dyDescent="0.3">
      <c r="A1305" s="1"/>
      <c r="B1305" s="1"/>
      <c r="C1305" s="1"/>
      <c r="D1305" s="1"/>
      <c r="E1305" s="713"/>
      <c r="F1305" s="1"/>
      <c r="G1305" s="1"/>
      <c r="H1305" s="44" t="str">
        <f t="array" ref="H1305">IF(ISERROR(INDEX(גיליון3!$U$14:$X$28,MATCH('דיווח פרטני'!G1305,גיליון3!$T$14:$T$28,0),MATCH('דיווח פרטני'!C1305,גיליון3!$U$13:$X$13,0)))," ", INDEX(גיליון3!$U$14:$X$28,MATCH('דיווח פרטני'!G1305,גיליון3!$T$14:$T$28,0),MATCH('דיווח פרטני'!C1305,גיליון3!$U$13:$X$13,0)))</f>
        <v xml:space="preserve"> </v>
      </c>
      <c r="I1305" s="1"/>
      <c r="J1305" s="1" t="e">
        <f>VLOOKUP(Table_1[[#This Row],[מספר רישוי ]],'[3]2024'!$A:$AH,34,0)</f>
        <v>#N/A</v>
      </c>
    </row>
    <row r="1306" spans="1:10" ht="18" customHeight="1" thickBot="1" x14ac:dyDescent="0.3">
      <c r="A1306" s="1"/>
      <c r="B1306" s="1"/>
      <c r="C1306" s="1"/>
      <c r="D1306" s="1"/>
      <c r="E1306" s="713"/>
      <c r="F1306" s="1"/>
      <c r="G1306" s="1"/>
      <c r="H1306" s="44" t="str">
        <f t="array" ref="H1306">IF(ISERROR(INDEX(גיליון3!$U$14:$X$28,MATCH('דיווח פרטני'!G1306,גיליון3!$T$14:$T$28,0),MATCH('דיווח פרטני'!C1306,גיליון3!$U$13:$X$13,0)))," ", INDEX(גיליון3!$U$14:$X$28,MATCH('דיווח פרטני'!G1306,גיליון3!$T$14:$T$28,0),MATCH('דיווח פרטני'!C1306,גיליון3!$U$13:$X$13,0)))</f>
        <v xml:space="preserve"> </v>
      </c>
      <c r="I1306" s="1"/>
      <c r="J1306" s="1" t="e">
        <f>VLOOKUP(Table_1[[#This Row],[מספר רישוי ]],'[3]2024'!$A:$AH,34,0)</f>
        <v>#N/A</v>
      </c>
    </row>
    <row r="1307" spans="1:10" ht="18" customHeight="1" thickBot="1" x14ac:dyDescent="0.3">
      <c r="A1307" s="1"/>
      <c r="B1307" s="1"/>
      <c r="C1307" s="1"/>
      <c r="D1307" s="1"/>
      <c r="E1307" s="713"/>
      <c r="F1307" s="1"/>
      <c r="G1307" s="1"/>
      <c r="H1307" s="44" t="str">
        <f t="array" ref="H1307">IF(ISERROR(INDEX(גיליון3!$U$14:$X$28,MATCH('דיווח פרטני'!G1307,גיליון3!$T$14:$T$28,0),MATCH('דיווח פרטני'!C1307,גיליון3!$U$13:$X$13,0)))," ", INDEX(גיליון3!$U$14:$X$28,MATCH('דיווח פרטני'!G1307,גיליון3!$T$14:$T$28,0),MATCH('דיווח פרטני'!C1307,גיליון3!$U$13:$X$13,0)))</f>
        <v xml:space="preserve"> </v>
      </c>
      <c r="I1307" s="1"/>
      <c r="J1307" s="1" t="e">
        <f>VLOOKUP(Table_1[[#This Row],[מספר רישוי ]],'[3]2024'!$A:$AH,34,0)</f>
        <v>#N/A</v>
      </c>
    </row>
    <row r="1308" spans="1:10" ht="18" customHeight="1" thickBot="1" x14ac:dyDescent="0.3">
      <c r="A1308" s="1"/>
      <c r="B1308" s="1"/>
      <c r="C1308" s="1"/>
      <c r="D1308" s="1"/>
      <c r="E1308" s="713"/>
      <c r="F1308" s="1"/>
      <c r="G1308" s="1"/>
      <c r="H1308" s="44" t="str">
        <f t="array" ref="H1308">IF(ISERROR(INDEX(גיליון3!$U$14:$X$28,MATCH('דיווח פרטני'!G1308,גיליון3!$T$14:$T$28,0),MATCH('דיווח פרטני'!C1308,גיליון3!$U$13:$X$13,0)))," ", INDEX(גיליון3!$U$14:$X$28,MATCH('דיווח פרטני'!G1308,גיליון3!$T$14:$T$28,0),MATCH('דיווח פרטני'!C1308,גיליון3!$U$13:$X$13,0)))</f>
        <v xml:space="preserve"> </v>
      </c>
      <c r="I1308" s="1"/>
      <c r="J1308" s="1" t="e">
        <f>VLOOKUP(Table_1[[#This Row],[מספר רישוי ]],'[3]2024'!$A:$AH,34,0)</f>
        <v>#N/A</v>
      </c>
    </row>
    <row r="1309" spans="1:10" ht="18" customHeight="1" thickBot="1" x14ac:dyDescent="0.3">
      <c r="A1309" s="1"/>
      <c r="B1309" s="1"/>
      <c r="C1309" s="1"/>
      <c r="D1309" s="1"/>
      <c r="E1309" s="713"/>
      <c r="F1309" s="1"/>
      <c r="G1309" s="1"/>
      <c r="H1309" s="44" t="str">
        <f t="array" ref="H1309">IF(ISERROR(INDEX(גיליון3!$U$14:$X$28,MATCH('דיווח פרטני'!G1309,גיליון3!$T$14:$T$28,0),MATCH('דיווח פרטני'!C1309,גיליון3!$U$13:$X$13,0)))," ", INDEX(גיליון3!$U$14:$X$28,MATCH('דיווח פרטני'!G1309,גיליון3!$T$14:$T$28,0),MATCH('דיווח פרטני'!C1309,גיליון3!$U$13:$X$13,0)))</f>
        <v xml:space="preserve"> </v>
      </c>
      <c r="I1309" s="1"/>
      <c r="J1309" s="1" t="e">
        <f>VLOOKUP(Table_1[[#This Row],[מספר רישוי ]],'[3]2024'!$A:$AH,34,0)</f>
        <v>#N/A</v>
      </c>
    </row>
    <row r="1310" spans="1:10" ht="18" customHeight="1" thickBot="1" x14ac:dyDescent="0.3">
      <c r="A1310" s="1"/>
      <c r="B1310" s="1"/>
      <c r="C1310" s="1"/>
      <c r="D1310" s="1"/>
      <c r="E1310" s="713"/>
      <c r="F1310" s="1"/>
      <c r="G1310" s="1"/>
      <c r="H1310" s="44" t="str">
        <f t="array" ref="H1310">IF(ISERROR(INDEX(גיליון3!$U$14:$X$28,MATCH('דיווח פרטני'!G1310,גיליון3!$T$14:$T$28,0),MATCH('דיווח פרטני'!C1310,גיליון3!$U$13:$X$13,0)))," ", INDEX(גיליון3!$U$14:$X$28,MATCH('דיווח פרטני'!G1310,גיליון3!$T$14:$T$28,0),MATCH('דיווח פרטני'!C1310,גיליון3!$U$13:$X$13,0)))</f>
        <v xml:space="preserve"> </v>
      </c>
      <c r="I1310" s="1"/>
      <c r="J1310" s="1" t="e">
        <f>VLOOKUP(Table_1[[#This Row],[מספר רישוי ]],'[3]2024'!$A:$AH,34,0)</f>
        <v>#N/A</v>
      </c>
    </row>
    <row r="1311" spans="1:10" ht="18" customHeight="1" thickBot="1" x14ac:dyDescent="0.3">
      <c r="A1311" s="1"/>
      <c r="B1311" s="1"/>
      <c r="C1311" s="1"/>
      <c r="D1311" s="1"/>
      <c r="E1311" s="713"/>
      <c r="F1311" s="1"/>
      <c r="G1311" s="1"/>
      <c r="H1311" s="44" t="str">
        <f t="array" ref="H1311">IF(ISERROR(INDEX(גיליון3!$U$14:$X$28,MATCH('דיווח פרטני'!G1311,גיליון3!$T$14:$T$28,0),MATCH('דיווח פרטני'!C1311,גיליון3!$U$13:$X$13,0)))," ", INDEX(גיליון3!$U$14:$X$28,MATCH('דיווח פרטני'!G1311,גיליון3!$T$14:$T$28,0),MATCH('דיווח פרטני'!C1311,גיליון3!$U$13:$X$13,0)))</f>
        <v xml:space="preserve"> </v>
      </c>
      <c r="I1311" s="1"/>
      <c r="J1311" s="1" t="e">
        <f>VLOOKUP(Table_1[[#This Row],[מספר רישוי ]],'[3]2024'!$A:$AH,34,0)</f>
        <v>#N/A</v>
      </c>
    </row>
    <row r="1312" spans="1:10" ht="18" customHeight="1" thickBot="1" x14ac:dyDescent="0.3">
      <c r="A1312" s="1"/>
      <c r="B1312" s="1"/>
      <c r="C1312" s="1"/>
      <c r="D1312" s="1"/>
      <c r="E1312" s="713"/>
      <c r="F1312" s="1"/>
      <c r="G1312" s="1"/>
      <c r="H1312" s="44" t="str">
        <f t="array" ref="H1312">IF(ISERROR(INDEX(גיליון3!$U$14:$X$28,MATCH('דיווח פרטני'!G1312,גיליון3!$T$14:$T$28,0),MATCH('דיווח פרטני'!C1312,גיליון3!$U$13:$X$13,0)))," ", INDEX(גיליון3!$U$14:$X$28,MATCH('דיווח פרטני'!G1312,גיליון3!$T$14:$T$28,0),MATCH('דיווח פרטני'!C1312,גיליון3!$U$13:$X$13,0)))</f>
        <v xml:space="preserve"> </v>
      </c>
      <c r="I1312" s="1"/>
      <c r="J1312" s="1" t="e">
        <f>VLOOKUP(Table_1[[#This Row],[מספר רישוי ]],'[3]2024'!$A:$AH,34,0)</f>
        <v>#N/A</v>
      </c>
    </row>
    <row r="1313" spans="1:10" ht="18" customHeight="1" thickBot="1" x14ac:dyDescent="0.3">
      <c r="A1313" s="1"/>
      <c r="B1313" s="1"/>
      <c r="C1313" s="1"/>
      <c r="D1313" s="1"/>
      <c r="E1313" s="713"/>
      <c r="F1313" s="1"/>
      <c r="G1313" s="1"/>
      <c r="H1313" s="44" t="str">
        <f t="array" ref="H1313">IF(ISERROR(INDEX(גיליון3!$U$14:$X$28,MATCH('דיווח פרטני'!G1313,גיליון3!$T$14:$T$28,0),MATCH('דיווח פרטני'!C1313,גיליון3!$U$13:$X$13,0)))," ", INDEX(גיליון3!$U$14:$X$28,MATCH('דיווח פרטני'!G1313,גיליון3!$T$14:$T$28,0),MATCH('דיווח פרטני'!C1313,גיליון3!$U$13:$X$13,0)))</f>
        <v xml:space="preserve"> </v>
      </c>
      <c r="I1313" s="1"/>
      <c r="J1313" s="1" t="e">
        <f>VLOOKUP(Table_1[[#This Row],[מספר רישוי ]],'[3]2024'!$A:$AH,34,0)</f>
        <v>#N/A</v>
      </c>
    </row>
    <row r="1314" spans="1:10" ht="18" customHeight="1" thickBot="1" x14ac:dyDescent="0.3">
      <c r="A1314" s="1"/>
      <c r="B1314" s="1"/>
      <c r="C1314" s="1"/>
      <c r="D1314" s="1"/>
      <c r="E1314" s="713"/>
      <c r="F1314" s="1"/>
      <c r="G1314" s="1"/>
      <c r="H1314" s="44" t="str">
        <f t="array" ref="H1314">IF(ISERROR(INDEX(גיליון3!$U$14:$X$28,MATCH('דיווח פרטני'!G1314,גיליון3!$T$14:$T$28,0),MATCH('דיווח פרטני'!C1314,גיליון3!$U$13:$X$13,0)))," ", INDEX(גיליון3!$U$14:$X$28,MATCH('דיווח פרטני'!G1314,גיליון3!$T$14:$T$28,0),MATCH('דיווח פרטני'!C1314,גיליון3!$U$13:$X$13,0)))</f>
        <v xml:space="preserve"> </v>
      </c>
      <c r="I1314" s="1"/>
      <c r="J1314" s="1" t="e">
        <f>VLOOKUP(Table_1[[#This Row],[מספר רישוי ]],'[3]2024'!$A:$AH,34,0)</f>
        <v>#N/A</v>
      </c>
    </row>
    <row r="1315" spans="1:10" ht="18" customHeight="1" thickBot="1" x14ac:dyDescent="0.3">
      <c r="A1315" s="1"/>
      <c r="B1315" s="1"/>
      <c r="C1315" s="1"/>
      <c r="D1315" s="1"/>
      <c r="E1315" s="713"/>
      <c r="F1315" s="1"/>
      <c r="G1315" s="1"/>
      <c r="H1315" s="44" t="str">
        <f t="array" ref="H1315">IF(ISERROR(INDEX(גיליון3!$U$14:$X$28,MATCH('דיווח פרטני'!G1315,גיליון3!$T$14:$T$28,0),MATCH('דיווח פרטני'!C1315,גיליון3!$U$13:$X$13,0)))," ", INDEX(גיליון3!$U$14:$X$28,MATCH('דיווח פרטני'!G1315,גיליון3!$T$14:$T$28,0),MATCH('דיווח פרטני'!C1315,גיליון3!$U$13:$X$13,0)))</f>
        <v xml:space="preserve"> </v>
      </c>
      <c r="I1315" s="1"/>
      <c r="J1315" s="1" t="e">
        <f>VLOOKUP(Table_1[[#This Row],[מספר רישוי ]],'[3]2024'!$A:$AH,34,0)</f>
        <v>#N/A</v>
      </c>
    </row>
    <row r="1316" spans="1:10" ht="18" customHeight="1" thickBot="1" x14ac:dyDescent="0.3">
      <c r="A1316" s="1"/>
      <c r="B1316" s="1"/>
      <c r="C1316" s="1"/>
      <c r="D1316" s="1"/>
      <c r="E1316" s="713"/>
      <c r="F1316" s="1"/>
      <c r="G1316" s="1"/>
      <c r="H1316" s="44" t="str">
        <f t="array" ref="H1316">IF(ISERROR(INDEX(גיליון3!$U$14:$X$28,MATCH('דיווח פרטני'!G1316,גיליון3!$T$14:$T$28,0),MATCH('דיווח פרטני'!C1316,גיליון3!$U$13:$X$13,0)))," ", INDEX(גיליון3!$U$14:$X$28,MATCH('דיווח פרטני'!G1316,גיליון3!$T$14:$T$28,0),MATCH('דיווח פרטני'!C1316,גיליון3!$U$13:$X$13,0)))</f>
        <v xml:space="preserve"> </v>
      </c>
      <c r="I1316" s="1"/>
      <c r="J1316" s="1" t="e">
        <f>VLOOKUP(Table_1[[#This Row],[מספר רישוי ]],'[3]2024'!$A:$AH,34,0)</f>
        <v>#N/A</v>
      </c>
    </row>
    <row r="1317" spans="1:10" ht="18" customHeight="1" thickBot="1" x14ac:dyDescent="0.3">
      <c r="A1317" s="1"/>
      <c r="B1317" s="1"/>
      <c r="C1317" s="1"/>
      <c r="D1317" s="1"/>
      <c r="E1317" s="713"/>
      <c r="F1317" s="1"/>
      <c r="G1317" s="1"/>
      <c r="H1317" s="44" t="str">
        <f t="array" ref="H1317">IF(ISERROR(INDEX(גיליון3!$U$14:$X$28,MATCH('דיווח פרטני'!G1317,גיליון3!$T$14:$T$28,0),MATCH('דיווח פרטני'!C1317,גיליון3!$U$13:$X$13,0)))," ", INDEX(גיליון3!$U$14:$X$28,MATCH('דיווח פרטני'!G1317,גיליון3!$T$14:$T$28,0),MATCH('דיווח פרטני'!C1317,גיליון3!$U$13:$X$13,0)))</f>
        <v xml:space="preserve"> </v>
      </c>
      <c r="I1317" s="1"/>
      <c r="J1317" s="1" t="e">
        <f>VLOOKUP(Table_1[[#This Row],[מספר רישוי ]],'[3]2024'!$A:$AH,34,0)</f>
        <v>#N/A</v>
      </c>
    </row>
    <row r="1318" spans="1:10" ht="18" customHeight="1" thickBot="1" x14ac:dyDescent="0.3">
      <c r="A1318" s="1"/>
      <c r="B1318" s="1"/>
      <c r="C1318" s="1"/>
      <c r="D1318" s="1"/>
      <c r="E1318" s="713"/>
      <c r="F1318" s="1"/>
      <c r="G1318" s="1"/>
      <c r="H1318" s="44" t="str">
        <f t="array" ref="H1318">IF(ISERROR(INDEX(גיליון3!$U$14:$X$28,MATCH('דיווח פרטני'!G1318,גיליון3!$T$14:$T$28,0),MATCH('דיווח פרטני'!C1318,גיליון3!$U$13:$X$13,0)))," ", INDEX(גיליון3!$U$14:$X$28,MATCH('דיווח פרטני'!G1318,גיליון3!$T$14:$T$28,0),MATCH('דיווח פרטני'!C1318,גיליון3!$U$13:$X$13,0)))</f>
        <v xml:space="preserve"> </v>
      </c>
      <c r="I1318" s="1"/>
      <c r="J1318" s="1" t="e">
        <f>VLOOKUP(Table_1[[#This Row],[מספר רישוי ]],'[3]2024'!$A:$AH,34,0)</f>
        <v>#N/A</v>
      </c>
    </row>
    <row r="1319" spans="1:10" ht="18" customHeight="1" thickBot="1" x14ac:dyDescent="0.3">
      <c r="A1319" s="1"/>
      <c r="B1319" s="1"/>
      <c r="C1319" s="1"/>
      <c r="D1319" s="1"/>
      <c r="E1319" s="713"/>
      <c r="F1319" s="1"/>
      <c r="G1319" s="1"/>
      <c r="H1319" s="44" t="str">
        <f t="array" ref="H1319">IF(ISERROR(INDEX(גיליון3!$U$14:$X$28,MATCH('דיווח פרטני'!G1319,גיליון3!$T$14:$T$28,0),MATCH('דיווח פרטני'!C1319,גיליון3!$U$13:$X$13,0)))," ", INDEX(גיליון3!$U$14:$X$28,MATCH('דיווח פרטני'!G1319,גיליון3!$T$14:$T$28,0),MATCH('דיווח פרטני'!C1319,גיליון3!$U$13:$X$13,0)))</f>
        <v xml:space="preserve"> </v>
      </c>
      <c r="I1319" s="1"/>
      <c r="J1319" s="1" t="e">
        <f>VLOOKUP(Table_1[[#This Row],[מספר רישוי ]],'[3]2024'!$A:$AH,34,0)</f>
        <v>#N/A</v>
      </c>
    </row>
    <row r="1320" spans="1:10" ht="18" customHeight="1" thickBot="1" x14ac:dyDescent="0.3">
      <c r="A1320" s="1"/>
      <c r="B1320" s="1"/>
      <c r="C1320" s="1"/>
      <c r="D1320" s="1"/>
      <c r="E1320" s="713"/>
      <c r="F1320" s="1"/>
      <c r="G1320" s="1"/>
      <c r="H1320" s="44" t="str">
        <f t="array" ref="H1320">IF(ISERROR(INDEX(גיליון3!$U$14:$X$28,MATCH('דיווח פרטני'!G1320,גיליון3!$T$14:$T$28,0),MATCH('דיווח פרטני'!C1320,גיליון3!$U$13:$X$13,0)))," ", INDEX(גיליון3!$U$14:$X$28,MATCH('דיווח פרטני'!G1320,גיליון3!$T$14:$T$28,0),MATCH('דיווח פרטני'!C1320,גיליון3!$U$13:$X$13,0)))</f>
        <v xml:space="preserve"> </v>
      </c>
      <c r="I1320" s="1"/>
      <c r="J1320" s="1" t="e">
        <f>VLOOKUP(Table_1[[#This Row],[מספר רישוי ]],'[3]2024'!$A:$AH,34,0)</f>
        <v>#N/A</v>
      </c>
    </row>
    <row r="1321" spans="1:10" ht="18" customHeight="1" thickBot="1" x14ac:dyDescent="0.3">
      <c r="A1321" s="1"/>
      <c r="B1321" s="1"/>
      <c r="C1321" s="1"/>
      <c r="D1321" s="1"/>
      <c r="E1321" s="713"/>
      <c r="F1321" s="1"/>
      <c r="G1321" s="1"/>
      <c r="H1321" s="44" t="str">
        <f t="array" ref="H1321">IF(ISERROR(INDEX(גיליון3!$U$14:$X$28,MATCH('דיווח פרטני'!G1321,גיליון3!$T$14:$T$28,0),MATCH('דיווח פרטני'!C1321,גיליון3!$U$13:$X$13,0)))," ", INDEX(גיליון3!$U$14:$X$28,MATCH('דיווח פרטני'!G1321,גיליון3!$T$14:$T$28,0),MATCH('דיווח פרטני'!C1321,גיליון3!$U$13:$X$13,0)))</f>
        <v xml:space="preserve"> </v>
      </c>
      <c r="I1321" s="1"/>
      <c r="J1321" s="1" t="e">
        <f>VLOOKUP(Table_1[[#This Row],[מספר רישוי ]],'[3]2024'!$A:$AH,34,0)</f>
        <v>#N/A</v>
      </c>
    </row>
    <row r="1322" spans="1:10" ht="18" customHeight="1" thickBot="1" x14ac:dyDescent="0.3">
      <c r="A1322" s="1"/>
      <c r="B1322" s="1"/>
      <c r="C1322" s="1"/>
      <c r="D1322" s="1"/>
      <c r="E1322" s="713"/>
      <c r="F1322" s="1"/>
      <c r="G1322" s="1"/>
      <c r="H1322" s="44" t="str">
        <f t="array" ref="H1322">IF(ISERROR(INDEX(גיליון3!$U$14:$X$28,MATCH('דיווח פרטני'!G1322,גיליון3!$T$14:$T$28,0),MATCH('דיווח פרטני'!C1322,גיליון3!$U$13:$X$13,0)))," ", INDEX(גיליון3!$U$14:$X$28,MATCH('דיווח פרטני'!G1322,גיליון3!$T$14:$T$28,0),MATCH('דיווח פרטני'!C1322,גיליון3!$U$13:$X$13,0)))</f>
        <v xml:space="preserve"> </v>
      </c>
      <c r="I1322" s="1"/>
      <c r="J1322" s="1" t="e">
        <f>VLOOKUP(Table_1[[#This Row],[מספר רישוי ]],'[3]2024'!$A:$AH,34,0)</f>
        <v>#N/A</v>
      </c>
    </row>
    <row r="1323" spans="1:10" ht="18" customHeight="1" thickBot="1" x14ac:dyDescent="0.3">
      <c r="A1323" s="1"/>
      <c r="B1323" s="1"/>
      <c r="C1323" s="1"/>
      <c r="D1323" s="1"/>
      <c r="E1323" s="713"/>
      <c r="F1323" s="1"/>
      <c r="G1323" s="1"/>
      <c r="H1323" s="44" t="str">
        <f t="array" ref="H1323">IF(ISERROR(INDEX(גיליון3!$U$14:$X$28,MATCH('דיווח פרטני'!G1323,גיליון3!$T$14:$T$28,0),MATCH('דיווח פרטני'!C1323,גיליון3!$U$13:$X$13,0)))," ", INDEX(גיליון3!$U$14:$X$28,MATCH('דיווח פרטני'!G1323,גיליון3!$T$14:$T$28,0),MATCH('דיווח פרטני'!C1323,גיליון3!$U$13:$X$13,0)))</f>
        <v xml:space="preserve"> </v>
      </c>
      <c r="I1323" s="1"/>
      <c r="J1323" s="1" t="e">
        <f>VLOOKUP(Table_1[[#This Row],[מספר רישוי ]],'[3]2024'!$A:$AH,34,0)</f>
        <v>#N/A</v>
      </c>
    </row>
    <row r="1324" spans="1:10" ht="18" customHeight="1" thickBot="1" x14ac:dyDescent="0.3">
      <c r="A1324" s="1"/>
      <c r="B1324" s="1"/>
      <c r="C1324" s="1"/>
      <c r="D1324" s="1"/>
      <c r="E1324" s="713"/>
      <c r="F1324" s="1"/>
      <c r="G1324" s="1"/>
      <c r="H1324" s="44" t="str">
        <f t="array" ref="H1324">IF(ISERROR(INDEX(גיליון3!$U$14:$X$28,MATCH('דיווח פרטני'!G1324,גיליון3!$T$14:$T$28,0),MATCH('דיווח פרטני'!C1324,גיליון3!$U$13:$X$13,0)))," ", INDEX(גיליון3!$U$14:$X$28,MATCH('דיווח פרטני'!G1324,גיליון3!$T$14:$T$28,0),MATCH('דיווח פרטני'!C1324,גיליון3!$U$13:$X$13,0)))</f>
        <v xml:space="preserve"> </v>
      </c>
      <c r="I1324" s="1"/>
      <c r="J1324" s="1" t="e">
        <f>VLOOKUP(Table_1[[#This Row],[מספר רישוי ]],'[3]2024'!$A:$AH,34,0)</f>
        <v>#N/A</v>
      </c>
    </row>
    <row r="1325" spans="1:10" ht="18" customHeight="1" thickBot="1" x14ac:dyDescent="0.3">
      <c r="A1325" s="1"/>
      <c r="B1325" s="1"/>
      <c r="C1325" s="1"/>
      <c r="D1325" s="1"/>
      <c r="E1325" s="713"/>
      <c r="F1325" s="1"/>
      <c r="G1325" s="1"/>
      <c r="H1325" s="44" t="str">
        <f t="array" ref="H1325">IF(ISERROR(INDEX(גיליון3!$U$14:$X$28,MATCH('דיווח פרטני'!G1325,גיליון3!$T$14:$T$28,0),MATCH('דיווח פרטני'!C1325,גיליון3!$U$13:$X$13,0)))," ", INDEX(גיליון3!$U$14:$X$28,MATCH('דיווח פרטני'!G1325,גיליון3!$T$14:$T$28,0),MATCH('דיווח פרטני'!C1325,גיליון3!$U$13:$X$13,0)))</f>
        <v xml:space="preserve"> </v>
      </c>
      <c r="I1325" s="1"/>
      <c r="J1325" s="1" t="e">
        <f>VLOOKUP(Table_1[[#This Row],[מספר רישוי ]],'[3]2024'!$A:$AH,34,0)</f>
        <v>#N/A</v>
      </c>
    </row>
    <row r="1326" spans="1:10" ht="18" customHeight="1" thickBot="1" x14ac:dyDescent="0.3">
      <c r="A1326" s="1"/>
      <c r="B1326" s="1"/>
      <c r="C1326" s="1"/>
      <c r="D1326" s="1"/>
      <c r="E1326" s="713"/>
      <c r="F1326" s="1"/>
      <c r="G1326" s="1"/>
      <c r="H1326" s="44" t="str">
        <f t="array" ref="H1326">IF(ISERROR(INDEX(גיליון3!$U$14:$X$28,MATCH('דיווח פרטני'!G1326,גיליון3!$T$14:$T$28,0),MATCH('דיווח פרטני'!C1326,גיליון3!$U$13:$X$13,0)))," ", INDEX(גיליון3!$U$14:$X$28,MATCH('דיווח פרטני'!G1326,גיליון3!$T$14:$T$28,0),MATCH('דיווח פרטני'!C1326,גיליון3!$U$13:$X$13,0)))</f>
        <v xml:space="preserve"> </v>
      </c>
      <c r="I1326" s="1"/>
      <c r="J1326" s="1" t="e">
        <f>VLOOKUP(Table_1[[#This Row],[מספר רישוי ]],'[3]2024'!$A:$AH,34,0)</f>
        <v>#N/A</v>
      </c>
    </row>
    <row r="1327" spans="1:10" ht="18" customHeight="1" thickBot="1" x14ac:dyDescent="0.3">
      <c r="A1327" s="1"/>
      <c r="B1327" s="1"/>
      <c r="C1327" s="1"/>
      <c r="D1327" s="1"/>
      <c r="E1327" s="713"/>
      <c r="F1327" s="1"/>
      <c r="G1327" s="1"/>
      <c r="H1327" s="44" t="str">
        <f t="array" ref="H1327">IF(ISERROR(INDEX(גיליון3!$U$14:$X$28,MATCH('דיווח פרטני'!G1327,גיליון3!$T$14:$T$28,0),MATCH('דיווח פרטני'!C1327,גיליון3!$U$13:$X$13,0)))," ", INDEX(גיליון3!$U$14:$X$28,MATCH('דיווח פרטני'!G1327,גיליון3!$T$14:$T$28,0),MATCH('דיווח פרטני'!C1327,גיליון3!$U$13:$X$13,0)))</f>
        <v xml:space="preserve"> </v>
      </c>
      <c r="I1327" s="1"/>
      <c r="J1327" s="1" t="e">
        <f>VLOOKUP(Table_1[[#This Row],[מספר רישוי ]],'[3]2024'!$A:$AH,34,0)</f>
        <v>#N/A</v>
      </c>
    </row>
    <row r="1328" spans="1:10" ht="18" customHeight="1" thickBot="1" x14ac:dyDescent="0.3">
      <c r="A1328" s="1"/>
      <c r="B1328" s="1"/>
      <c r="C1328" s="1"/>
      <c r="D1328" s="1"/>
      <c r="E1328" s="713"/>
      <c r="F1328" s="1"/>
      <c r="G1328" s="1"/>
      <c r="H1328" s="44" t="str">
        <f t="array" ref="H1328">IF(ISERROR(INDEX(גיליון3!$U$14:$X$28,MATCH('דיווח פרטני'!G1328,גיליון3!$T$14:$T$28,0),MATCH('דיווח פרטני'!C1328,גיליון3!$U$13:$X$13,0)))," ", INDEX(גיליון3!$U$14:$X$28,MATCH('דיווח פרטני'!G1328,גיליון3!$T$14:$T$28,0),MATCH('דיווח פרטני'!C1328,גיליון3!$U$13:$X$13,0)))</f>
        <v xml:space="preserve"> </v>
      </c>
      <c r="I1328" s="1"/>
      <c r="J1328" s="1" t="e">
        <f>VLOOKUP(Table_1[[#This Row],[מספר רישוי ]],'[3]2024'!$A:$AH,34,0)</f>
        <v>#N/A</v>
      </c>
    </row>
    <row r="1329" spans="1:10" ht="18" customHeight="1" thickBot="1" x14ac:dyDescent="0.3">
      <c r="A1329" s="1"/>
      <c r="B1329" s="1"/>
      <c r="C1329" s="1"/>
      <c r="D1329" s="1"/>
      <c r="E1329" s="713"/>
      <c r="F1329" s="1"/>
      <c r="G1329" s="1"/>
      <c r="H1329" s="44" t="str">
        <f t="array" ref="H1329">IF(ISERROR(INDEX(גיליון3!$U$14:$X$28,MATCH('דיווח פרטני'!G1329,גיליון3!$T$14:$T$28,0),MATCH('דיווח פרטני'!C1329,גיליון3!$U$13:$X$13,0)))," ", INDEX(גיליון3!$U$14:$X$28,MATCH('דיווח פרטני'!G1329,גיליון3!$T$14:$T$28,0),MATCH('דיווח פרטני'!C1329,גיליון3!$U$13:$X$13,0)))</f>
        <v xml:space="preserve"> </v>
      </c>
      <c r="I1329" s="1"/>
      <c r="J1329" s="1" t="e">
        <f>VLOOKUP(Table_1[[#This Row],[מספר רישוי ]],'[3]2024'!$A:$AH,34,0)</f>
        <v>#N/A</v>
      </c>
    </row>
    <row r="1330" spans="1:10" ht="18" customHeight="1" thickBot="1" x14ac:dyDescent="0.3">
      <c r="A1330" s="1"/>
      <c r="B1330" s="1"/>
      <c r="C1330" s="1"/>
      <c r="D1330" s="1"/>
      <c r="E1330" s="713"/>
      <c r="F1330" s="1"/>
      <c r="G1330" s="1"/>
      <c r="H1330" s="44" t="str">
        <f t="array" ref="H1330">IF(ISERROR(INDEX(גיליון3!$U$14:$X$28,MATCH('דיווח פרטני'!G1330,גיליון3!$T$14:$T$28,0),MATCH('דיווח פרטני'!C1330,גיליון3!$U$13:$X$13,0)))," ", INDEX(גיליון3!$U$14:$X$28,MATCH('דיווח פרטני'!G1330,גיליון3!$T$14:$T$28,0),MATCH('דיווח פרטני'!C1330,גיליון3!$U$13:$X$13,0)))</f>
        <v xml:space="preserve"> </v>
      </c>
      <c r="I1330" s="1"/>
      <c r="J1330" s="1" t="e">
        <f>VLOOKUP(Table_1[[#This Row],[מספר רישוי ]],'[3]2024'!$A:$AH,34,0)</f>
        <v>#N/A</v>
      </c>
    </row>
    <row r="1331" spans="1:10" ht="18" customHeight="1" thickBot="1" x14ac:dyDescent="0.3">
      <c r="A1331" s="1"/>
      <c r="B1331" s="1"/>
      <c r="C1331" s="1"/>
      <c r="D1331" s="1"/>
      <c r="E1331" s="713"/>
      <c r="F1331" s="1"/>
      <c r="G1331" s="1"/>
      <c r="H1331" s="44" t="str">
        <f t="array" ref="H1331">IF(ISERROR(INDEX(גיליון3!$U$14:$X$28,MATCH('דיווח פרטני'!G1331,גיליון3!$T$14:$T$28,0),MATCH('דיווח פרטני'!C1331,גיליון3!$U$13:$X$13,0)))," ", INDEX(גיליון3!$U$14:$X$28,MATCH('דיווח פרטני'!G1331,גיליון3!$T$14:$T$28,0),MATCH('דיווח פרטני'!C1331,גיליון3!$U$13:$X$13,0)))</f>
        <v xml:space="preserve"> </v>
      </c>
      <c r="I1331" s="1"/>
      <c r="J1331" s="1" t="e">
        <f>VLOOKUP(Table_1[[#This Row],[מספר רישוי ]],'[3]2024'!$A:$AH,34,0)</f>
        <v>#N/A</v>
      </c>
    </row>
    <row r="1332" spans="1:10" ht="18" customHeight="1" thickBot="1" x14ac:dyDescent="0.3">
      <c r="A1332" s="1"/>
      <c r="B1332" s="1"/>
      <c r="C1332" s="1"/>
      <c r="D1332" s="1"/>
      <c r="E1332" s="713"/>
      <c r="F1332" s="1"/>
      <c r="G1332" s="1"/>
      <c r="H1332" s="44" t="str">
        <f t="array" ref="H1332">IF(ISERROR(INDEX(גיליון3!$U$14:$X$28,MATCH('דיווח פרטני'!G1332,גיליון3!$T$14:$T$28,0),MATCH('דיווח פרטני'!C1332,גיליון3!$U$13:$X$13,0)))," ", INDEX(גיליון3!$U$14:$X$28,MATCH('דיווח פרטני'!G1332,גיליון3!$T$14:$T$28,0),MATCH('דיווח פרטני'!C1332,גיליון3!$U$13:$X$13,0)))</f>
        <v xml:space="preserve"> </v>
      </c>
      <c r="I1332" s="1"/>
      <c r="J1332" s="1" t="e">
        <f>VLOOKUP(Table_1[[#This Row],[מספר רישוי ]],'[3]2024'!$A:$AH,34,0)</f>
        <v>#N/A</v>
      </c>
    </row>
    <row r="1333" spans="1:10" ht="18" customHeight="1" thickBot="1" x14ac:dyDescent="0.3">
      <c r="A1333" s="1"/>
      <c r="B1333" s="1"/>
      <c r="C1333" s="1"/>
      <c r="D1333" s="1"/>
      <c r="E1333" s="713"/>
      <c r="F1333" s="1"/>
      <c r="G1333" s="1"/>
      <c r="H1333" s="44" t="str">
        <f t="array" ref="H1333">IF(ISERROR(INDEX(גיליון3!$U$14:$X$28,MATCH('דיווח פרטני'!G1333,גיליון3!$T$14:$T$28,0),MATCH('דיווח פרטני'!C1333,גיליון3!$U$13:$X$13,0)))," ", INDEX(גיליון3!$U$14:$X$28,MATCH('דיווח פרטני'!G1333,גיליון3!$T$14:$T$28,0),MATCH('דיווח פרטני'!C1333,גיליון3!$U$13:$X$13,0)))</f>
        <v xml:space="preserve"> </v>
      </c>
      <c r="I1333" s="1"/>
      <c r="J1333" s="1" t="e">
        <f>VLOOKUP(Table_1[[#This Row],[מספר רישוי ]],'[3]2024'!$A:$AH,34,0)</f>
        <v>#N/A</v>
      </c>
    </row>
    <row r="1334" spans="1:10" ht="18" customHeight="1" thickBot="1" x14ac:dyDescent="0.3">
      <c r="A1334" s="1"/>
      <c r="B1334" s="1"/>
      <c r="C1334" s="1"/>
      <c r="D1334" s="1"/>
      <c r="E1334" s="713"/>
      <c r="F1334" s="1"/>
      <c r="G1334" s="1"/>
      <c r="H1334" s="44" t="str">
        <f t="array" ref="H1334">IF(ISERROR(INDEX(גיליון3!$U$14:$X$28,MATCH('דיווח פרטני'!G1334,גיליון3!$T$14:$T$28,0),MATCH('דיווח פרטני'!C1334,גיליון3!$U$13:$X$13,0)))," ", INDEX(גיליון3!$U$14:$X$28,MATCH('דיווח פרטני'!G1334,גיליון3!$T$14:$T$28,0),MATCH('דיווח פרטני'!C1334,גיליון3!$U$13:$X$13,0)))</f>
        <v xml:space="preserve"> </v>
      </c>
      <c r="I1334" s="1"/>
      <c r="J1334" s="1" t="e">
        <f>VLOOKUP(Table_1[[#This Row],[מספר רישוי ]],'[3]2024'!$A:$AH,34,0)</f>
        <v>#N/A</v>
      </c>
    </row>
    <row r="1335" spans="1:10" ht="18" customHeight="1" thickBot="1" x14ac:dyDescent="0.3">
      <c r="A1335" s="1"/>
      <c r="B1335" s="1"/>
      <c r="C1335" s="1"/>
      <c r="D1335" s="1"/>
      <c r="E1335" s="713"/>
      <c r="F1335" s="1"/>
      <c r="G1335" s="1"/>
      <c r="H1335" s="44" t="str">
        <f t="array" ref="H1335">IF(ISERROR(INDEX(גיליון3!$U$14:$X$28,MATCH('דיווח פרטני'!G1335,גיליון3!$T$14:$T$28,0),MATCH('דיווח פרטני'!C1335,גיליון3!$U$13:$X$13,0)))," ", INDEX(גיליון3!$U$14:$X$28,MATCH('דיווח פרטני'!G1335,גיליון3!$T$14:$T$28,0),MATCH('דיווח פרטני'!C1335,גיליון3!$U$13:$X$13,0)))</f>
        <v xml:space="preserve"> </v>
      </c>
      <c r="I1335" s="1"/>
      <c r="J1335" s="1" t="e">
        <f>VLOOKUP(Table_1[[#This Row],[מספר רישוי ]],'[3]2024'!$A:$AH,34,0)</f>
        <v>#N/A</v>
      </c>
    </row>
    <row r="1336" spans="1:10" ht="18" customHeight="1" thickBot="1" x14ac:dyDescent="0.3">
      <c r="A1336" s="1"/>
      <c r="B1336" s="1"/>
      <c r="C1336" s="1"/>
      <c r="D1336" s="1"/>
      <c r="E1336" s="713"/>
      <c r="F1336" s="1"/>
      <c r="G1336" s="1"/>
      <c r="H1336" s="44" t="str">
        <f t="array" ref="H1336">IF(ISERROR(INDEX(גיליון3!$U$14:$X$28,MATCH('דיווח פרטני'!G1336,גיליון3!$T$14:$T$28,0),MATCH('דיווח פרטני'!C1336,גיליון3!$U$13:$X$13,0)))," ", INDEX(גיליון3!$U$14:$X$28,MATCH('דיווח פרטני'!G1336,גיליון3!$T$14:$T$28,0),MATCH('דיווח פרטני'!C1336,גיליון3!$U$13:$X$13,0)))</f>
        <v xml:space="preserve"> </v>
      </c>
      <c r="I1336" s="1"/>
      <c r="J1336" s="1" t="e">
        <f>VLOOKUP(Table_1[[#This Row],[מספר רישוי ]],'[3]2024'!$A:$AH,34,0)</f>
        <v>#N/A</v>
      </c>
    </row>
    <row r="1337" spans="1:10" ht="18" customHeight="1" thickBot="1" x14ac:dyDescent="0.3">
      <c r="A1337" s="1"/>
      <c r="B1337" s="1"/>
      <c r="C1337" s="1"/>
      <c r="D1337" s="1"/>
      <c r="E1337" s="713"/>
      <c r="F1337" s="1"/>
      <c r="G1337" s="1"/>
      <c r="H1337" s="44" t="str">
        <f t="array" ref="H1337">IF(ISERROR(INDEX(גיליון3!$U$14:$X$28,MATCH('דיווח פרטני'!G1337,גיליון3!$T$14:$T$28,0),MATCH('דיווח פרטני'!C1337,גיליון3!$U$13:$X$13,0)))," ", INDEX(גיליון3!$U$14:$X$28,MATCH('דיווח פרטני'!G1337,גיליון3!$T$14:$T$28,0),MATCH('דיווח פרטני'!C1337,גיליון3!$U$13:$X$13,0)))</f>
        <v xml:space="preserve"> </v>
      </c>
      <c r="I1337" s="1"/>
      <c r="J1337" s="1" t="e">
        <f>VLOOKUP(Table_1[[#This Row],[מספר רישוי ]],'[3]2024'!$A:$AH,34,0)</f>
        <v>#N/A</v>
      </c>
    </row>
    <row r="1338" spans="1:10" ht="18" customHeight="1" thickBot="1" x14ac:dyDescent="0.3">
      <c r="A1338" s="1"/>
      <c r="B1338" s="1"/>
      <c r="C1338" s="1"/>
      <c r="D1338" s="1"/>
      <c r="E1338" s="713"/>
      <c r="F1338" s="1"/>
      <c r="G1338" s="1"/>
      <c r="H1338" s="44" t="str">
        <f t="array" ref="H1338">IF(ISERROR(INDEX(גיליון3!$U$14:$X$28,MATCH('דיווח פרטני'!G1338,גיליון3!$T$14:$T$28,0),MATCH('דיווח פרטני'!C1338,גיליון3!$U$13:$X$13,0)))," ", INDEX(גיליון3!$U$14:$X$28,MATCH('דיווח פרטני'!G1338,גיליון3!$T$14:$T$28,0),MATCH('דיווח פרטני'!C1338,גיליון3!$U$13:$X$13,0)))</f>
        <v xml:space="preserve"> </v>
      </c>
      <c r="I1338" s="1"/>
      <c r="J1338" s="1" t="e">
        <f>VLOOKUP(Table_1[[#This Row],[מספר רישוי ]],'[3]2024'!$A:$AH,34,0)</f>
        <v>#N/A</v>
      </c>
    </row>
    <row r="1339" spans="1:10" ht="18" customHeight="1" thickBot="1" x14ac:dyDescent="0.3">
      <c r="A1339" s="1"/>
      <c r="B1339" s="1"/>
      <c r="C1339" s="1"/>
      <c r="D1339" s="1"/>
      <c r="E1339" s="713"/>
      <c r="F1339" s="1"/>
      <c r="G1339" s="1"/>
      <c r="H1339" s="44" t="str">
        <f t="array" ref="H1339">IF(ISERROR(INDEX(גיליון3!$U$14:$X$28,MATCH('דיווח פרטני'!G1339,גיליון3!$T$14:$T$28,0),MATCH('דיווח פרטני'!C1339,גיליון3!$U$13:$X$13,0)))," ", INDEX(גיליון3!$U$14:$X$28,MATCH('דיווח פרטני'!G1339,גיליון3!$T$14:$T$28,0),MATCH('דיווח פרטני'!C1339,גיליון3!$U$13:$X$13,0)))</f>
        <v xml:space="preserve"> </v>
      </c>
      <c r="I1339" s="1"/>
      <c r="J1339" s="1" t="e">
        <f>VLOOKUP(Table_1[[#This Row],[מספר רישוי ]],'[3]2024'!$A:$AH,34,0)</f>
        <v>#N/A</v>
      </c>
    </row>
    <row r="1340" spans="1:10" ht="18" customHeight="1" thickBot="1" x14ac:dyDescent="0.3">
      <c r="A1340" s="1"/>
      <c r="B1340" s="1"/>
      <c r="C1340" s="1"/>
      <c r="D1340" s="1"/>
      <c r="E1340" s="713"/>
      <c r="F1340" s="1"/>
      <c r="G1340" s="1"/>
      <c r="H1340" s="44" t="str">
        <f t="array" ref="H1340">IF(ISERROR(INDEX(גיליון3!$U$14:$X$28,MATCH('דיווח פרטני'!G1340,גיליון3!$T$14:$T$28,0),MATCH('דיווח פרטני'!C1340,גיליון3!$U$13:$X$13,0)))," ", INDEX(גיליון3!$U$14:$X$28,MATCH('דיווח פרטני'!G1340,גיליון3!$T$14:$T$28,0),MATCH('דיווח פרטני'!C1340,גיליון3!$U$13:$X$13,0)))</f>
        <v xml:space="preserve"> </v>
      </c>
      <c r="I1340" s="1"/>
      <c r="J1340" s="1" t="e">
        <f>VLOOKUP(Table_1[[#This Row],[מספר רישוי ]],'[3]2024'!$A:$AH,34,0)</f>
        <v>#N/A</v>
      </c>
    </row>
    <row r="1341" spans="1:10" ht="18" customHeight="1" thickBot="1" x14ac:dyDescent="0.3">
      <c r="A1341" s="1"/>
      <c r="B1341" s="1"/>
      <c r="C1341" s="1"/>
      <c r="D1341" s="1"/>
      <c r="E1341" s="713"/>
      <c r="F1341" s="1"/>
      <c r="G1341" s="1"/>
      <c r="H1341" s="44" t="str">
        <f t="array" ref="H1341">IF(ISERROR(INDEX(גיליון3!$U$14:$X$28,MATCH('דיווח פרטני'!G1341,גיליון3!$T$14:$T$28,0),MATCH('דיווח פרטני'!C1341,גיליון3!$U$13:$X$13,0)))," ", INDEX(גיליון3!$U$14:$X$28,MATCH('דיווח פרטני'!G1341,גיליון3!$T$14:$T$28,0),MATCH('דיווח פרטני'!C1341,גיליון3!$U$13:$X$13,0)))</f>
        <v xml:space="preserve"> </v>
      </c>
      <c r="I1341" s="1"/>
      <c r="J1341" s="1" t="e">
        <f>VLOOKUP(Table_1[[#This Row],[מספר רישוי ]],'[3]2024'!$A:$AH,34,0)</f>
        <v>#N/A</v>
      </c>
    </row>
    <row r="1342" spans="1:10" ht="18" customHeight="1" thickBot="1" x14ac:dyDescent="0.3">
      <c r="A1342" s="1"/>
      <c r="B1342" s="1"/>
      <c r="C1342" s="1"/>
      <c r="D1342" s="1"/>
      <c r="E1342" s="713"/>
      <c r="F1342" s="1"/>
      <c r="G1342" s="1"/>
      <c r="H1342" s="44" t="str">
        <f t="array" ref="H1342">IF(ISERROR(INDEX(גיליון3!$U$14:$X$28,MATCH('דיווח פרטני'!G1342,גיליון3!$T$14:$T$28,0),MATCH('דיווח פרטני'!C1342,גיליון3!$U$13:$X$13,0)))," ", INDEX(גיליון3!$U$14:$X$28,MATCH('דיווח פרטני'!G1342,גיליון3!$T$14:$T$28,0),MATCH('דיווח פרטני'!C1342,גיליון3!$U$13:$X$13,0)))</f>
        <v xml:space="preserve"> </v>
      </c>
      <c r="I1342" s="1"/>
      <c r="J1342" s="1" t="e">
        <f>VLOOKUP(Table_1[[#This Row],[מספר רישוי ]],'[3]2024'!$A:$AH,34,0)</f>
        <v>#N/A</v>
      </c>
    </row>
    <row r="1343" spans="1:10" ht="18" customHeight="1" thickBot="1" x14ac:dyDescent="0.3">
      <c r="A1343" s="1"/>
      <c r="B1343" s="1"/>
      <c r="C1343" s="1"/>
      <c r="D1343" s="1"/>
      <c r="E1343" s="713"/>
      <c r="F1343" s="1"/>
      <c r="G1343" s="1"/>
      <c r="H1343" s="44" t="str">
        <f t="array" ref="H1343">IF(ISERROR(INDEX(גיליון3!$U$14:$X$28,MATCH('דיווח פרטני'!G1343,גיליון3!$T$14:$T$28,0),MATCH('דיווח פרטני'!C1343,גיליון3!$U$13:$X$13,0)))," ", INDEX(גיליון3!$U$14:$X$28,MATCH('דיווח פרטני'!G1343,גיליון3!$T$14:$T$28,0),MATCH('דיווח פרטני'!C1343,גיליון3!$U$13:$X$13,0)))</f>
        <v xml:space="preserve"> </v>
      </c>
      <c r="I1343" s="1"/>
      <c r="J1343" s="1" t="e">
        <f>VLOOKUP(Table_1[[#This Row],[מספר רישוי ]],'[3]2024'!$A:$AH,34,0)</f>
        <v>#N/A</v>
      </c>
    </row>
    <row r="1344" spans="1:10" ht="18" customHeight="1" thickBot="1" x14ac:dyDescent="0.3">
      <c r="A1344" s="1"/>
      <c r="B1344" s="1"/>
      <c r="C1344" s="1"/>
      <c r="D1344" s="1"/>
      <c r="E1344" s="713"/>
      <c r="F1344" s="1"/>
      <c r="G1344" s="1"/>
      <c r="H1344" s="44" t="str">
        <f t="array" ref="H1344">IF(ISERROR(INDEX(גיליון3!$U$14:$X$28,MATCH('דיווח פרטני'!G1344,גיליון3!$T$14:$T$28,0),MATCH('דיווח פרטני'!C1344,גיליון3!$U$13:$X$13,0)))," ", INDEX(גיליון3!$U$14:$X$28,MATCH('דיווח פרטני'!G1344,גיליון3!$T$14:$T$28,0),MATCH('דיווח פרטני'!C1344,גיליון3!$U$13:$X$13,0)))</f>
        <v xml:space="preserve"> </v>
      </c>
      <c r="I1344" s="1"/>
      <c r="J1344" s="1" t="e">
        <f>VLOOKUP(Table_1[[#This Row],[מספר רישוי ]],'[3]2024'!$A:$AH,34,0)</f>
        <v>#N/A</v>
      </c>
    </row>
    <row r="1345" spans="1:10" ht="18" customHeight="1" thickBot="1" x14ac:dyDescent="0.3">
      <c r="A1345" s="1"/>
      <c r="B1345" s="1"/>
      <c r="C1345" s="1"/>
      <c r="D1345" s="1"/>
      <c r="E1345" s="713"/>
      <c r="F1345" s="1"/>
      <c r="G1345" s="1"/>
      <c r="H1345" s="44" t="str">
        <f t="array" ref="H1345">IF(ISERROR(INDEX(גיליון3!$U$14:$X$28,MATCH('דיווח פרטני'!G1345,גיליון3!$T$14:$T$28,0),MATCH('דיווח פרטני'!C1345,גיליון3!$U$13:$X$13,0)))," ", INDEX(גיליון3!$U$14:$X$28,MATCH('דיווח פרטני'!G1345,גיליון3!$T$14:$T$28,0),MATCH('דיווח פרטני'!C1345,גיליון3!$U$13:$X$13,0)))</f>
        <v xml:space="preserve"> </v>
      </c>
      <c r="I1345" s="1"/>
      <c r="J1345" s="1" t="e">
        <f>VLOOKUP(Table_1[[#This Row],[מספר רישוי ]],'[3]2024'!$A:$AH,34,0)</f>
        <v>#N/A</v>
      </c>
    </row>
    <row r="1346" spans="1:10" ht="18" customHeight="1" thickBot="1" x14ac:dyDescent="0.3">
      <c r="A1346" s="1"/>
      <c r="B1346" s="1"/>
      <c r="C1346" s="1"/>
      <c r="D1346" s="1"/>
      <c r="E1346" s="713"/>
      <c r="F1346" s="1"/>
      <c r="G1346" s="1"/>
      <c r="H1346" s="44" t="str">
        <f t="array" ref="H1346">IF(ISERROR(INDEX(גיליון3!$U$14:$X$28,MATCH('דיווח פרטני'!G1346,גיליון3!$T$14:$T$28,0),MATCH('דיווח פרטני'!C1346,גיליון3!$U$13:$X$13,0)))," ", INDEX(גיליון3!$U$14:$X$28,MATCH('דיווח פרטני'!G1346,גיליון3!$T$14:$T$28,0),MATCH('דיווח פרטני'!C1346,גיליון3!$U$13:$X$13,0)))</f>
        <v xml:space="preserve"> </v>
      </c>
      <c r="I1346" s="1"/>
      <c r="J1346" s="1" t="e">
        <f>VLOOKUP(Table_1[[#This Row],[מספר רישוי ]],'[3]2024'!$A:$AH,34,0)</f>
        <v>#N/A</v>
      </c>
    </row>
    <row r="1347" spans="1:10" ht="18" customHeight="1" thickBot="1" x14ac:dyDescent="0.3">
      <c r="A1347" s="1"/>
      <c r="B1347" s="1"/>
      <c r="C1347" s="1"/>
      <c r="D1347" s="1"/>
      <c r="E1347" s="713"/>
      <c r="F1347" s="1"/>
      <c r="G1347" s="1"/>
      <c r="H1347" s="44" t="str">
        <f t="array" ref="H1347">IF(ISERROR(INDEX(גיליון3!$U$14:$X$28,MATCH('דיווח פרטני'!G1347,גיליון3!$T$14:$T$28,0),MATCH('דיווח פרטני'!C1347,גיליון3!$U$13:$X$13,0)))," ", INDEX(גיליון3!$U$14:$X$28,MATCH('דיווח פרטני'!G1347,גיליון3!$T$14:$T$28,0),MATCH('דיווח פרטני'!C1347,גיליון3!$U$13:$X$13,0)))</f>
        <v xml:space="preserve"> </v>
      </c>
      <c r="I1347" s="1"/>
      <c r="J1347" s="1" t="e">
        <f>VLOOKUP(Table_1[[#This Row],[מספר רישוי ]],'[3]2024'!$A:$AH,34,0)</f>
        <v>#N/A</v>
      </c>
    </row>
    <row r="1348" spans="1:10" ht="18" customHeight="1" thickBot="1" x14ac:dyDescent="0.3">
      <c r="A1348" s="1"/>
      <c r="B1348" s="1"/>
      <c r="C1348" s="1"/>
      <c r="D1348" s="1"/>
      <c r="E1348" s="713"/>
      <c r="F1348" s="1"/>
      <c r="G1348" s="1"/>
      <c r="H1348" s="44" t="str">
        <f t="array" ref="H1348">IF(ISERROR(INDEX(גיליון3!$U$14:$X$28,MATCH('דיווח פרטני'!G1348,גיליון3!$T$14:$T$28,0),MATCH('דיווח פרטני'!C1348,גיליון3!$U$13:$X$13,0)))," ", INDEX(גיליון3!$U$14:$X$28,MATCH('דיווח פרטני'!G1348,גיליון3!$T$14:$T$28,0),MATCH('דיווח פרטני'!C1348,גיליון3!$U$13:$X$13,0)))</f>
        <v xml:space="preserve"> </v>
      </c>
      <c r="I1348" s="1"/>
      <c r="J1348" s="1" t="e">
        <f>VLOOKUP(Table_1[[#This Row],[מספר רישוי ]],'[3]2024'!$A:$AH,34,0)</f>
        <v>#N/A</v>
      </c>
    </row>
    <row r="1349" spans="1:10" ht="18" customHeight="1" thickBot="1" x14ac:dyDescent="0.3">
      <c r="A1349" s="1"/>
      <c r="B1349" s="1"/>
      <c r="C1349" s="1"/>
      <c r="D1349" s="1"/>
      <c r="E1349" s="713"/>
      <c r="F1349" s="1"/>
      <c r="G1349" s="1"/>
      <c r="H1349" s="44" t="str">
        <f t="array" ref="H1349">IF(ISERROR(INDEX(גיליון3!$U$14:$X$28,MATCH('דיווח פרטני'!G1349,גיליון3!$T$14:$T$28,0),MATCH('דיווח פרטני'!C1349,גיליון3!$U$13:$X$13,0)))," ", INDEX(גיליון3!$U$14:$X$28,MATCH('דיווח פרטני'!G1349,גיליון3!$T$14:$T$28,0),MATCH('דיווח פרטני'!C1349,גיליון3!$U$13:$X$13,0)))</f>
        <v xml:space="preserve"> </v>
      </c>
      <c r="I1349" s="1"/>
      <c r="J1349" s="1" t="e">
        <f>VLOOKUP(Table_1[[#This Row],[מספר רישוי ]],'[3]2024'!$A:$AH,34,0)</f>
        <v>#N/A</v>
      </c>
    </row>
    <row r="1350" spans="1:10" ht="18" customHeight="1" thickBot="1" x14ac:dyDescent="0.3">
      <c r="A1350" s="1"/>
      <c r="B1350" s="1"/>
      <c r="C1350" s="1"/>
      <c r="D1350" s="1"/>
      <c r="E1350" s="713"/>
      <c r="F1350" s="1"/>
      <c r="G1350" s="1"/>
      <c r="H1350" s="44" t="str">
        <f t="array" ref="H1350">IF(ISERROR(INDEX(גיליון3!$U$14:$X$28,MATCH('דיווח פרטני'!G1350,גיליון3!$T$14:$T$28,0),MATCH('דיווח פרטני'!C1350,גיליון3!$U$13:$X$13,0)))," ", INDEX(גיליון3!$U$14:$X$28,MATCH('דיווח פרטני'!G1350,גיליון3!$T$14:$T$28,0),MATCH('דיווח פרטני'!C1350,גיליון3!$U$13:$X$13,0)))</f>
        <v xml:space="preserve"> </v>
      </c>
      <c r="I1350" s="1"/>
      <c r="J1350" s="1" t="e">
        <f>VLOOKUP(Table_1[[#This Row],[מספר רישוי ]],'[3]2024'!$A:$AH,34,0)</f>
        <v>#N/A</v>
      </c>
    </row>
    <row r="1351" spans="1:10" ht="18" customHeight="1" thickBot="1" x14ac:dyDescent="0.3">
      <c r="A1351" s="1"/>
      <c r="B1351" s="1"/>
      <c r="C1351" s="1"/>
      <c r="D1351" s="1"/>
      <c r="E1351" s="713"/>
      <c r="F1351" s="1"/>
      <c r="G1351" s="1"/>
      <c r="H1351" s="44" t="str">
        <f t="array" ref="H1351">IF(ISERROR(INDEX(גיליון3!$U$14:$X$28,MATCH('דיווח פרטני'!G1351,גיליון3!$T$14:$T$28,0),MATCH('דיווח פרטני'!C1351,גיליון3!$U$13:$X$13,0)))," ", INDEX(גיליון3!$U$14:$X$28,MATCH('דיווח פרטני'!G1351,גיליון3!$T$14:$T$28,0),MATCH('דיווח פרטני'!C1351,גיליון3!$U$13:$X$13,0)))</f>
        <v xml:space="preserve"> </v>
      </c>
      <c r="I1351" s="1"/>
      <c r="J1351" s="1" t="e">
        <f>VLOOKUP(Table_1[[#This Row],[מספר רישוי ]],'[3]2024'!$A:$AH,34,0)</f>
        <v>#N/A</v>
      </c>
    </row>
    <row r="1352" spans="1:10" ht="18" customHeight="1" thickBot="1" x14ac:dyDescent="0.3">
      <c r="A1352" s="1"/>
      <c r="B1352" s="1"/>
      <c r="C1352" s="1"/>
      <c r="D1352" s="1"/>
      <c r="E1352" s="713"/>
      <c r="F1352" s="1"/>
      <c r="G1352" s="1"/>
      <c r="H1352" s="44" t="str">
        <f t="array" ref="H1352">IF(ISERROR(INDEX(גיליון3!$U$14:$X$28,MATCH('דיווח פרטני'!G1352,גיליון3!$T$14:$T$28,0),MATCH('דיווח פרטני'!C1352,גיליון3!$U$13:$X$13,0)))," ", INDEX(גיליון3!$U$14:$X$28,MATCH('דיווח פרטני'!G1352,גיליון3!$T$14:$T$28,0),MATCH('דיווח פרטני'!C1352,גיליון3!$U$13:$X$13,0)))</f>
        <v xml:space="preserve"> </v>
      </c>
      <c r="I1352" s="1"/>
      <c r="J1352" s="1" t="e">
        <f>VLOOKUP(Table_1[[#This Row],[מספר רישוי ]],'[3]2024'!$A:$AH,34,0)</f>
        <v>#N/A</v>
      </c>
    </row>
    <row r="1353" spans="1:10" ht="18" customHeight="1" thickBot="1" x14ac:dyDescent="0.3">
      <c r="A1353" s="1"/>
      <c r="B1353" s="1"/>
      <c r="C1353" s="1"/>
      <c r="D1353" s="1"/>
      <c r="E1353" s="713"/>
      <c r="F1353" s="1"/>
      <c r="G1353" s="1"/>
      <c r="H1353" s="44" t="str">
        <f t="array" ref="H1353">IF(ISERROR(INDEX(גיליון3!$U$14:$X$28,MATCH('דיווח פרטני'!G1353,גיליון3!$T$14:$T$28,0),MATCH('דיווח פרטני'!C1353,גיליון3!$U$13:$X$13,0)))," ", INDEX(גיליון3!$U$14:$X$28,MATCH('דיווח פרטני'!G1353,גיליון3!$T$14:$T$28,0),MATCH('דיווח פרטני'!C1353,גיליון3!$U$13:$X$13,0)))</f>
        <v xml:space="preserve"> </v>
      </c>
      <c r="I1353" s="1"/>
      <c r="J1353" s="1" t="e">
        <f>VLOOKUP(Table_1[[#This Row],[מספר רישוי ]],'[3]2024'!$A:$AH,34,0)</f>
        <v>#N/A</v>
      </c>
    </row>
    <row r="1354" spans="1:10" ht="18" customHeight="1" thickBot="1" x14ac:dyDescent="0.3">
      <c r="A1354" s="1"/>
      <c r="B1354" s="1"/>
      <c r="C1354" s="1"/>
      <c r="D1354" s="1"/>
      <c r="E1354" s="713"/>
      <c r="F1354" s="1"/>
      <c r="G1354" s="1"/>
      <c r="H1354" s="44" t="str">
        <f t="array" ref="H1354">IF(ISERROR(INDEX(גיליון3!$U$14:$X$28,MATCH('דיווח פרטני'!G1354,גיליון3!$T$14:$T$28,0),MATCH('דיווח פרטני'!C1354,גיליון3!$U$13:$X$13,0)))," ", INDEX(גיליון3!$U$14:$X$28,MATCH('דיווח פרטני'!G1354,גיליון3!$T$14:$T$28,0),MATCH('דיווח פרטני'!C1354,גיליון3!$U$13:$X$13,0)))</f>
        <v xml:space="preserve"> </v>
      </c>
      <c r="I1354" s="1"/>
      <c r="J1354" s="1" t="e">
        <f>VLOOKUP(Table_1[[#This Row],[מספר רישוי ]],'[3]2024'!$A:$AH,34,0)</f>
        <v>#N/A</v>
      </c>
    </row>
    <row r="1355" spans="1:10" ht="18" customHeight="1" thickBot="1" x14ac:dyDescent="0.3">
      <c r="A1355" s="1"/>
      <c r="B1355" s="1"/>
      <c r="C1355" s="1"/>
      <c r="D1355" s="1"/>
      <c r="E1355" s="713"/>
      <c r="F1355" s="1"/>
      <c r="G1355" s="1"/>
      <c r="H1355" s="44" t="str">
        <f t="array" ref="H1355">IF(ISERROR(INDEX(גיליון3!$U$14:$X$28,MATCH('דיווח פרטני'!G1355,גיליון3!$T$14:$T$28,0),MATCH('דיווח פרטני'!C1355,גיליון3!$U$13:$X$13,0)))," ", INDEX(גיליון3!$U$14:$X$28,MATCH('דיווח פרטני'!G1355,גיליון3!$T$14:$T$28,0),MATCH('דיווח פרטני'!C1355,גיליון3!$U$13:$X$13,0)))</f>
        <v xml:space="preserve"> </v>
      </c>
      <c r="I1355" s="1"/>
      <c r="J1355" s="1" t="e">
        <f>VLOOKUP(Table_1[[#This Row],[מספר רישוי ]],'[3]2024'!$A:$AH,34,0)</f>
        <v>#N/A</v>
      </c>
    </row>
    <row r="1356" spans="1:10" ht="18" customHeight="1" thickBot="1" x14ac:dyDescent="0.3">
      <c r="A1356" s="1"/>
      <c r="B1356" s="1"/>
      <c r="C1356" s="1"/>
      <c r="D1356" s="1"/>
      <c r="E1356" s="713"/>
      <c r="F1356" s="1"/>
      <c r="G1356" s="1"/>
      <c r="H1356" s="44" t="str">
        <f t="array" ref="H1356">IF(ISERROR(INDEX(גיליון3!$U$14:$X$28,MATCH('דיווח פרטני'!G1356,גיליון3!$T$14:$T$28,0),MATCH('דיווח פרטני'!C1356,גיליון3!$U$13:$X$13,0)))," ", INDEX(גיליון3!$U$14:$X$28,MATCH('דיווח פרטני'!G1356,גיליון3!$T$14:$T$28,0),MATCH('דיווח פרטני'!C1356,גיליון3!$U$13:$X$13,0)))</f>
        <v xml:space="preserve"> </v>
      </c>
      <c r="I1356" s="1"/>
      <c r="J1356" s="1" t="e">
        <f>VLOOKUP(Table_1[[#This Row],[מספר רישוי ]],'[3]2024'!$A:$AH,34,0)</f>
        <v>#N/A</v>
      </c>
    </row>
    <row r="1357" spans="1:10" ht="18" customHeight="1" thickBot="1" x14ac:dyDescent="0.3">
      <c r="A1357" s="1"/>
      <c r="B1357" s="1"/>
      <c r="C1357" s="1"/>
      <c r="D1357" s="1"/>
      <c r="E1357" s="713"/>
      <c r="F1357" s="1"/>
      <c r="G1357" s="1"/>
      <c r="H1357" s="44" t="str">
        <f t="array" ref="H1357">IF(ISERROR(INDEX(גיליון3!$U$14:$X$28,MATCH('דיווח פרטני'!G1357,גיליון3!$T$14:$T$28,0),MATCH('דיווח פרטני'!C1357,גיליון3!$U$13:$X$13,0)))," ", INDEX(גיליון3!$U$14:$X$28,MATCH('דיווח פרטני'!G1357,גיליון3!$T$14:$T$28,0),MATCH('דיווח פרטני'!C1357,גיליון3!$U$13:$X$13,0)))</f>
        <v xml:space="preserve"> </v>
      </c>
      <c r="I1357" s="1"/>
      <c r="J1357" s="1" t="e">
        <f>VLOOKUP(Table_1[[#This Row],[מספר רישוי ]],'[3]2024'!$A:$AH,34,0)</f>
        <v>#N/A</v>
      </c>
    </row>
    <row r="1358" spans="1:10" ht="18" customHeight="1" thickBot="1" x14ac:dyDescent="0.3">
      <c r="A1358" s="1"/>
      <c r="B1358" s="1"/>
      <c r="C1358" s="1"/>
      <c r="D1358" s="1"/>
      <c r="E1358" s="713"/>
      <c r="F1358" s="1"/>
      <c r="G1358" s="1"/>
      <c r="H1358" s="44" t="str">
        <f t="array" ref="H1358">IF(ISERROR(INDEX(גיליון3!$U$14:$X$28,MATCH('דיווח פרטני'!G1358,גיליון3!$T$14:$T$28,0),MATCH('דיווח פרטני'!C1358,גיליון3!$U$13:$X$13,0)))," ", INDEX(גיליון3!$U$14:$X$28,MATCH('דיווח פרטני'!G1358,גיליון3!$T$14:$T$28,0),MATCH('דיווח פרטני'!C1358,גיליון3!$U$13:$X$13,0)))</f>
        <v xml:space="preserve"> </v>
      </c>
      <c r="I1358" s="1"/>
      <c r="J1358" s="1" t="e">
        <f>VLOOKUP(Table_1[[#This Row],[מספר רישוי ]],'[3]2024'!$A:$AH,34,0)</f>
        <v>#N/A</v>
      </c>
    </row>
    <row r="1359" spans="1:10" ht="18" customHeight="1" thickBot="1" x14ac:dyDescent="0.3">
      <c r="A1359" s="1"/>
      <c r="B1359" s="1"/>
      <c r="C1359" s="1"/>
      <c r="D1359" s="1"/>
      <c r="E1359" s="713"/>
      <c r="F1359" s="1"/>
      <c r="G1359" s="1"/>
      <c r="H1359" s="44" t="str">
        <f t="array" ref="H1359">IF(ISERROR(INDEX(גיליון3!$U$14:$X$28,MATCH('דיווח פרטני'!G1359,גיליון3!$T$14:$T$28,0),MATCH('דיווח פרטני'!C1359,גיליון3!$U$13:$X$13,0)))," ", INDEX(גיליון3!$U$14:$X$28,MATCH('דיווח פרטני'!G1359,גיליון3!$T$14:$T$28,0),MATCH('דיווח פרטני'!C1359,גיליון3!$U$13:$X$13,0)))</f>
        <v xml:space="preserve"> </v>
      </c>
      <c r="I1359" s="1"/>
      <c r="J1359" s="1" t="e">
        <f>VLOOKUP(Table_1[[#This Row],[מספר רישוי ]],'[3]2024'!$A:$AH,34,0)</f>
        <v>#N/A</v>
      </c>
    </row>
    <row r="1360" spans="1:10" ht="18" customHeight="1" thickBot="1" x14ac:dyDescent="0.3">
      <c r="A1360" s="1"/>
      <c r="B1360" s="1"/>
      <c r="C1360" s="1"/>
      <c r="D1360" s="1"/>
      <c r="E1360" s="713"/>
      <c r="F1360" s="1"/>
      <c r="G1360" s="1"/>
      <c r="H1360" s="44" t="str">
        <f t="array" ref="H1360">IF(ISERROR(INDEX(גיליון3!$U$14:$X$28,MATCH('דיווח פרטני'!G1360,גיליון3!$T$14:$T$28,0),MATCH('דיווח פרטני'!C1360,גיליון3!$U$13:$X$13,0)))," ", INDEX(גיליון3!$U$14:$X$28,MATCH('דיווח פרטני'!G1360,גיליון3!$T$14:$T$28,0),MATCH('דיווח פרטני'!C1360,גיליון3!$U$13:$X$13,0)))</f>
        <v xml:space="preserve"> </v>
      </c>
      <c r="I1360" s="1"/>
      <c r="J1360" s="1" t="e">
        <f>VLOOKUP(Table_1[[#This Row],[מספר רישוי ]],'[3]2024'!$A:$AH,34,0)</f>
        <v>#N/A</v>
      </c>
    </row>
    <row r="1361" spans="1:10" ht="18" customHeight="1" thickBot="1" x14ac:dyDescent="0.3">
      <c r="A1361" s="1"/>
      <c r="B1361" s="1"/>
      <c r="C1361" s="1"/>
      <c r="D1361" s="1"/>
      <c r="E1361" s="713"/>
      <c r="F1361" s="1"/>
      <c r="G1361" s="1"/>
      <c r="H1361" s="44" t="str">
        <f t="array" ref="H1361">IF(ISERROR(INDEX(גיליון3!$U$14:$X$28,MATCH('דיווח פרטני'!G1361,גיליון3!$T$14:$T$28,0),MATCH('דיווח פרטני'!C1361,גיליון3!$U$13:$X$13,0)))," ", INDEX(גיליון3!$U$14:$X$28,MATCH('דיווח פרטני'!G1361,גיליון3!$T$14:$T$28,0),MATCH('דיווח פרטני'!C1361,גיליון3!$U$13:$X$13,0)))</f>
        <v xml:space="preserve"> </v>
      </c>
      <c r="I1361" s="1"/>
      <c r="J1361" s="1" t="e">
        <f>VLOOKUP(Table_1[[#This Row],[מספר רישוי ]],'[3]2024'!$A:$AH,34,0)</f>
        <v>#N/A</v>
      </c>
    </row>
    <row r="1362" spans="1:10" ht="18" customHeight="1" thickBot="1" x14ac:dyDescent="0.3">
      <c r="A1362" s="1"/>
      <c r="B1362" s="1"/>
      <c r="C1362" s="1"/>
      <c r="D1362" s="1"/>
      <c r="E1362" s="713"/>
      <c r="F1362" s="1"/>
      <c r="G1362" s="1"/>
      <c r="H1362" s="44" t="str">
        <f t="array" ref="H1362">IF(ISERROR(INDEX(גיליון3!$U$14:$X$28,MATCH('דיווח פרטני'!G1362,גיליון3!$T$14:$T$28,0),MATCH('דיווח פרטני'!C1362,גיליון3!$U$13:$X$13,0)))," ", INDEX(גיליון3!$U$14:$X$28,MATCH('דיווח פרטני'!G1362,גיליון3!$T$14:$T$28,0),MATCH('דיווח פרטני'!C1362,גיליון3!$U$13:$X$13,0)))</f>
        <v xml:space="preserve"> </v>
      </c>
      <c r="I1362" s="1"/>
      <c r="J1362" s="1" t="e">
        <f>VLOOKUP(Table_1[[#This Row],[מספר רישוי ]],'[3]2024'!$A:$AH,34,0)</f>
        <v>#N/A</v>
      </c>
    </row>
    <row r="1363" spans="1:10" ht="18" customHeight="1" thickBot="1" x14ac:dyDescent="0.3">
      <c r="A1363" s="1"/>
      <c r="B1363" s="1"/>
      <c r="C1363" s="1"/>
      <c r="D1363" s="1"/>
      <c r="E1363" s="713"/>
      <c r="F1363" s="1"/>
      <c r="G1363" s="1"/>
      <c r="H1363" s="44" t="str">
        <f t="array" ref="H1363">IF(ISERROR(INDEX(גיליון3!$U$14:$X$28,MATCH('דיווח פרטני'!G1363,גיליון3!$T$14:$T$28,0),MATCH('דיווח פרטני'!C1363,גיליון3!$U$13:$X$13,0)))," ", INDEX(גיליון3!$U$14:$X$28,MATCH('דיווח פרטני'!G1363,גיליון3!$T$14:$T$28,0),MATCH('דיווח פרטני'!C1363,גיליון3!$U$13:$X$13,0)))</f>
        <v xml:space="preserve"> </v>
      </c>
      <c r="I1363" s="1"/>
      <c r="J1363" s="1" t="e">
        <f>VLOOKUP(Table_1[[#This Row],[מספר רישוי ]],'[3]2024'!$A:$AH,34,0)</f>
        <v>#N/A</v>
      </c>
    </row>
    <row r="1364" spans="1:10" ht="18" customHeight="1" thickBot="1" x14ac:dyDescent="0.3">
      <c r="A1364" s="1"/>
      <c r="B1364" s="1"/>
      <c r="C1364" s="1"/>
      <c r="D1364" s="1"/>
      <c r="E1364" s="713"/>
      <c r="F1364" s="1"/>
      <c r="G1364" s="1"/>
      <c r="H1364" s="44" t="str">
        <f t="array" ref="H1364">IF(ISERROR(INDEX(גיליון3!$U$14:$X$28,MATCH('דיווח פרטני'!G1364,גיליון3!$T$14:$T$28,0),MATCH('דיווח פרטני'!C1364,גיליון3!$U$13:$X$13,0)))," ", INDEX(גיליון3!$U$14:$X$28,MATCH('דיווח פרטני'!G1364,גיליון3!$T$14:$T$28,0),MATCH('דיווח פרטני'!C1364,גיליון3!$U$13:$X$13,0)))</f>
        <v xml:space="preserve"> </v>
      </c>
      <c r="I1364" s="1"/>
      <c r="J1364" s="1" t="e">
        <f>VLOOKUP(Table_1[[#This Row],[מספר רישוי ]],'[3]2024'!$A:$AH,34,0)</f>
        <v>#N/A</v>
      </c>
    </row>
    <row r="1365" spans="1:10" ht="18" customHeight="1" thickBot="1" x14ac:dyDescent="0.3">
      <c r="A1365" s="1"/>
      <c r="B1365" s="1"/>
      <c r="C1365" s="1"/>
      <c r="D1365" s="1"/>
      <c r="E1365" s="713"/>
      <c r="F1365" s="1"/>
      <c r="G1365" s="1"/>
      <c r="H1365" s="44" t="str">
        <f t="array" ref="H1365">IF(ISERROR(INDEX(גיליון3!$U$14:$X$28,MATCH('דיווח פרטני'!G1365,גיליון3!$T$14:$T$28,0),MATCH('דיווח פרטני'!C1365,גיליון3!$U$13:$X$13,0)))," ", INDEX(גיליון3!$U$14:$X$28,MATCH('דיווח פרטני'!G1365,גיליון3!$T$14:$T$28,0),MATCH('דיווח פרטני'!C1365,גיליון3!$U$13:$X$13,0)))</f>
        <v xml:space="preserve"> </v>
      </c>
      <c r="I1365" s="1"/>
      <c r="J1365" s="1" t="e">
        <f>VLOOKUP(Table_1[[#This Row],[מספר רישוי ]],'[3]2024'!$A:$AH,34,0)</f>
        <v>#N/A</v>
      </c>
    </row>
    <row r="1366" spans="1:10" ht="18" customHeight="1" thickBot="1" x14ac:dyDescent="0.3">
      <c r="A1366" s="1"/>
      <c r="B1366" s="1"/>
      <c r="C1366" s="1"/>
      <c r="D1366" s="1"/>
      <c r="E1366" s="713"/>
      <c r="F1366" s="1"/>
      <c r="G1366" s="1"/>
      <c r="H1366" s="44" t="str">
        <f t="array" ref="H1366">IF(ISERROR(INDEX(גיליון3!$U$14:$X$28,MATCH('דיווח פרטני'!G1366,גיליון3!$T$14:$T$28,0),MATCH('דיווח פרטני'!C1366,גיליון3!$U$13:$X$13,0)))," ", INDEX(גיליון3!$U$14:$X$28,MATCH('דיווח פרטני'!G1366,גיליון3!$T$14:$T$28,0),MATCH('דיווח פרטני'!C1366,גיליון3!$U$13:$X$13,0)))</f>
        <v xml:space="preserve"> </v>
      </c>
      <c r="I1366" s="1"/>
      <c r="J1366" s="1" t="e">
        <f>VLOOKUP(Table_1[[#This Row],[מספר רישוי ]],'[3]2024'!$A:$AH,34,0)</f>
        <v>#N/A</v>
      </c>
    </row>
    <row r="1367" spans="1:10" ht="18" customHeight="1" thickBot="1" x14ac:dyDescent="0.3">
      <c r="A1367" s="1"/>
      <c r="B1367" s="1"/>
      <c r="C1367" s="1"/>
      <c r="D1367" s="1"/>
      <c r="E1367" s="713"/>
      <c r="F1367" s="1"/>
      <c r="G1367" s="1"/>
      <c r="H1367" s="44" t="str">
        <f t="array" ref="H1367">IF(ISERROR(INDEX(גיליון3!$U$14:$X$28,MATCH('דיווח פרטני'!G1367,גיליון3!$T$14:$T$28,0),MATCH('דיווח פרטני'!C1367,גיליון3!$U$13:$X$13,0)))," ", INDEX(גיליון3!$U$14:$X$28,MATCH('דיווח פרטני'!G1367,גיליון3!$T$14:$T$28,0),MATCH('דיווח פרטני'!C1367,גיליון3!$U$13:$X$13,0)))</f>
        <v xml:space="preserve"> </v>
      </c>
      <c r="I1367" s="1"/>
      <c r="J1367" s="1" t="e">
        <f>VLOOKUP(Table_1[[#This Row],[מספר רישוי ]],'[3]2024'!$A:$AH,34,0)</f>
        <v>#N/A</v>
      </c>
    </row>
    <row r="1368" spans="1:10" ht="18" customHeight="1" thickBot="1" x14ac:dyDescent="0.3">
      <c r="A1368" s="1"/>
      <c r="B1368" s="1"/>
      <c r="C1368" s="1"/>
      <c r="D1368" s="1"/>
      <c r="E1368" s="713"/>
      <c r="F1368" s="1"/>
      <c r="G1368" s="1"/>
      <c r="H1368" s="44" t="str">
        <f t="array" ref="H1368">IF(ISERROR(INDEX(גיליון3!$U$14:$X$28,MATCH('דיווח פרטני'!G1368,גיליון3!$T$14:$T$28,0),MATCH('דיווח פרטני'!C1368,גיליון3!$U$13:$X$13,0)))," ", INDEX(גיליון3!$U$14:$X$28,MATCH('דיווח פרטני'!G1368,גיליון3!$T$14:$T$28,0),MATCH('דיווח פרטני'!C1368,גיליון3!$U$13:$X$13,0)))</f>
        <v xml:space="preserve"> </v>
      </c>
      <c r="I1368" s="1"/>
      <c r="J1368" s="1" t="e">
        <f>VLOOKUP(Table_1[[#This Row],[מספר רישוי ]],'[3]2024'!$A:$AH,34,0)</f>
        <v>#N/A</v>
      </c>
    </row>
    <row r="1369" spans="1:10" ht="18" customHeight="1" thickBot="1" x14ac:dyDescent="0.3">
      <c r="A1369" s="1"/>
      <c r="B1369" s="1"/>
      <c r="C1369" s="1"/>
      <c r="D1369" s="1"/>
      <c r="E1369" s="713"/>
      <c r="F1369" s="1"/>
      <c r="G1369" s="1"/>
      <c r="H1369" s="44" t="str">
        <f t="array" ref="H1369">IF(ISERROR(INDEX(גיליון3!$U$14:$X$28,MATCH('דיווח פרטני'!G1369,גיליון3!$T$14:$T$28,0),MATCH('דיווח פרטני'!C1369,גיליון3!$U$13:$X$13,0)))," ", INDEX(גיליון3!$U$14:$X$28,MATCH('דיווח פרטני'!G1369,גיליון3!$T$14:$T$28,0),MATCH('דיווח פרטני'!C1369,גיליון3!$U$13:$X$13,0)))</f>
        <v xml:space="preserve"> </v>
      </c>
      <c r="I1369" s="1"/>
      <c r="J1369" s="1" t="e">
        <f>VLOOKUP(Table_1[[#This Row],[מספר רישוי ]],'[3]2024'!$A:$AH,34,0)</f>
        <v>#N/A</v>
      </c>
    </row>
    <row r="1370" spans="1:10" ht="18" customHeight="1" thickBot="1" x14ac:dyDescent="0.3">
      <c r="A1370" s="1"/>
      <c r="B1370" s="1"/>
      <c r="C1370" s="1"/>
      <c r="D1370" s="1"/>
      <c r="E1370" s="713"/>
      <c r="F1370" s="1"/>
      <c r="G1370" s="1"/>
      <c r="H1370" s="44" t="str">
        <f t="array" ref="H1370">IF(ISERROR(INDEX(גיליון3!$U$14:$X$28,MATCH('דיווח פרטני'!G1370,גיליון3!$T$14:$T$28,0),MATCH('דיווח פרטני'!C1370,גיליון3!$U$13:$X$13,0)))," ", INDEX(גיליון3!$U$14:$X$28,MATCH('דיווח פרטני'!G1370,גיליון3!$T$14:$T$28,0),MATCH('דיווח פרטני'!C1370,גיליון3!$U$13:$X$13,0)))</f>
        <v xml:space="preserve"> </v>
      </c>
      <c r="I1370" s="1"/>
      <c r="J1370" s="1" t="e">
        <f>VLOOKUP(Table_1[[#This Row],[מספר רישוי ]],'[3]2024'!$A:$AH,34,0)</f>
        <v>#N/A</v>
      </c>
    </row>
    <row r="1371" spans="1:10" ht="18" customHeight="1" thickBot="1" x14ac:dyDescent="0.3">
      <c r="A1371" s="1"/>
      <c r="B1371" s="1"/>
      <c r="C1371" s="1"/>
      <c r="D1371" s="1"/>
      <c r="E1371" s="713"/>
      <c r="F1371" s="1"/>
      <c r="G1371" s="1"/>
      <c r="H1371" s="44" t="str">
        <f t="array" ref="H1371">IF(ISERROR(INDEX(גיליון3!$U$14:$X$28,MATCH('דיווח פרטני'!G1371,גיליון3!$T$14:$T$28,0),MATCH('דיווח פרטני'!C1371,גיליון3!$U$13:$X$13,0)))," ", INDEX(גיליון3!$U$14:$X$28,MATCH('דיווח פרטני'!G1371,גיליון3!$T$14:$T$28,0),MATCH('דיווח פרטני'!C1371,גיליון3!$U$13:$X$13,0)))</f>
        <v xml:space="preserve"> </v>
      </c>
      <c r="I1371" s="1"/>
      <c r="J1371" s="1" t="e">
        <f>VLOOKUP(Table_1[[#This Row],[מספר רישוי ]],'[3]2024'!$A:$AH,34,0)</f>
        <v>#N/A</v>
      </c>
    </row>
    <row r="1372" spans="1:10" ht="18" customHeight="1" thickBot="1" x14ac:dyDescent="0.3">
      <c r="A1372" s="1"/>
      <c r="B1372" s="1"/>
      <c r="C1372" s="1"/>
      <c r="D1372" s="1"/>
      <c r="E1372" s="713"/>
      <c r="F1372" s="1"/>
      <c r="G1372" s="1"/>
      <c r="H1372" s="44" t="str">
        <f t="array" ref="H1372">IF(ISERROR(INDEX(גיליון3!$U$14:$X$28,MATCH('דיווח פרטני'!G1372,גיליון3!$T$14:$T$28,0),MATCH('דיווח פרטני'!C1372,גיליון3!$U$13:$X$13,0)))," ", INDEX(גיליון3!$U$14:$X$28,MATCH('דיווח פרטני'!G1372,גיליון3!$T$14:$T$28,0),MATCH('דיווח פרטני'!C1372,גיליון3!$U$13:$X$13,0)))</f>
        <v xml:space="preserve"> </v>
      </c>
      <c r="I1372" s="1"/>
      <c r="J1372" s="1" t="e">
        <f>VLOOKUP(Table_1[[#This Row],[מספר רישוי ]],'[3]2024'!$A:$AH,34,0)</f>
        <v>#N/A</v>
      </c>
    </row>
    <row r="1373" spans="1:10" ht="18" customHeight="1" thickBot="1" x14ac:dyDescent="0.3">
      <c r="A1373" s="1"/>
      <c r="B1373" s="1"/>
      <c r="C1373" s="1"/>
      <c r="D1373" s="1"/>
      <c r="E1373" s="713"/>
      <c r="F1373" s="1"/>
      <c r="G1373" s="1"/>
      <c r="H1373" s="44" t="str">
        <f t="array" ref="H1373">IF(ISERROR(INDEX(גיליון3!$U$14:$X$28,MATCH('דיווח פרטני'!G1373,גיליון3!$T$14:$T$28,0),MATCH('דיווח פרטני'!C1373,גיליון3!$U$13:$X$13,0)))," ", INDEX(גיליון3!$U$14:$X$28,MATCH('דיווח פרטני'!G1373,גיליון3!$T$14:$T$28,0),MATCH('דיווח פרטני'!C1373,גיליון3!$U$13:$X$13,0)))</f>
        <v xml:space="preserve"> </v>
      </c>
      <c r="I1373" s="1"/>
      <c r="J1373" s="1" t="e">
        <f>VLOOKUP(Table_1[[#This Row],[מספר רישוי ]],'[3]2024'!$A:$AH,34,0)</f>
        <v>#N/A</v>
      </c>
    </row>
    <row r="1374" spans="1:10" ht="18" customHeight="1" thickBot="1" x14ac:dyDescent="0.3">
      <c r="A1374" s="1"/>
      <c r="B1374" s="1"/>
      <c r="C1374" s="1"/>
      <c r="D1374" s="1"/>
      <c r="E1374" s="713"/>
      <c r="F1374" s="1"/>
      <c r="G1374" s="1"/>
      <c r="H1374" s="44" t="str">
        <f t="array" ref="H1374">IF(ISERROR(INDEX(גיליון3!$U$14:$X$28,MATCH('דיווח פרטני'!G1374,גיליון3!$T$14:$T$28,0),MATCH('דיווח פרטני'!C1374,גיליון3!$U$13:$X$13,0)))," ", INDEX(גיליון3!$U$14:$X$28,MATCH('דיווח פרטני'!G1374,גיליון3!$T$14:$T$28,0),MATCH('דיווח פרטני'!C1374,גיליון3!$U$13:$X$13,0)))</f>
        <v xml:space="preserve"> </v>
      </c>
      <c r="I1374" s="1"/>
      <c r="J1374" s="1" t="e">
        <f>VLOOKUP(Table_1[[#This Row],[מספר רישוי ]],'[3]2024'!$A:$AH,34,0)</f>
        <v>#N/A</v>
      </c>
    </row>
    <row r="1375" spans="1:10" ht="18" customHeight="1" thickBot="1" x14ac:dyDescent="0.3">
      <c r="A1375" s="1"/>
      <c r="B1375" s="1"/>
      <c r="C1375" s="1"/>
      <c r="D1375" s="1"/>
      <c r="E1375" s="713"/>
      <c r="F1375" s="1"/>
      <c r="G1375" s="1"/>
      <c r="H1375" s="44" t="str">
        <f t="array" ref="H1375">IF(ISERROR(INDEX(גיליון3!$U$14:$X$28,MATCH('דיווח פרטני'!G1375,גיליון3!$T$14:$T$28,0),MATCH('דיווח פרטני'!C1375,גיליון3!$U$13:$X$13,0)))," ", INDEX(גיליון3!$U$14:$X$28,MATCH('דיווח פרטני'!G1375,גיליון3!$T$14:$T$28,0),MATCH('דיווח פרטני'!C1375,גיליון3!$U$13:$X$13,0)))</f>
        <v xml:space="preserve"> </v>
      </c>
      <c r="I1375" s="1"/>
      <c r="J1375" s="1" t="e">
        <f>VLOOKUP(Table_1[[#This Row],[מספר רישוי ]],'[3]2024'!$A:$AH,34,0)</f>
        <v>#N/A</v>
      </c>
    </row>
    <row r="1376" spans="1:10" ht="18" customHeight="1" thickBot="1" x14ac:dyDescent="0.3">
      <c r="A1376" s="1"/>
      <c r="B1376" s="1"/>
      <c r="C1376" s="1"/>
      <c r="D1376" s="1"/>
      <c r="E1376" s="713"/>
      <c r="F1376" s="1"/>
      <c r="G1376" s="1"/>
      <c r="H1376" s="44" t="str">
        <f t="array" ref="H1376">IF(ISERROR(INDEX(גיליון3!$U$14:$X$28,MATCH('דיווח פרטני'!G1376,גיליון3!$T$14:$T$28,0),MATCH('דיווח פרטני'!C1376,גיליון3!$U$13:$X$13,0)))," ", INDEX(גיליון3!$U$14:$X$28,MATCH('דיווח פרטני'!G1376,גיליון3!$T$14:$T$28,0),MATCH('דיווח פרטני'!C1376,גיליון3!$U$13:$X$13,0)))</f>
        <v xml:space="preserve"> </v>
      </c>
      <c r="I1376" s="1"/>
      <c r="J1376" s="1" t="e">
        <f>VLOOKUP(Table_1[[#This Row],[מספר רישוי ]],'[3]2024'!$A:$AH,34,0)</f>
        <v>#N/A</v>
      </c>
    </row>
    <row r="1377" spans="1:10" ht="18" customHeight="1" thickBot="1" x14ac:dyDescent="0.3">
      <c r="A1377" s="1"/>
      <c r="B1377" s="1"/>
      <c r="C1377" s="1"/>
      <c r="D1377" s="1"/>
      <c r="E1377" s="713"/>
      <c r="F1377" s="1"/>
      <c r="G1377" s="1"/>
      <c r="H1377" s="44" t="str">
        <f t="array" ref="H1377">IF(ISERROR(INDEX(גיליון3!$U$14:$X$28,MATCH('דיווח פרטני'!G1377,גיליון3!$T$14:$T$28,0),MATCH('דיווח פרטני'!C1377,גיליון3!$U$13:$X$13,0)))," ", INDEX(גיליון3!$U$14:$X$28,MATCH('דיווח פרטני'!G1377,גיליון3!$T$14:$T$28,0),MATCH('דיווח פרטני'!C1377,גיליון3!$U$13:$X$13,0)))</f>
        <v xml:space="preserve"> </v>
      </c>
      <c r="I1377" s="1"/>
      <c r="J1377" s="1" t="e">
        <f>VLOOKUP(Table_1[[#This Row],[מספר רישוי ]],'[3]2024'!$A:$AH,34,0)</f>
        <v>#N/A</v>
      </c>
    </row>
    <row r="1378" spans="1:10" ht="18" customHeight="1" thickBot="1" x14ac:dyDescent="0.3">
      <c r="A1378" s="1"/>
      <c r="B1378" s="1"/>
      <c r="C1378" s="1"/>
      <c r="D1378" s="1"/>
      <c r="E1378" s="713"/>
      <c r="F1378" s="1"/>
      <c r="G1378" s="1"/>
      <c r="H1378" s="44" t="str">
        <f t="array" ref="H1378">IF(ISERROR(INDEX(גיליון3!$U$14:$X$28,MATCH('דיווח פרטני'!G1378,גיליון3!$T$14:$T$28,0),MATCH('דיווח פרטני'!C1378,גיליון3!$U$13:$X$13,0)))," ", INDEX(גיליון3!$U$14:$X$28,MATCH('דיווח פרטני'!G1378,גיליון3!$T$14:$T$28,0),MATCH('דיווח פרטני'!C1378,גיליון3!$U$13:$X$13,0)))</f>
        <v xml:space="preserve"> </v>
      </c>
      <c r="I1378" s="1"/>
      <c r="J1378" s="1" t="e">
        <f>VLOOKUP(Table_1[[#This Row],[מספר רישוי ]],'[3]2024'!$A:$AH,34,0)</f>
        <v>#N/A</v>
      </c>
    </row>
    <row r="1379" spans="1:10" ht="18" customHeight="1" thickBot="1" x14ac:dyDescent="0.3">
      <c r="A1379" s="1"/>
      <c r="B1379" s="1"/>
      <c r="C1379" s="1"/>
      <c r="D1379" s="1"/>
      <c r="E1379" s="713"/>
      <c r="F1379" s="1"/>
      <c r="G1379" s="1"/>
      <c r="H1379" s="44" t="str">
        <f t="array" ref="H1379">IF(ISERROR(INDEX(גיליון3!$U$14:$X$28,MATCH('דיווח פרטני'!G1379,גיליון3!$T$14:$T$28,0),MATCH('דיווח פרטני'!C1379,גיליון3!$U$13:$X$13,0)))," ", INDEX(גיליון3!$U$14:$X$28,MATCH('דיווח פרטני'!G1379,גיליון3!$T$14:$T$28,0),MATCH('דיווח פרטני'!C1379,גיליון3!$U$13:$X$13,0)))</f>
        <v xml:space="preserve"> </v>
      </c>
      <c r="I1379" s="1"/>
      <c r="J1379" s="1" t="e">
        <f>VLOOKUP(Table_1[[#This Row],[מספר רישוי ]],'[3]2024'!$A:$AH,34,0)</f>
        <v>#N/A</v>
      </c>
    </row>
    <row r="1380" spans="1:10" ht="18" customHeight="1" thickBot="1" x14ac:dyDescent="0.3">
      <c r="A1380" s="1"/>
      <c r="B1380" s="1"/>
      <c r="C1380" s="1"/>
      <c r="D1380" s="1"/>
      <c r="E1380" s="713"/>
      <c r="F1380" s="1"/>
      <c r="G1380" s="1"/>
      <c r="H1380" s="44" t="str">
        <f t="array" ref="H1380">IF(ISERROR(INDEX(גיליון3!$U$14:$X$28,MATCH('דיווח פרטני'!G1380,גיליון3!$T$14:$T$28,0),MATCH('דיווח פרטני'!C1380,גיליון3!$U$13:$X$13,0)))," ", INDEX(גיליון3!$U$14:$X$28,MATCH('דיווח פרטני'!G1380,גיליון3!$T$14:$T$28,0),MATCH('דיווח פרטני'!C1380,גיליון3!$U$13:$X$13,0)))</f>
        <v xml:space="preserve"> </v>
      </c>
      <c r="I1380" s="1"/>
      <c r="J1380" s="1" t="e">
        <f>VLOOKUP(Table_1[[#This Row],[מספר רישוי ]],'[3]2024'!$A:$AH,34,0)</f>
        <v>#N/A</v>
      </c>
    </row>
    <row r="1381" spans="1:10" ht="18" customHeight="1" thickBot="1" x14ac:dyDescent="0.3">
      <c r="A1381" s="1"/>
      <c r="B1381" s="1"/>
      <c r="C1381" s="1"/>
      <c r="D1381" s="1"/>
      <c r="E1381" s="713"/>
      <c r="F1381" s="1"/>
      <c r="G1381" s="1"/>
      <c r="H1381" s="44" t="str">
        <f t="array" ref="H1381">IF(ISERROR(INDEX(גיליון3!$U$14:$X$28,MATCH('דיווח פרטני'!G1381,גיליון3!$T$14:$T$28,0),MATCH('דיווח פרטני'!C1381,גיליון3!$U$13:$X$13,0)))," ", INDEX(גיליון3!$U$14:$X$28,MATCH('דיווח פרטני'!G1381,גיליון3!$T$14:$T$28,0),MATCH('דיווח פרטני'!C1381,גיליון3!$U$13:$X$13,0)))</f>
        <v xml:space="preserve"> </v>
      </c>
      <c r="I1381" s="1"/>
      <c r="J1381" s="1" t="e">
        <f>VLOOKUP(Table_1[[#This Row],[מספר רישוי ]],'[3]2024'!$A:$AH,34,0)</f>
        <v>#N/A</v>
      </c>
    </row>
    <row r="1382" spans="1:10" ht="18" customHeight="1" thickBot="1" x14ac:dyDescent="0.3">
      <c r="A1382" s="1"/>
      <c r="B1382" s="1"/>
      <c r="C1382" s="1"/>
      <c r="D1382" s="1"/>
      <c r="E1382" s="713"/>
      <c r="F1382" s="1"/>
      <c r="G1382" s="1"/>
      <c r="H1382" s="44" t="str">
        <f t="array" ref="H1382">IF(ISERROR(INDEX(גיליון3!$U$14:$X$28,MATCH('דיווח פרטני'!G1382,גיליון3!$T$14:$T$28,0),MATCH('דיווח פרטני'!C1382,גיליון3!$U$13:$X$13,0)))," ", INDEX(גיליון3!$U$14:$X$28,MATCH('דיווח פרטני'!G1382,גיליון3!$T$14:$T$28,0),MATCH('דיווח פרטני'!C1382,גיליון3!$U$13:$X$13,0)))</f>
        <v xml:space="preserve"> </v>
      </c>
      <c r="I1382" s="1"/>
      <c r="J1382" s="1" t="e">
        <f>VLOOKUP(Table_1[[#This Row],[מספר רישוי ]],'[3]2024'!$A:$AH,34,0)</f>
        <v>#N/A</v>
      </c>
    </row>
    <row r="1383" spans="1:10" ht="18" customHeight="1" thickBot="1" x14ac:dyDescent="0.3">
      <c r="A1383" s="1"/>
      <c r="B1383" s="1"/>
      <c r="C1383" s="1"/>
      <c r="D1383" s="1"/>
      <c r="E1383" s="713"/>
      <c r="F1383" s="1"/>
      <c r="G1383" s="1"/>
      <c r="H1383" s="44" t="str">
        <f t="array" ref="H1383">IF(ISERROR(INDEX(גיליון3!$U$14:$X$28,MATCH('דיווח פרטני'!G1383,גיליון3!$T$14:$T$28,0),MATCH('דיווח פרטני'!C1383,גיליון3!$U$13:$X$13,0)))," ", INDEX(גיליון3!$U$14:$X$28,MATCH('דיווח פרטני'!G1383,גיליון3!$T$14:$T$28,0),MATCH('דיווח פרטני'!C1383,גיליון3!$U$13:$X$13,0)))</f>
        <v xml:space="preserve"> </v>
      </c>
      <c r="I1383" s="1"/>
      <c r="J1383" s="1" t="e">
        <f>VLOOKUP(Table_1[[#This Row],[מספר רישוי ]],'[3]2024'!$A:$AH,34,0)</f>
        <v>#N/A</v>
      </c>
    </row>
    <row r="1384" spans="1:10" ht="18" customHeight="1" thickBot="1" x14ac:dyDescent="0.3">
      <c r="A1384" s="1"/>
      <c r="B1384" s="1"/>
      <c r="C1384" s="1"/>
      <c r="D1384" s="1"/>
      <c r="E1384" s="713"/>
      <c r="F1384" s="1"/>
      <c r="G1384" s="1"/>
      <c r="H1384" s="44" t="str">
        <f t="array" ref="H1384">IF(ISERROR(INDEX(גיליון3!$U$14:$X$28,MATCH('דיווח פרטני'!G1384,גיליון3!$T$14:$T$28,0),MATCH('דיווח פרטני'!C1384,גיליון3!$U$13:$X$13,0)))," ", INDEX(גיליון3!$U$14:$X$28,MATCH('דיווח פרטני'!G1384,גיליון3!$T$14:$T$28,0),MATCH('דיווח פרטני'!C1384,גיליון3!$U$13:$X$13,0)))</f>
        <v xml:space="preserve"> </v>
      </c>
      <c r="I1384" s="1"/>
      <c r="J1384" s="1" t="e">
        <f>VLOOKUP(Table_1[[#This Row],[מספר רישוי ]],'[3]2024'!$A:$AH,34,0)</f>
        <v>#N/A</v>
      </c>
    </row>
    <row r="1385" spans="1:10" ht="18" customHeight="1" thickBot="1" x14ac:dyDescent="0.3">
      <c r="A1385" s="1"/>
      <c r="B1385" s="1"/>
      <c r="C1385" s="1"/>
      <c r="D1385" s="1"/>
      <c r="E1385" s="713"/>
      <c r="F1385" s="1"/>
      <c r="G1385" s="1"/>
      <c r="H1385" s="44" t="str">
        <f t="array" ref="H1385">IF(ISERROR(INDEX(גיליון3!$U$14:$X$28,MATCH('דיווח פרטני'!G1385,גיליון3!$T$14:$T$28,0),MATCH('דיווח פרטני'!C1385,גיליון3!$U$13:$X$13,0)))," ", INDEX(גיליון3!$U$14:$X$28,MATCH('דיווח פרטני'!G1385,גיליון3!$T$14:$T$28,0),MATCH('דיווח פרטני'!C1385,גיליון3!$U$13:$X$13,0)))</f>
        <v xml:space="preserve"> </v>
      </c>
      <c r="I1385" s="1"/>
      <c r="J1385" s="1" t="e">
        <f>VLOOKUP(Table_1[[#This Row],[מספר רישוי ]],'[3]2024'!$A:$AH,34,0)</f>
        <v>#N/A</v>
      </c>
    </row>
    <row r="1386" spans="1:10" ht="18" customHeight="1" thickBot="1" x14ac:dyDescent="0.3">
      <c r="A1386" s="1"/>
      <c r="B1386" s="1"/>
      <c r="C1386" s="1"/>
      <c r="D1386" s="1"/>
      <c r="E1386" s="713"/>
      <c r="F1386" s="1"/>
      <c r="G1386" s="1"/>
      <c r="H1386" s="44" t="str">
        <f t="array" ref="H1386">IF(ISERROR(INDEX(גיליון3!$U$14:$X$28,MATCH('דיווח פרטני'!G1386,גיליון3!$T$14:$T$28,0),MATCH('דיווח פרטני'!C1386,גיליון3!$U$13:$X$13,0)))," ", INDEX(גיליון3!$U$14:$X$28,MATCH('דיווח פרטני'!G1386,גיליון3!$T$14:$T$28,0),MATCH('דיווח פרטני'!C1386,גיליון3!$U$13:$X$13,0)))</f>
        <v xml:space="preserve"> </v>
      </c>
      <c r="I1386" s="1"/>
      <c r="J1386" s="1" t="e">
        <f>VLOOKUP(Table_1[[#This Row],[מספר רישוי ]],'[3]2024'!$A:$AH,34,0)</f>
        <v>#N/A</v>
      </c>
    </row>
    <row r="1387" spans="1:10" ht="18" customHeight="1" thickBot="1" x14ac:dyDescent="0.3">
      <c r="A1387" s="1"/>
      <c r="B1387" s="1"/>
      <c r="C1387" s="1"/>
      <c r="D1387" s="1"/>
      <c r="E1387" s="713"/>
      <c r="F1387" s="1"/>
      <c r="G1387" s="1"/>
      <c r="H1387" s="44" t="str">
        <f t="array" ref="H1387">IF(ISERROR(INDEX(גיליון3!$U$14:$X$28,MATCH('דיווח פרטני'!G1387,גיליון3!$T$14:$T$28,0),MATCH('דיווח פרטני'!C1387,גיליון3!$U$13:$X$13,0)))," ", INDEX(גיליון3!$U$14:$X$28,MATCH('דיווח פרטני'!G1387,גיליון3!$T$14:$T$28,0),MATCH('דיווח פרטני'!C1387,גיליון3!$U$13:$X$13,0)))</f>
        <v xml:space="preserve"> </v>
      </c>
      <c r="I1387" s="1"/>
      <c r="J1387" s="1" t="e">
        <f>VLOOKUP(Table_1[[#This Row],[מספר רישוי ]],'[3]2024'!$A:$AH,34,0)</f>
        <v>#N/A</v>
      </c>
    </row>
    <row r="1388" spans="1:10" ht="18" customHeight="1" thickBot="1" x14ac:dyDescent="0.3">
      <c r="A1388" s="1"/>
      <c r="B1388" s="1"/>
      <c r="C1388" s="1"/>
      <c r="D1388" s="1"/>
      <c r="E1388" s="713"/>
      <c r="F1388" s="1"/>
      <c r="G1388" s="1"/>
      <c r="H1388" s="44" t="str">
        <f t="array" ref="H1388">IF(ISERROR(INDEX(גיליון3!$U$14:$X$28,MATCH('דיווח פרטני'!G1388,גיליון3!$T$14:$T$28,0),MATCH('דיווח פרטני'!C1388,גיליון3!$U$13:$X$13,0)))," ", INDEX(גיליון3!$U$14:$X$28,MATCH('דיווח פרטני'!G1388,גיליון3!$T$14:$T$28,0),MATCH('דיווח פרטני'!C1388,גיליון3!$U$13:$X$13,0)))</f>
        <v xml:space="preserve"> </v>
      </c>
      <c r="I1388" s="1"/>
      <c r="J1388" s="1" t="e">
        <f>VLOOKUP(Table_1[[#This Row],[מספר רישוי ]],'[3]2024'!$A:$AH,34,0)</f>
        <v>#N/A</v>
      </c>
    </row>
    <row r="1389" spans="1:10" ht="18" customHeight="1" thickBot="1" x14ac:dyDescent="0.3">
      <c r="A1389" s="1"/>
      <c r="B1389" s="1"/>
      <c r="C1389" s="1"/>
      <c r="D1389" s="1"/>
      <c r="E1389" s="713"/>
      <c r="F1389" s="1"/>
      <c r="G1389" s="1"/>
      <c r="H1389" s="44" t="str">
        <f t="array" ref="H1389">IF(ISERROR(INDEX(גיליון3!$U$14:$X$28,MATCH('דיווח פרטני'!G1389,גיליון3!$T$14:$T$28,0),MATCH('דיווח פרטני'!C1389,גיליון3!$U$13:$X$13,0)))," ", INDEX(גיליון3!$U$14:$X$28,MATCH('דיווח פרטני'!G1389,גיליון3!$T$14:$T$28,0),MATCH('דיווח פרטני'!C1389,גיליון3!$U$13:$X$13,0)))</f>
        <v xml:space="preserve"> </v>
      </c>
      <c r="I1389" s="1"/>
      <c r="J1389" s="1" t="e">
        <f>VLOOKUP(Table_1[[#This Row],[מספר רישוי ]],'[3]2024'!$A:$AH,34,0)</f>
        <v>#N/A</v>
      </c>
    </row>
    <row r="1390" spans="1:10" ht="18" customHeight="1" thickBot="1" x14ac:dyDescent="0.3">
      <c r="A1390" s="1"/>
      <c r="B1390" s="1"/>
      <c r="C1390" s="1"/>
      <c r="D1390" s="1"/>
      <c r="E1390" s="713"/>
      <c r="F1390" s="1"/>
      <c r="G1390" s="1"/>
      <c r="H1390" s="44" t="str">
        <f t="array" ref="H1390">IF(ISERROR(INDEX(גיליון3!$U$14:$X$28,MATCH('דיווח פרטני'!G1390,גיליון3!$T$14:$T$28,0),MATCH('דיווח פרטני'!C1390,גיליון3!$U$13:$X$13,0)))," ", INDEX(גיליון3!$U$14:$X$28,MATCH('דיווח פרטני'!G1390,גיליון3!$T$14:$T$28,0),MATCH('דיווח פרטני'!C1390,גיליון3!$U$13:$X$13,0)))</f>
        <v xml:space="preserve"> </v>
      </c>
      <c r="I1390" s="1"/>
      <c r="J1390" s="1" t="e">
        <f>VLOOKUP(Table_1[[#This Row],[מספר רישוי ]],'[3]2024'!$A:$AH,34,0)</f>
        <v>#N/A</v>
      </c>
    </row>
    <row r="1391" spans="1:10" ht="18" customHeight="1" thickBot="1" x14ac:dyDescent="0.3">
      <c r="A1391" s="1"/>
      <c r="B1391" s="1"/>
      <c r="C1391" s="1"/>
      <c r="D1391" s="1"/>
      <c r="E1391" s="713"/>
      <c r="F1391" s="1"/>
      <c r="G1391" s="1"/>
      <c r="H1391" s="44" t="str">
        <f t="array" ref="H1391">IF(ISERROR(INDEX(גיליון3!$U$14:$X$28,MATCH('דיווח פרטני'!G1391,גיליון3!$T$14:$T$28,0),MATCH('דיווח פרטני'!C1391,גיליון3!$U$13:$X$13,0)))," ", INDEX(גיליון3!$U$14:$X$28,MATCH('דיווח פרטני'!G1391,גיליון3!$T$14:$T$28,0),MATCH('דיווח פרטני'!C1391,גיליון3!$U$13:$X$13,0)))</f>
        <v xml:space="preserve"> </v>
      </c>
      <c r="I1391" s="1"/>
      <c r="J1391" s="1" t="e">
        <f>VLOOKUP(Table_1[[#This Row],[מספר רישוי ]],'[3]2024'!$A:$AH,34,0)</f>
        <v>#N/A</v>
      </c>
    </row>
    <row r="1392" spans="1:10" ht="18" customHeight="1" thickBot="1" x14ac:dyDescent="0.3">
      <c r="A1392" s="1"/>
      <c r="B1392" s="1"/>
      <c r="C1392" s="1"/>
      <c r="D1392" s="1"/>
      <c r="E1392" s="713"/>
      <c r="F1392" s="1"/>
      <c r="G1392" s="1"/>
      <c r="H1392" s="44" t="str">
        <f t="array" ref="H1392">IF(ISERROR(INDEX(גיליון3!$U$14:$X$28,MATCH('דיווח פרטני'!G1392,גיליון3!$T$14:$T$28,0),MATCH('דיווח פרטני'!C1392,גיליון3!$U$13:$X$13,0)))," ", INDEX(גיליון3!$U$14:$X$28,MATCH('דיווח פרטני'!G1392,גיליון3!$T$14:$T$28,0),MATCH('דיווח פרטני'!C1392,גיליון3!$U$13:$X$13,0)))</f>
        <v xml:space="preserve"> </v>
      </c>
      <c r="I1392" s="1"/>
      <c r="J1392" s="1" t="e">
        <f>VLOOKUP(Table_1[[#This Row],[מספר רישוי ]],'[3]2024'!$A:$AH,34,0)</f>
        <v>#N/A</v>
      </c>
    </row>
    <row r="1393" spans="1:10" ht="18" customHeight="1" thickBot="1" x14ac:dyDescent="0.3">
      <c r="A1393" s="1"/>
      <c r="B1393" s="1"/>
      <c r="C1393" s="1"/>
      <c r="D1393" s="1"/>
      <c r="E1393" s="713"/>
      <c r="F1393" s="1"/>
      <c r="G1393" s="1"/>
      <c r="H1393" s="44" t="str">
        <f t="array" ref="H1393">IF(ISERROR(INDEX(גיליון3!$U$14:$X$28,MATCH('דיווח פרטני'!G1393,גיליון3!$T$14:$T$28,0),MATCH('דיווח פרטני'!C1393,גיליון3!$U$13:$X$13,0)))," ", INDEX(גיליון3!$U$14:$X$28,MATCH('דיווח פרטני'!G1393,גיליון3!$T$14:$T$28,0),MATCH('דיווח פרטני'!C1393,גיליון3!$U$13:$X$13,0)))</f>
        <v xml:space="preserve"> </v>
      </c>
      <c r="I1393" s="1"/>
      <c r="J1393" s="1" t="e">
        <f>VLOOKUP(Table_1[[#This Row],[מספר רישוי ]],'[3]2024'!$A:$AH,34,0)</f>
        <v>#N/A</v>
      </c>
    </row>
    <row r="1394" spans="1:10" ht="18" customHeight="1" thickBot="1" x14ac:dyDescent="0.3">
      <c r="A1394" s="1"/>
      <c r="B1394" s="1"/>
      <c r="C1394" s="1"/>
      <c r="D1394" s="1"/>
      <c r="E1394" s="713"/>
      <c r="F1394" s="1"/>
      <c r="G1394" s="1"/>
      <c r="H1394" s="44" t="str">
        <f t="array" ref="H1394">IF(ISERROR(INDEX(גיליון3!$U$14:$X$28,MATCH('דיווח פרטני'!G1394,גיליון3!$T$14:$T$28,0),MATCH('דיווח פרטני'!C1394,גיליון3!$U$13:$X$13,0)))," ", INDEX(גיליון3!$U$14:$X$28,MATCH('דיווח פרטני'!G1394,גיליון3!$T$14:$T$28,0),MATCH('דיווח פרטני'!C1394,גיליון3!$U$13:$X$13,0)))</f>
        <v xml:space="preserve"> </v>
      </c>
      <c r="I1394" s="1"/>
      <c r="J1394" s="1" t="e">
        <f>VLOOKUP(Table_1[[#This Row],[מספר רישוי ]],'[3]2024'!$A:$AH,34,0)</f>
        <v>#N/A</v>
      </c>
    </row>
    <row r="1395" spans="1:10" ht="18" customHeight="1" thickBot="1" x14ac:dyDescent="0.3">
      <c r="A1395" s="1"/>
      <c r="B1395" s="1"/>
      <c r="C1395" s="1"/>
      <c r="D1395" s="1"/>
      <c r="E1395" s="713"/>
      <c r="F1395" s="1"/>
      <c r="G1395" s="1"/>
      <c r="H1395" s="44" t="str">
        <f t="array" ref="H1395">IF(ISERROR(INDEX(גיליון3!$U$14:$X$28,MATCH('דיווח פרטני'!G1395,גיליון3!$T$14:$T$28,0),MATCH('דיווח פרטני'!C1395,גיליון3!$U$13:$X$13,0)))," ", INDEX(גיליון3!$U$14:$X$28,MATCH('דיווח פרטני'!G1395,גיליון3!$T$14:$T$28,0),MATCH('דיווח פרטני'!C1395,גיליון3!$U$13:$X$13,0)))</f>
        <v xml:space="preserve"> </v>
      </c>
      <c r="I1395" s="1"/>
      <c r="J1395" s="1" t="e">
        <f>VLOOKUP(Table_1[[#This Row],[מספר רישוי ]],'[3]2024'!$A:$AH,34,0)</f>
        <v>#N/A</v>
      </c>
    </row>
    <row r="1396" spans="1:10" ht="18" customHeight="1" thickBot="1" x14ac:dyDescent="0.3">
      <c r="A1396" s="1"/>
      <c r="B1396" s="1"/>
      <c r="C1396" s="1"/>
      <c r="D1396" s="1"/>
      <c r="E1396" s="713"/>
      <c r="F1396" s="1"/>
      <c r="G1396" s="1"/>
      <c r="H1396" s="44" t="str">
        <f t="array" ref="H1396">IF(ISERROR(INDEX(גיליון3!$U$14:$X$28,MATCH('דיווח פרטני'!G1396,גיליון3!$T$14:$T$28,0),MATCH('דיווח פרטני'!C1396,גיליון3!$U$13:$X$13,0)))," ", INDEX(גיליון3!$U$14:$X$28,MATCH('דיווח פרטני'!G1396,גיליון3!$T$14:$T$28,0),MATCH('דיווח פרטני'!C1396,גיליון3!$U$13:$X$13,0)))</f>
        <v xml:space="preserve"> </v>
      </c>
      <c r="I1396" s="1"/>
      <c r="J1396" s="1" t="e">
        <f>VLOOKUP(Table_1[[#This Row],[מספר רישוי ]],'[3]2024'!$A:$AH,34,0)</f>
        <v>#N/A</v>
      </c>
    </row>
    <row r="1397" spans="1:10" ht="18" customHeight="1" thickBot="1" x14ac:dyDescent="0.3">
      <c r="A1397" s="1"/>
      <c r="B1397" s="1"/>
      <c r="C1397" s="1"/>
      <c r="D1397" s="1"/>
      <c r="E1397" s="713"/>
      <c r="F1397" s="1"/>
      <c r="G1397" s="1"/>
      <c r="H1397" s="44" t="str">
        <f t="array" ref="H1397">IF(ISERROR(INDEX(גיליון3!$U$14:$X$28,MATCH('דיווח פרטני'!G1397,גיליון3!$T$14:$T$28,0),MATCH('דיווח פרטני'!C1397,גיליון3!$U$13:$X$13,0)))," ", INDEX(גיליון3!$U$14:$X$28,MATCH('דיווח פרטני'!G1397,גיליון3!$T$14:$T$28,0),MATCH('דיווח פרטני'!C1397,גיליון3!$U$13:$X$13,0)))</f>
        <v xml:space="preserve"> </v>
      </c>
      <c r="I1397" s="1"/>
      <c r="J1397" s="1" t="e">
        <f>VLOOKUP(Table_1[[#This Row],[מספר רישוי ]],'[3]2024'!$A:$AH,34,0)</f>
        <v>#N/A</v>
      </c>
    </row>
    <row r="1398" spans="1:10" ht="18" customHeight="1" thickBot="1" x14ac:dyDescent="0.3">
      <c r="A1398" s="1"/>
      <c r="B1398" s="1"/>
      <c r="C1398" s="1"/>
      <c r="D1398" s="1"/>
      <c r="E1398" s="713"/>
      <c r="F1398" s="1"/>
      <c r="G1398" s="1"/>
      <c r="H1398" s="44" t="str">
        <f t="array" ref="H1398">IF(ISERROR(INDEX(גיליון3!$U$14:$X$28,MATCH('דיווח פרטני'!G1398,גיליון3!$T$14:$T$28,0),MATCH('דיווח פרטני'!C1398,גיליון3!$U$13:$X$13,0)))," ", INDEX(גיליון3!$U$14:$X$28,MATCH('דיווח פרטני'!G1398,גיליון3!$T$14:$T$28,0),MATCH('דיווח פרטני'!C1398,גיליון3!$U$13:$X$13,0)))</f>
        <v xml:space="preserve"> </v>
      </c>
      <c r="I1398" s="1"/>
      <c r="J1398" s="1" t="e">
        <f>VLOOKUP(Table_1[[#This Row],[מספר רישוי ]],'[3]2024'!$A:$AH,34,0)</f>
        <v>#N/A</v>
      </c>
    </row>
    <row r="1399" spans="1:10" ht="18" customHeight="1" thickBot="1" x14ac:dyDescent="0.3">
      <c r="A1399" s="1"/>
      <c r="B1399" s="1"/>
      <c r="C1399" s="1"/>
      <c r="D1399" s="1"/>
      <c r="E1399" s="713"/>
      <c r="F1399" s="1"/>
      <c r="G1399" s="1"/>
      <c r="H1399" s="44" t="str">
        <f t="array" ref="H1399">IF(ISERROR(INDEX(גיליון3!$U$14:$X$28,MATCH('דיווח פרטני'!G1399,גיליון3!$T$14:$T$28,0),MATCH('דיווח פרטני'!C1399,גיליון3!$U$13:$X$13,0)))," ", INDEX(גיליון3!$U$14:$X$28,MATCH('דיווח פרטני'!G1399,גיליון3!$T$14:$T$28,0),MATCH('דיווח פרטני'!C1399,גיליון3!$U$13:$X$13,0)))</f>
        <v xml:space="preserve"> </v>
      </c>
      <c r="I1399" s="1"/>
      <c r="J1399" s="1" t="e">
        <f>VLOOKUP(Table_1[[#This Row],[מספר רישוי ]],'[3]2024'!$A:$AH,34,0)</f>
        <v>#N/A</v>
      </c>
    </row>
    <row r="1400" spans="1:10" ht="18" customHeight="1" thickBot="1" x14ac:dyDescent="0.3">
      <c r="A1400" s="1"/>
      <c r="B1400" s="1"/>
      <c r="C1400" s="1"/>
      <c r="D1400" s="1"/>
      <c r="E1400" s="713"/>
      <c r="F1400" s="1"/>
      <c r="G1400" s="1"/>
      <c r="H1400" s="44" t="str">
        <f t="array" ref="H1400">IF(ISERROR(INDEX(גיליון3!$U$14:$X$28,MATCH('דיווח פרטני'!G1400,גיליון3!$T$14:$T$28,0),MATCH('דיווח פרטני'!C1400,גיליון3!$U$13:$X$13,0)))," ", INDEX(גיליון3!$U$14:$X$28,MATCH('דיווח פרטני'!G1400,גיליון3!$T$14:$T$28,0),MATCH('דיווח פרטני'!C1400,גיליון3!$U$13:$X$13,0)))</f>
        <v xml:space="preserve"> </v>
      </c>
      <c r="I1400" s="1"/>
      <c r="J1400" s="1" t="e">
        <f>VLOOKUP(Table_1[[#This Row],[מספר רישוי ]],'[3]2024'!$A:$AH,34,0)</f>
        <v>#N/A</v>
      </c>
    </row>
    <row r="1401" spans="1:10" ht="18" customHeight="1" thickBot="1" x14ac:dyDescent="0.3">
      <c r="A1401" s="1"/>
      <c r="B1401" s="1"/>
      <c r="C1401" s="1"/>
      <c r="D1401" s="1"/>
      <c r="E1401" s="713"/>
      <c r="F1401" s="1"/>
      <c r="G1401" s="1"/>
      <c r="H1401" s="44" t="str">
        <f t="array" ref="H1401">IF(ISERROR(INDEX(גיליון3!$U$14:$X$28,MATCH('דיווח פרטני'!G1401,גיליון3!$T$14:$T$28,0),MATCH('דיווח פרטני'!C1401,גיליון3!$U$13:$X$13,0)))," ", INDEX(גיליון3!$U$14:$X$28,MATCH('דיווח פרטני'!G1401,גיליון3!$T$14:$T$28,0),MATCH('דיווח פרטני'!C1401,גיליון3!$U$13:$X$13,0)))</f>
        <v xml:space="preserve"> </v>
      </c>
      <c r="I1401" s="1"/>
      <c r="J1401" s="1" t="e">
        <f>VLOOKUP(Table_1[[#This Row],[מספר רישוי ]],'[3]2024'!$A:$AH,34,0)</f>
        <v>#N/A</v>
      </c>
    </row>
    <row r="1402" spans="1:10" ht="18" customHeight="1" thickBot="1" x14ac:dyDescent="0.3">
      <c r="A1402" s="1"/>
      <c r="B1402" s="1"/>
      <c r="C1402" s="1"/>
      <c r="D1402" s="1"/>
      <c r="E1402" s="713"/>
      <c r="F1402" s="1"/>
      <c r="G1402" s="1"/>
      <c r="H1402" s="44" t="str">
        <f t="array" ref="H1402">IF(ISERROR(INDEX(גיליון3!$U$14:$X$28,MATCH('דיווח פרטני'!G1402,גיליון3!$T$14:$T$28,0),MATCH('דיווח פרטני'!C1402,גיליון3!$U$13:$X$13,0)))," ", INDEX(גיליון3!$U$14:$X$28,MATCH('דיווח פרטני'!G1402,גיליון3!$T$14:$T$28,0),MATCH('דיווח פרטני'!C1402,גיליון3!$U$13:$X$13,0)))</f>
        <v xml:space="preserve"> </v>
      </c>
      <c r="I1402" s="1"/>
      <c r="J1402" s="1" t="e">
        <f>VLOOKUP(Table_1[[#This Row],[מספר רישוי ]],'[3]2024'!$A:$AH,34,0)</f>
        <v>#N/A</v>
      </c>
    </row>
    <row r="1403" spans="1:10" ht="18" customHeight="1" thickBot="1" x14ac:dyDescent="0.3">
      <c r="A1403" s="1"/>
      <c r="B1403" s="1"/>
      <c r="C1403" s="1"/>
      <c r="D1403" s="1"/>
      <c r="E1403" s="713"/>
      <c r="F1403" s="1"/>
      <c r="G1403" s="1"/>
      <c r="H1403" s="44" t="str">
        <f t="array" ref="H1403">IF(ISERROR(INDEX(גיליון3!$U$14:$X$28,MATCH('דיווח פרטני'!G1403,גיליון3!$T$14:$T$28,0),MATCH('דיווח פרטני'!C1403,גיליון3!$U$13:$X$13,0)))," ", INDEX(גיליון3!$U$14:$X$28,MATCH('דיווח פרטני'!G1403,גיליון3!$T$14:$T$28,0),MATCH('דיווח פרטני'!C1403,גיליון3!$U$13:$X$13,0)))</f>
        <v xml:space="preserve"> </v>
      </c>
      <c r="I1403" s="1"/>
      <c r="J1403" s="1" t="e">
        <f>VLOOKUP(Table_1[[#This Row],[מספר רישוי ]],'[3]2024'!$A:$AH,34,0)</f>
        <v>#N/A</v>
      </c>
    </row>
    <row r="1404" spans="1:10" ht="18" customHeight="1" thickBot="1" x14ac:dyDescent="0.3">
      <c r="A1404" s="1"/>
      <c r="B1404" s="1"/>
      <c r="C1404" s="1"/>
      <c r="D1404" s="1"/>
      <c r="E1404" s="713"/>
      <c r="F1404" s="1"/>
      <c r="G1404" s="1"/>
      <c r="H1404" s="44" t="str">
        <f t="array" ref="H1404">IF(ISERROR(INDEX(גיליון3!$U$14:$X$28,MATCH('דיווח פרטני'!G1404,גיליון3!$T$14:$T$28,0),MATCH('דיווח פרטני'!C1404,גיליון3!$U$13:$X$13,0)))," ", INDEX(גיליון3!$U$14:$X$28,MATCH('דיווח פרטני'!G1404,גיליון3!$T$14:$T$28,0),MATCH('דיווח פרטני'!C1404,גיליון3!$U$13:$X$13,0)))</f>
        <v xml:space="preserve"> </v>
      </c>
      <c r="I1404" s="1"/>
      <c r="J1404" s="1" t="e">
        <f>VLOOKUP(Table_1[[#This Row],[מספר רישוי ]],'[3]2024'!$A:$AH,34,0)</f>
        <v>#N/A</v>
      </c>
    </row>
    <row r="1405" spans="1:10" ht="18" customHeight="1" thickBot="1" x14ac:dyDescent="0.3">
      <c r="A1405" s="1"/>
      <c r="B1405" s="1"/>
      <c r="C1405" s="1"/>
      <c r="D1405" s="1"/>
      <c r="E1405" s="713"/>
      <c r="F1405" s="1"/>
      <c r="G1405" s="1"/>
      <c r="H1405" s="44" t="str">
        <f t="array" ref="H1405">IF(ISERROR(INDEX(גיליון3!$U$14:$X$28,MATCH('דיווח פרטני'!G1405,גיליון3!$T$14:$T$28,0),MATCH('דיווח פרטני'!C1405,גיליון3!$U$13:$X$13,0)))," ", INDEX(גיליון3!$U$14:$X$28,MATCH('דיווח פרטני'!G1405,גיליון3!$T$14:$T$28,0),MATCH('דיווח פרטני'!C1405,גיליון3!$U$13:$X$13,0)))</f>
        <v xml:space="preserve"> </v>
      </c>
      <c r="I1405" s="1"/>
      <c r="J1405" s="1" t="e">
        <f>VLOOKUP(Table_1[[#This Row],[מספר רישוי ]],'[3]2024'!$A:$AH,34,0)</f>
        <v>#N/A</v>
      </c>
    </row>
    <row r="1406" spans="1:10" ht="18" customHeight="1" thickBot="1" x14ac:dyDescent="0.3">
      <c r="A1406" s="1"/>
      <c r="B1406" s="1"/>
      <c r="C1406" s="1"/>
      <c r="D1406" s="1"/>
      <c r="E1406" s="713"/>
      <c r="F1406" s="1"/>
      <c r="G1406" s="1"/>
      <c r="H1406" s="44" t="str">
        <f t="array" ref="H1406">IF(ISERROR(INDEX(גיליון3!$U$14:$X$28,MATCH('דיווח פרטני'!G1406,גיליון3!$T$14:$T$28,0),MATCH('דיווח פרטני'!C1406,גיליון3!$U$13:$X$13,0)))," ", INDEX(גיליון3!$U$14:$X$28,MATCH('דיווח פרטני'!G1406,גיליון3!$T$14:$T$28,0),MATCH('דיווח פרטני'!C1406,גיליון3!$U$13:$X$13,0)))</f>
        <v xml:space="preserve"> </v>
      </c>
      <c r="I1406" s="1"/>
      <c r="J1406" s="1" t="e">
        <f>VLOOKUP(Table_1[[#This Row],[מספר רישוי ]],'[3]2024'!$A:$AH,34,0)</f>
        <v>#N/A</v>
      </c>
    </row>
    <row r="1407" spans="1:10" ht="18" customHeight="1" thickBot="1" x14ac:dyDescent="0.3">
      <c r="A1407" s="1"/>
      <c r="B1407" s="1"/>
      <c r="C1407" s="1"/>
      <c r="D1407" s="1"/>
      <c r="E1407" s="713"/>
      <c r="F1407" s="1"/>
      <c r="G1407" s="1"/>
      <c r="H1407" s="44" t="str">
        <f t="array" ref="H1407">IF(ISERROR(INDEX(גיליון3!$U$14:$X$28,MATCH('דיווח פרטני'!G1407,גיליון3!$T$14:$T$28,0),MATCH('דיווח פרטני'!C1407,גיליון3!$U$13:$X$13,0)))," ", INDEX(גיליון3!$U$14:$X$28,MATCH('דיווח פרטני'!G1407,גיליון3!$T$14:$T$28,0),MATCH('דיווח פרטני'!C1407,גיליון3!$U$13:$X$13,0)))</f>
        <v xml:space="preserve"> </v>
      </c>
      <c r="I1407" s="1"/>
      <c r="J1407" s="1" t="e">
        <f>VLOOKUP(Table_1[[#This Row],[מספר רישוי ]],'[3]2024'!$A:$AH,34,0)</f>
        <v>#N/A</v>
      </c>
    </row>
    <row r="1408" spans="1:10" ht="18" customHeight="1" thickBot="1" x14ac:dyDescent="0.3">
      <c r="A1408" s="1"/>
      <c r="B1408" s="1"/>
      <c r="C1408" s="1"/>
      <c r="D1408" s="1"/>
      <c r="E1408" s="713"/>
      <c r="F1408" s="1"/>
      <c r="G1408" s="1"/>
      <c r="H1408" s="44" t="str">
        <f t="array" ref="H1408">IF(ISERROR(INDEX(גיליון3!$U$14:$X$28,MATCH('דיווח פרטני'!G1408,גיליון3!$T$14:$T$28,0),MATCH('דיווח פרטני'!C1408,גיליון3!$U$13:$X$13,0)))," ", INDEX(גיליון3!$U$14:$X$28,MATCH('דיווח פרטני'!G1408,גיליון3!$T$14:$T$28,0),MATCH('דיווח פרטני'!C1408,גיליון3!$U$13:$X$13,0)))</f>
        <v xml:space="preserve"> </v>
      </c>
      <c r="I1408" s="1"/>
      <c r="J1408" s="1" t="e">
        <f>VLOOKUP(Table_1[[#This Row],[מספר רישוי ]],'[3]2024'!$A:$AH,34,0)</f>
        <v>#N/A</v>
      </c>
    </row>
    <row r="1409" spans="1:10" ht="18" customHeight="1" thickBot="1" x14ac:dyDescent="0.3">
      <c r="A1409" s="1"/>
      <c r="B1409" s="1"/>
      <c r="C1409" s="1"/>
      <c r="D1409" s="1"/>
      <c r="E1409" s="713"/>
      <c r="F1409" s="1"/>
      <c r="G1409" s="1"/>
      <c r="H1409" s="44" t="str">
        <f t="array" ref="H1409">IF(ISERROR(INDEX(גיליון3!$U$14:$X$28,MATCH('דיווח פרטני'!G1409,גיליון3!$T$14:$T$28,0),MATCH('דיווח פרטני'!C1409,גיליון3!$U$13:$X$13,0)))," ", INDEX(גיליון3!$U$14:$X$28,MATCH('דיווח פרטני'!G1409,גיליון3!$T$14:$T$28,0),MATCH('דיווח פרטני'!C1409,גיליון3!$U$13:$X$13,0)))</f>
        <v xml:space="preserve"> </v>
      </c>
      <c r="I1409" s="1"/>
      <c r="J1409" s="1" t="e">
        <f>VLOOKUP(Table_1[[#This Row],[מספר רישוי ]],'[3]2024'!$A:$AH,34,0)</f>
        <v>#N/A</v>
      </c>
    </row>
    <row r="1410" spans="1:10" ht="18" customHeight="1" thickBot="1" x14ac:dyDescent="0.3">
      <c r="A1410" s="1"/>
      <c r="B1410" s="1"/>
      <c r="C1410" s="1"/>
      <c r="D1410" s="1"/>
      <c r="E1410" s="713"/>
      <c r="F1410" s="1"/>
      <c r="G1410" s="1"/>
      <c r="H1410" s="44" t="str">
        <f t="array" ref="H1410">IF(ISERROR(INDEX(גיליון3!$U$14:$X$28,MATCH('דיווח פרטני'!G1410,גיליון3!$T$14:$T$28,0),MATCH('דיווח פרטני'!C1410,גיליון3!$U$13:$X$13,0)))," ", INDEX(גיליון3!$U$14:$X$28,MATCH('דיווח פרטני'!G1410,גיליון3!$T$14:$T$28,0),MATCH('דיווח פרטני'!C1410,גיליון3!$U$13:$X$13,0)))</f>
        <v xml:space="preserve"> </v>
      </c>
      <c r="I1410" s="1"/>
      <c r="J1410" s="1" t="e">
        <f>VLOOKUP(Table_1[[#This Row],[מספר רישוי ]],'[3]2024'!$A:$AH,34,0)</f>
        <v>#N/A</v>
      </c>
    </row>
    <row r="1411" spans="1:10" ht="18" customHeight="1" thickBot="1" x14ac:dyDescent="0.3">
      <c r="A1411" s="1"/>
      <c r="B1411" s="1"/>
      <c r="C1411" s="1"/>
      <c r="D1411" s="1"/>
      <c r="E1411" s="713"/>
      <c r="F1411" s="1"/>
      <c r="G1411" s="1"/>
      <c r="H1411" s="44" t="str">
        <f t="array" ref="H1411">IF(ISERROR(INDEX(גיליון3!$U$14:$X$28,MATCH('דיווח פרטני'!G1411,גיליון3!$T$14:$T$28,0),MATCH('דיווח פרטני'!C1411,גיליון3!$U$13:$X$13,0)))," ", INDEX(גיליון3!$U$14:$X$28,MATCH('דיווח פרטני'!G1411,גיליון3!$T$14:$T$28,0),MATCH('דיווח פרטני'!C1411,גיליון3!$U$13:$X$13,0)))</f>
        <v xml:space="preserve"> </v>
      </c>
      <c r="I1411" s="1"/>
      <c r="J1411" s="1" t="e">
        <f>VLOOKUP(Table_1[[#This Row],[מספר רישוי ]],'[3]2024'!$A:$AH,34,0)</f>
        <v>#N/A</v>
      </c>
    </row>
    <row r="1412" spans="1:10" ht="18" customHeight="1" thickBot="1" x14ac:dyDescent="0.3">
      <c r="A1412" s="1"/>
      <c r="B1412" s="1"/>
      <c r="C1412" s="1"/>
      <c r="D1412" s="1"/>
      <c r="E1412" s="713"/>
      <c r="F1412" s="1"/>
      <c r="G1412" s="1"/>
      <c r="H1412" s="44" t="str">
        <f t="array" ref="H1412">IF(ISERROR(INDEX(גיליון3!$U$14:$X$28,MATCH('דיווח פרטני'!G1412,גיליון3!$T$14:$T$28,0),MATCH('דיווח פרטני'!C1412,גיליון3!$U$13:$X$13,0)))," ", INDEX(גיליון3!$U$14:$X$28,MATCH('דיווח פרטני'!G1412,גיליון3!$T$14:$T$28,0),MATCH('דיווח פרטני'!C1412,גיליון3!$U$13:$X$13,0)))</f>
        <v xml:space="preserve"> </v>
      </c>
      <c r="I1412" s="1"/>
      <c r="J1412" s="1" t="e">
        <f>VLOOKUP(Table_1[[#This Row],[מספר רישוי ]],'[3]2024'!$A:$AH,34,0)</f>
        <v>#N/A</v>
      </c>
    </row>
    <row r="1413" spans="1:10" ht="18" customHeight="1" thickBot="1" x14ac:dyDescent="0.3">
      <c r="A1413" s="1"/>
      <c r="B1413" s="1"/>
      <c r="C1413" s="1"/>
      <c r="D1413" s="1"/>
      <c r="E1413" s="713"/>
      <c r="F1413" s="1"/>
      <c r="G1413" s="1"/>
      <c r="H1413" s="44" t="str">
        <f t="array" ref="H1413">IF(ISERROR(INDEX(גיליון3!$U$14:$X$28,MATCH('דיווח פרטני'!G1413,גיליון3!$T$14:$T$28,0),MATCH('דיווח פרטני'!C1413,גיליון3!$U$13:$X$13,0)))," ", INDEX(גיליון3!$U$14:$X$28,MATCH('דיווח פרטני'!G1413,גיליון3!$T$14:$T$28,0),MATCH('דיווח פרטני'!C1413,גיליון3!$U$13:$X$13,0)))</f>
        <v xml:space="preserve"> </v>
      </c>
      <c r="I1413" s="1"/>
      <c r="J1413" s="1" t="e">
        <f>VLOOKUP(Table_1[[#This Row],[מספר רישוי ]],'[3]2024'!$A:$AH,34,0)</f>
        <v>#N/A</v>
      </c>
    </row>
    <row r="1414" spans="1:10" ht="18" customHeight="1" thickBot="1" x14ac:dyDescent="0.3">
      <c r="A1414" s="1"/>
      <c r="B1414" s="1"/>
      <c r="C1414" s="1"/>
      <c r="D1414" s="1"/>
      <c r="E1414" s="713"/>
      <c r="F1414" s="1"/>
      <c r="G1414" s="1"/>
      <c r="H1414" s="44" t="str">
        <f t="array" ref="H1414">IF(ISERROR(INDEX(גיליון3!$U$14:$X$28,MATCH('דיווח פרטני'!G1414,גיליון3!$T$14:$T$28,0),MATCH('דיווח פרטני'!C1414,גיליון3!$U$13:$X$13,0)))," ", INDEX(גיליון3!$U$14:$X$28,MATCH('דיווח פרטני'!G1414,גיליון3!$T$14:$T$28,0),MATCH('דיווח פרטני'!C1414,גיליון3!$U$13:$X$13,0)))</f>
        <v xml:space="preserve"> </v>
      </c>
      <c r="I1414" s="1"/>
      <c r="J1414" s="1" t="e">
        <f>VLOOKUP(Table_1[[#This Row],[מספר רישוי ]],'[3]2024'!$A:$AH,34,0)</f>
        <v>#N/A</v>
      </c>
    </row>
    <row r="1415" spans="1:10" ht="18" customHeight="1" thickBot="1" x14ac:dyDescent="0.3">
      <c r="A1415" s="1"/>
      <c r="B1415" s="1"/>
      <c r="C1415" s="1"/>
      <c r="D1415" s="1"/>
      <c r="E1415" s="713"/>
      <c r="F1415" s="1"/>
      <c r="G1415" s="1"/>
      <c r="H1415" s="44" t="str">
        <f t="array" ref="H1415">IF(ISERROR(INDEX(גיליון3!$U$14:$X$28,MATCH('דיווח פרטני'!G1415,גיליון3!$T$14:$T$28,0),MATCH('דיווח פרטני'!C1415,גיליון3!$U$13:$X$13,0)))," ", INDEX(גיליון3!$U$14:$X$28,MATCH('דיווח פרטני'!G1415,גיליון3!$T$14:$T$28,0),MATCH('דיווח פרטני'!C1415,גיליון3!$U$13:$X$13,0)))</f>
        <v xml:space="preserve"> </v>
      </c>
      <c r="I1415" s="1"/>
      <c r="J1415" s="1" t="e">
        <f>VLOOKUP(Table_1[[#This Row],[מספר רישוי ]],'[3]2024'!$A:$AH,34,0)</f>
        <v>#N/A</v>
      </c>
    </row>
    <row r="1416" spans="1:10" ht="18" customHeight="1" thickBot="1" x14ac:dyDescent="0.3">
      <c r="A1416" s="1"/>
      <c r="B1416" s="1"/>
      <c r="C1416" s="1"/>
      <c r="D1416" s="1"/>
      <c r="E1416" s="713"/>
      <c r="F1416" s="1"/>
      <c r="G1416" s="1"/>
      <c r="H1416" s="44" t="str">
        <f t="array" ref="H1416">IF(ISERROR(INDEX(גיליון3!$U$14:$X$28,MATCH('דיווח פרטני'!G1416,גיליון3!$T$14:$T$28,0),MATCH('דיווח פרטני'!C1416,גיליון3!$U$13:$X$13,0)))," ", INDEX(גיליון3!$U$14:$X$28,MATCH('דיווח פרטני'!G1416,גיליון3!$T$14:$T$28,0),MATCH('דיווח פרטני'!C1416,גיליון3!$U$13:$X$13,0)))</f>
        <v xml:space="preserve"> </v>
      </c>
      <c r="I1416" s="1"/>
      <c r="J1416" s="1" t="e">
        <f>VLOOKUP(Table_1[[#This Row],[מספר רישוי ]],'[3]2024'!$A:$AH,34,0)</f>
        <v>#N/A</v>
      </c>
    </row>
    <row r="1417" spans="1:10" ht="18" customHeight="1" thickBot="1" x14ac:dyDescent="0.3">
      <c r="A1417" s="1"/>
      <c r="B1417" s="1"/>
      <c r="C1417" s="1"/>
      <c r="D1417" s="1"/>
      <c r="E1417" s="713"/>
      <c r="F1417" s="1"/>
      <c r="G1417" s="1"/>
      <c r="H1417" s="44" t="str">
        <f t="array" ref="H1417">IF(ISERROR(INDEX(גיליון3!$U$14:$X$28,MATCH('דיווח פרטני'!G1417,גיליון3!$T$14:$T$28,0),MATCH('דיווח פרטני'!C1417,גיליון3!$U$13:$X$13,0)))," ", INDEX(גיליון3!$U$14:$X$28,MATCH('דיווח פרטני'!G1417,גיליון3!$T$14:$T$28,0),MATCH('דיווח פרטני'!C1417,גיליון3!$U$13:$X$13,0)))</f>
        <v xml:space="preserve"> </v>
      </c>
      <c r="I1417" s="1"/>
      <c r="J1417" s="1" t="e">
        <f>VLOOKUP(Table_1[[#This Row],[מספר רישוי ]],'[3]2024'!$A:$AH,34,0)</f>
        <v>#N/A</v>
      </c>
    </row>
    <row r="1418" spans="1:10" ht="18" customHeight="1" thickBot="1" x14ac:dyDescent="0.3">
      <c r="A1418" s="1"/>
      <c r="B1418" s="1"/>
      <c r="C1418" s="1"/>
      <c r="D1418" s="1"/>
      <c r="E1418" s="713"/>
      <c r="F1418" s="1"/>
      <c r="G1418" s="1"/>
      <c r="H1418" s="44" t="str">
        <f t="array" ref="H1418">IF(ISERROR(INDEX(גיליון3!$U$14:$X$28,MATCH('דיווח פרטני'!G1418,גיליון3!$T$14:$T$28,0),MATCH('דיווח פרטני'!C1418,גיליון3!$U$13:$X$13,0)))," ", INDEX(גיליון3!$U$14:$X$28,MATCH('דיווח פרטני'!G1418,גיליון3!$T$14:$T$28,0),MATCH('דיווח פרטני'!C1418,גיליון3!$U$13:$X$13,0)))</f>
        <v xml:space="preserve"> </v>
      </c>
      <c r="I1418" s="1"/>
      <c r="J1418" s="1" t="e">
        <f>VLOOKUP(Table_1[[#This Row],[מספר רישוי ]],'[3]2024'!$A:$AH,34,0)</f>
        <v>#N/A</v>
      </c>
    </row>
    <row r="1419" spans="1:10" ht="18" customHeight="1" thickBot="1" x14ac:dyDescent="0.3">
      <c r="A1419" s="1"/>
      <c r="B1419" s="1"/>
      <c r="C1419" s="1"/>
      <c r="D1419" s="1"/>
      <c r="E1419" s="713"/>
      <c r="F1419" s="1"/>
      <c r="G1419" s="1"/>
      <c r="H1419" s="44" t="str">
        <f t="array" ref="H1419">IF(ISERROR(INDEX(גיליון3!$U$14:$X$28,MATCH('דיווח פרטני'!G1419,גיליון3!$T$14:$T$28,0),MATCH('דיווח פרטני'!C1419,גיליון3!$U$13:$X$13,0)))," ", INDEX(גיליון3!$U$14:$X$28,MATCH('דיווח פרטני'!G1419,גיליון3!$T$14:$T$28,0),MATCH('דיווח פרטני'!C1419,גיליון3!$U$13:$X$13,0)))</f>
        <v xml:space="preserve"> </v>
      </c>
      <c r="I1419" s="1"/>
      <c r="J1419" s="1" t="e">
        <f>VLOOKUP(Table_1[[#This Row],[מספר רישוי ]],'[3]2024'!$A:$AH,34,0)</f>
        <v>#N/A</v>
      </c>
    </row>
    <row r="1420" spans="1:10" ht="18" customHeight="1" thickBot="1" x14ac:dyDescent="0.3">
      <c r="A1420" s="1"/>
      <c r="B1420" s="1"/>
      <c r="C1420" s="1"/>
      <c r="D1420" s="1"/>
      <c r="E1420" s="713"/>
      <c r="F1420" s="1"/>
      <c r="G1420" s="1"/>
      <c r="H1420" s="44" t="str">
        <f t="array" ref="H1420">IF(ISERROR(INDEX(גיליון3!$U$14:$X$28,MATCH('דיווח פרטני'!G1420,גיליון3!$T$14:$T$28,0),MATCH('דיווח פרטני'!C1420,גיליון3!$U$13:$X$13,0)))," ", INDEX(גיליון3!$U$14:$X$28,MATCH('דיווח פרטני'!G1420,גיליון3!$T$14:$T$28,0),MATCH('דיווח פרטני'!C1420,גיליון3!$U$13:$X$13,0)))</f>
        <v xml:space="preserve"> </v>
      </c>
      <c r="I1420" s="1"/>
      <c r="J1420" s="1" t="e">
        <f>VLOOKUP(Table_1[[#This Row],[מספר רישוי ]],'[3]2024'!$A:$AH,34,0)</f>
        <v>#N/A</v>
      </c>
    </row>
    <row r="1421" spans="1:10" ht="18" customHeight="1" thickBot="1" x14ac:dyDescent="0.3">
      <c r="A1421" s="1"/>
      <c r="B1421" s="1"/>
      <c r="C1421" s="1"/>
      <c r="D1421" s="1"/>
      <c r="E1421" s="713"/>
      <c r="F1421" s="1"/>
      <c r="G1421" s="1"/>
      <c r="H1421" s="44" t="str">
        <f t="array" ref="H1421">IF(ISERROR(INDEX(גיליון3!$U$14:$X$28,MATCH('דיווח פרטני'!G1421,גיליון3!$T$14:$T$28,0),MATCH('דיווח פרטני'!C1421,גיליון3!$U$13:$X$13,0)))," ", INDEX(גיליון3!$U$14:$X$28,MATCH('דיווח פרטני'!G1421,גיליון3!$T$14:$T$28,0),MATCH('דיווח פרטני'!C1421,גיליון3!$U$13:$X$13,0)))</f>
        <v xml:space="preserve"> </v>
      </c>
      <c r="I1421" s="1"/>
      <c r="J1421" s="1" t="e">
        <f>VLOOKUP(Table_1[[#This Row],[מספר רישוי ]],'[3]2024'!$A:$AH,34,0)</f>
        <v>#N/A</v>
      </c>
    </row>
    <row r="1422" spans="1:10" ht="18" customHeight="1" thickBot="1" x14ac:dyDescent="0.3">
      <c r="A1422" s="1"/>
      <c r="B1422" s="1"/>
      <c r="C1422" s="1"/>
      <c r="D1422" s="1"/>
      <c r="E1422" s="713"/>
      <c r="F1422" s="1"/>
      <c r="G1422" s="1"/>
      <c r="H1422" s="44" t="str">
        <f t="array" ref="H1422">IF(ISERROR(INDEX(גיליון3!$U$14:$X$28,MATCH('דיווח פרטני'!G1422,גיליון3!$T$14:$T$28,0),MATCH('דיווח פרטני'!C1422,גיליון3!$U$13:$X$13,0)))," ", INDEX(גיליון3!$U$14:$X$28,MATCH('דיווח פרטני'!G1422,גיליון3!$T$14:$T$28,0),MATCH('דיווח פרטני'!C1422,גיליון3!$U$13:$X$13,0)))</f>
        <v xml:space="preserve"> </v>
      </c>
      <c r="I1422" s="1"/>
      <c r="J1422" s="1" t="e">
        <f>VLOOKUP(Table_1[[#This Row],[מספר רישוי ]],'[3]2024'!$A:$AH,34,0)</f>
        <v>#N/A</v>
      </c>
    </row>
    <row r="1423" spans="1:10" ht="18" customHeight="1" thickBot="1" x14ac:dyDescent="0.3">
      <c r="A1423" s="1"/>
      <c r="B1423" s="1"/>
      <c r="C1423" s="1"/>
      <c r="D1423" s="1"/>
      <c r="E1423" s="713"/>
      <c r="F1423" s="1"/>
      <c r="G1423" s="1"/>
      <c r="H1423" s="44" t="str">
        <f t="array" ref="H1423">IF(ISERROR(INDEX(גיליון3!$U$14:$X$28,MATCH('דיווח פרטני'!G1423,גיליון3!$T$14:$T$28,0),MATCH('דיווח פרטני'!C1423,גיליון3!$U$13:$X$13,0)))," ", INDEX(גיליון3!$U$14:$X$28,MATCH('דיווח פרטני'!G1423,גיליון3!$T$14:$T$28,0),MATCH('דיווח פרטני'!C1423,גיליון3!$U$13:$X$13,0)))</f>
        <v xml:space="preserve"> </v>
      </c>
      <c r="I1423" s="1"/>
      <c r="J1423" s="1" t="e">
        <f>VLOOKUP(Table_1[[#This Row],[מספר רישוי ]],'[3]2024'!$A:$AH,34,0)</f>
        <v>#N/A</v>
      </c>
    </row>
    <row r="1424" spans="1:10" ht="18" customHeight="1" thickBot="1" x14ac:dyDescent="0.3">
      <c r="A1424" s="1"/>
      <c r="B1424" s="1"/>
      <c r="C1424" s="1"/>
      <c r="D1424" s="1"/>
      <c r="E1424" s="713"/>
      <c r="F1424" s="1"/>
      <c r="G1424" s="1"/>
      <c r="H1424" s="44" t="str">
        <f t="array" ref="H1424">IF(ISERROR(INDEX(גיליון3!$U$14:$X$28,MATCH('דיווח פרטני'!G1424,גיליון3!$T$14:$T$28,0),MATCH('דיווח פרטני'!C1424,גיליון3!$U$13:$X$13,0)))," ", INDEX(גיליון3!$U$14:$X$28,MATCH('דיווח פרטני'!G1424,גיליון3!$T$14:$T$28,0),MATCH('דיווח פרטני'!C1424,גיליון3!$U$13:$X$13,0)))</f>
        <v xml:space="preserve"> </v>
      </c>
      <c r="I1424" s="1"/>
      <c r="J1424" s="1" t="e">
        <f>VLOOKUP(Table_1[[#This Row],[מספר רישוי ]],'[3]2024'!$A:$AH,34,0)</f>
        <v>#N/A</v>
      </c>
    </row>
    <row r="1425" spans="1:10" ht="18" customHeight="1" thickBot="1" x14ac:dyDescent="0.3">
      <c r="A1425" s="1"/>
      <c r="B1425" s="1"/>
      <c r="C1425" s="1"/>
      <c r="D1425" s="1"/>
      <c r="E1425" s="713"/>
      <c r="F1425" s="1"/>
      <c r="G1425" s="1"/>
      <c r="H1425" s="44" t="str">
        <f t="array" ref="H1425">IF(ISERROR(INDEX(גיליון3!$U$14:$X$28,MATCH('דיווח פרטני'!G1425,גיליון3!$T$14:$T$28,0),MATCH('דיווח פרטני'!C1425,גיליון3!$U$13:$X$13,0)))," ", INDEX(גיליון3!$U$14:$X$28,MATCH('דיווח פרטני'!G1425,גיליון3!$T$14:$T$28,0),MATCH('דיווח פרטני'!C1425,גיליון3!$U$13:$X$13,0)))</f>
        <v xml:space="preserve"> </v>
      </c>
      <c r="I1425" s="1"/>
      <c r="J1425" s="1" t="e">
        <f>VLOOKUP(Table_1[[#This Row],[מספר רישוי ]],'[3]2024'!$A:$AH,34,0)</f>
        <v>#N/A</v>
      </c>
    </row>
    <row r="1426" spans="1:10" ht="18" customHeight="1" thickBot="1" x14ac:dyDescent="0.3">
      <c r="A1426" s="1"/>
      <c r="B1426" s="1"/>
      <c r="C1426" s="1"/>
      <c r="D1426" s="1"/>
      <c r="E1426" s="713"/>
      <c r="F1426" s="1"/>
      <c r="G1426" s="1"/>
      <c r="H1426" s="44" t="str">
        <f t="array" ref="H1426">IF(ISERROR(INDEX(גיליון3!$U$14:$X$28,MATCH('דיווח פרטני'!G1426,גיליון3!$T$14:$T$28,0),MATCH('דיווח פרטני'!C1426,גיליון3!$U$13:$X$13,0)))," ", INDEX(גיליון3!$U$14:$X$28,MATCH('דיווח פרטני'!G1426,גיליון3!$T$14:$T$28,0),MATCH('דיווח פרטני'!C1426,גיליון3!$U$13:$X$13,0)))</f>
        <v xml:space="preserve"> </v>
      </c>
      <c r="I1426" s="1"/>
      <c r="J1426" s="1" t="e">
        <f>VLOOKUP(Table_1[[#This Row],[מספר רישוי ]],'[3]2024'!$A:$AH,34,0)</f>
        <v>#N/A</v>
      </c>
    </row>
    <row r="1427" spans="1:10" ht="18" customHeight="1" thickBot="1" x14ac:dyDescent="0.3">
      <c r="A1427" s="1"/>
      <c r="B1427" s="1"/>
      <c r="C1427" s="1"/>
      <c r="D1427" s="1"/>
      <c r="E1427" s="713"/>
      <c r="F1427" s="1"/>
      <c r="G1427" s="1"/>
      <c r="H1427" s="44" t="str">
        <f t="array" ref="H1427">IF(ISERROR(INDEX(גיליון3!$U$14:$X$28,MATCH('דיווח פרטני'!G1427,גיליון3!$T$14:$T$28,0),MATCH('דיווח פרטני'!C1427,גיליון3!$U$13:$X$13,0)))," ", INDEX(גיליון3!$U$14:$X$28,MATCH('דיווח פרטני'!G1427,גיליון3!$T$14:$T$28,0),MATCH('דיווח פרטני'!C1427,גיליון3!$U$13:$X$13,0)))</f>
        <v xml:space="preserve"> </v>
      </c>
      <c r="I1427" s="1"/>
      <c r="J1427" s="1" t="e">
        <f>VLOOKUP(Table_1[[#This Row],[מספר רישוי ]],'[3]2024'!$A:$AH,34,0)</f>
        <v>#N/A</v>
      </c>
    </row>
    <row r="1428" spans="1:10" ht="18" customHeight="1" thickBot="1" x14ac:dyDescent="0.3">
      <c r="A1428" s="1"/>
      <c r="B1428" s="1"/>
      <c r="C1428" s="1"/>
      <c r="D1428" s="1"/>
      <c r="E1428" s="713"/>
      <c r="F1428" s="1"/>
      <c r="G1428" s="1"/>
      <c r="H1428" s="44" t="str">
        <f t="array" ref="H1428">IF(ISERROR(INDEX(גיליון3!$U$14:$X$28,MATCH('דיווח פרטני'!G1428,גיליון3!$T$14:$T$28,0),MATCH('דיווח פרטני'!C1428,גיליון3!$U$13:$X$13,0)))," ", INDEX(גיליון3!$U$14:$X$28,MATCH('דיווח פרטני'!G1428,גיליון3!$T$14:$T$28,0),MATCH('דיווח פרטני'!C1428,גיליון3!$U$13:$X$13,0)))</f>
        <v xml:space="preserve"> </v>
      </c>
      <c r="I1428" s="1"/>
      <c r="J1428" s="1" t="e">
        <f>VLOOKUP(Table_1[[#This Row],[מספר רישוי ]],'[3]2024'!$A:$AH,34,0)</f>
        <v>#N/A</v>
      </c>
    </row>
    <row r="1429" spans="1:10" ht="18" customHeight="1" thickBot="1" x14ac:dyDescent="0.3">
      <c r="A1429" s="1"/>
      <c r="B1429" s="1"/>
      <c r="C1429" s="1"/>
      <c r="D1429" s="1"/>
      <c r="E1429" s="713"/>
      <c r="F1429" s="1"/>
      <c r="G1429" s="1"/>
      <c r="H1429" s="44" t="str">
        <f t="array" ref="H1429">IF(ISERROR(INDEX(גיליון3!$U$14:$X$28,MATCH('דיווח פרטני'!G1429,גיליון3!$T$14:$T$28,0),MATCH('דיווח פרטני'!C1429,גיליון3!$U$13:$X$13,0)))," ", INDEX(גיליון3!$U$14:$X$28,MATCH('דיווח פרטני'!G1429,גיליון3!$T$14:$T$28,0),MATCH('דיווח פרטני'!C1429,גיליון3!$U$13:$X$13,0)))</f>
        <v xml:space="preserve"> </v>
      </c>
      <c r="I1429" s="1"/>
      <c r="J1429" s="1" t="e">
        <f>VLOOKUP(Table_1[[#This Row],[מספר רישוי ]],'[3]2024'!$A:$AH,34,0)</f>
        <v>#N/A</v>
      </c>
    </row>
    <row r="1430" spans="1:10" ht="18" customHeight="1" thickBot="1" x14ac:dyDescent="0.3">
      <c r="A1430" s="1"/>
      <c r="B1430" s="1"/>
      <c r="C1430" s="1"/>
      <c r="D1430" s="1"/>
      <c r="E1430" s="713"/>
      <c r="F1430" s="1"/>
      <c r="G1430" s="1"/>
      <c r="H1430" s="44" t="str">
        <f t="array" ref="H1430">IF(ISERROR(INDEX(גיליון3!$U$14:$X$28,MATCH('דיווח פרטני'!G1430,גיליון3!$T$14:$T$28,0),MATCH('דיווח פרטני'!C1430,גיליון3!$U$13:$X$13,0)))," ", INDEX(גיליון3!$U$14:$X$28,MATCH('דיווח פרטני'!G1430,גיליון3!$T$14:$T$28,0),MATCH('דיווח פרטני'!C1430,גיליון3!$U$13:$X$13,0)))</f>
        <v xml:space="preserve"> </v>
      </c>
      <c r="I1430" s="1"/>
      <c r="J1430" s="1" t="e">
        <f>VLOOKUP(Table_1[[#This Row],[מספר רישוי ]],'[3]2024'!$A:$AH,34,0)</f>
        <v>#N/A</v>
      </c>
    </row>
    <row r="1431" spans="1:10" ht="18" customHeight="1" thickBot="1" x14ac:dyDescent="0.3">
      <c r="A1431" s="1"/>
      <c r="B1431" s="1"/>
      <c r="C1431" s="1"/>
      <c r="D1431" s="1"/>
      <c r="E1431" s="713"/>
      <c r="F1431" s="1"/>
      <c r="G1431" s="1"/>
      <c r="H1431" s="44" t="str">
        <f t="array" ref="H1431">IF(ISERROR(INDEX(גיליון3!$U$14:$X$28,MATCH('דיווח פרטני'!G1431,גיליון3!$T$14:$T$28,0),MATCH('דיווח פרטני'!C1431,גיליון3!$U$13:$X$13,0)))," ", INDEX(גיליון3!$U$14:$X$28,MATCH('דיווח פרטני'!G1431,גיליון3!$T$14:$T$28,0),MATCH('דיווח פרטני'!C1431,גיליון3!$U$13:$X$13,0)))</f>
        <v xml:space="preserve"> </v>
      </c>
      <c r="I1431" s="1"/>
      <c r="J1431" s="1" t="e">
        <f>VLOOKUP(Table_1[[#This Row],[מספר רישוי ]],'[3]2024'!$A:$AH,34,0)</f>
        <v>#N/A</v>
      </c>
    </row>
    <row r="1432" spans="1:10" ht="18" customHeight="1" thickBot="1" x14ac:dyDescent="0.3">
      <c r="A1432" s="1"/>
      <c r="B1432" s="1"/>
      <c r="C1432" s="1"/>
      <c r="D1432" s="1"/>
      <c r="E1432" s="713"/>
      <c r="F1432" s="1"/>
      <c r="G1432" s="1"/>
      <c r="H1432" s="44" t="str">
        <f t="array" ref="H1432">IF(ISERROR(INDEX(גיליון3!$U$14:$X$28,MATCH('דיווח פרטני'!G1432,גיליון3!$T$14:$T$28,0),MATCH('דיווח פרטני'!C1432,גיליון3!$U$13:$X$13,0)))," ", INDEX(גיליון3!$U$14:$X$28,MATCH('דיווח פרטני'!G1432,גיליון3!$T$14:$T$28,0),MATCH('דיווח פרטני'!C1432,גיליון3!$U$13:$X$13,0)))</f>
        <v xml:space="preserve"> </v>
      </c>
      <c r="I1432" s="1"/>
      <c r="J1432" s="1" t="e">
        <f>VLOOKUP(Table_1[[#This Row],[מספר רישוי ]],'[3]2024'!$A:$AH,34,0)</f>
        <v>#N/A</v>
      </c>
    </row>
    <row r="1433" spans="1:10" ht="18" customHeight="1" thickBot="1" x14ac:dyDescent="0.3">
      <c r="A1433" s="1"/>
      <c r="B1433" s="1"/>
      <c r="C1433" s="1"/>
      <c r="D1433" s="1"/>
      <c r="E1433" s="713"/>
      <c r="F1433" s="1"/>
      <c r="G1433" s="1"/>
      <c r="H1433" s="44" t="str">
        <f t="array" ref="H1433">IF(ISERROR(INDEX(גיליון3!$U$14:$X$28,MATCH('דיווח פרטני'!G1433,גיליון3!$T$14:$T$28,0),MATCH('דיווח פרטני'!C1433,גיליון3!$U$13:$X$13,0)))," ", INDEX(גיליון3!$U$14:$X$28,MATCH('דיווח פרטני'!G1433,גיליון3!$T$14:$T$28,0),MATCH('דיווח פרטני'!C1433,גיליון3!$U$13:$X$13,0)))</f>
        <v xml:space="preserve"> </v>
      </c>
      <c r="I1433" s="1"/>
      <c r="J1433" s="1" t="e">
        <f>VLOOKUP(Table_1[[#This Row],[מספר רישוי ]],'[3]2024'!$A:$AH,34,0)</f>
        <v>#N/A</v>
      </c>
    </row>
    <row r="1434" spans="1:10" ht="18" customHeight="1" thickBot="1" x14ac:dyDescent="0.3">
      <c r="A1434" s="1"/>
      <c r="B1434" s="1"/>
      <c r="C1434" s="1"/>
      <c r="D1434" s="1"/>
      <c r="E1434" s="713"/>
      <c r="F1434" s="1"/>
      <c r="G1434" s="1"/>
      <c r="H1434" s="44" t="str">
        <f t="array" ref="H1434">IF(ISERROR(INDEX(גיליון3!$U$14:$X$28,MATCH('דיווח פרטני'!G1434,גיליון3!$T$14:$T$28,0),MATCH('דיווח פרטני'!C1434,גיליון3!$U$13:$X$13,0)))," ", INDEX(גיליון3!$U$14:$X$28,MATCH('דיווח פרטני'!G1434,גיליון3!$T$14:$T$28,0),MATCH('דיווח פרטני'!C1434,גיליון3!$U$13:$X$13,0)))</f>
        <v xml:space="preserve"> </v>
      </c>
      <c r="I1434" s="1"/>
      <c r="J1434" s="1" t="e">
        <f>VLOOKUP(Table_1[[#This Row],[מספר רישוי ]],'[3]2024'!$A:$AH,34,0)</f>
        <v>#N/A</v>
      </c>
    </row>
    <row r="1435" spans="1:10" ht="18" customHeight="1" thickBot="1" x14ac:dyDescent="0.3">
      <c r="A1435" s="1"/>
      <c r="B1435" s="1"/>
      <c r="C1435" s="1"/>
      <c r="D1435" s="1"/>
      <c r="E1435" s="713"/>
      <c r="F1435" s="1"/>
      <c r="G1435" s="1"/>
      <c r="H1435" s="44" t="str">
        <f t="array" ref="H1435">IF(ISERROR(INDEX(גיליון3!$U$14:$X$28,MATCH('דיווח פרטני'!G1435,גיליון3!$T$14:$T$28,0),MATCH('דיווח פרטני'!C1435,גיליון3!$U$13:$X$13,0)))," ", INDEX(גיליון3!$U$14:$X$28,MATCH('דיווח פרטני'!G1435,גיליון3!$T$14:$T$28,0),MATCH('דיווח פרטני'!C1435,גיליון3!$U$13:$X$13,0)))</f>
        <v xml:space="preserve"> </v>
      </c>
      <c r="I1435" s="1"/>
      <c r="J1435" s="1" t="e">
        <f>VLOOKUP(Table_1[[#This Row],[מספר רישוי ]],'[3]2024'!$A:$AH,34,0)</f>
        <v>#N/A</v>
      </c>
    </row>
    <row r="1436" spans="1:10" ht="18" customHeight="1" thickBot="1" x14ac:dyDescent="0.3">
      <c r="A1436" s="1"/>
      <c r="B1436" s="1"/>
      <c r="C1436" s="1"/>
      <c r="D1436" s="1"/>
      <c r="E1436" s="713"/>
      <c r="F1436" s="1"/>
      <c r="G1436" s="1"/>
      <c r="H1436" s="44" t="str">
        <f t="array" ref="H1436">IF(ISERROR(INDEX(גיליון3!$U$14:$X$28,MATCH('דיווח פרטני'!G1436,גיליון3!$T$14:$T$28,0),MATCH('דיווח פרטני'!C1436,גיליון3!$U$13:$X$13,0)))," ", INDEX(גיליון3!$U$14:$X$28,MATCH('דיווח פרטני'!G1436,גיליון3!$T$14:$T$28,0),MATCH('דיווח פרטני'!C1436,גיליון3!$U$13:$X$13,0)))</f>
        <v xml:space="preserve"> </v>
      </c>
      <c r="I1436" s="1"/>
      <c r="J1436" s="1" t="e">
        <f>VLOOKUP(Table_1[[#This Row],[מספר רישוי ]],'[3]2024'!$A:$AH,34,0)</f>
        <v>#N/A</v>
      </c>
    </row>
    <row r="1437" spans="1:10" ht="18" customHeight="1" thickBot="1" x14ac:dyDescent="0.3">
      <c r="A1437" s="1"/>
      <c r="B1437" s="1"/>
      <c r="C1437" s="1"/>
      <c r="D1437" s="1"/>
      <c r="E1437" s="713"/>
      <c r="F1437" s="1"/>
      <c r="G1437" s="1"/>
      <c r="H1437" s="44" t="str">
        <f t="array" ref="H1437">IF(ISERROR(INDEX(גיליון3!$U$14:$X$28,MATCH('דיווח פרטני'!G1437,גיליון3!$T$14:$T$28,0),MATCH('דיווח פרטני'!C1437,גיליון3!$U$13:$X$13,0)))," ", INDEX(גיליון3!$U$14:$X$28,MATCH('דיווח פרטני'!G1437,גיליון3!$T$14:$T$28,0),MATCH('דיווח פרטני'!C1437,גיליון3!$U$13:$X$13,0)))</f>
        <v xml:space="preserve"> </v>
      </c>
      <c r="I1437" s="1"/>
      <c r="J1437" s="1" t="e">
        <f>VLOOKUP(Table_1[[#This Row],[מספר רישוי ]],'[3]2024'!$A:$AH,34,0)</f>
        <v>#N/A</v>
      </c>
    </row>
    <row r="1438" spans="1:10" ht="18" customHeight="1" thickBot="1" x14ac:dyDescent="0.3">
      <c r="A1438" s="1"/>
      <c r="B1438" s="1"/>
      <c r="C1438" s="1"/>
      <c r="D1438" s="1"/>
      <c r="E1438" s="713"/>
      <c r="F1438" s="1"/>
      <c r="G1438" s="1"/>
      <c r="H1438" s="44" t="str">
        <f t="array" ref="H1438">IF(ISERROR(INDEX(גיליון3!$U$14:$X$28,MATCH('דיווח פרטני'!G1438,גיליון3!$T$14:$T$28,0),MATCH('דיווח פרטני'!C1438,גיליון3!$U$13:$X$13,0)))," ", INDEX(גיליון3!$U$14:$X$28,MATCH('דיווח פרטני'!G1438,גיליון3!$T$14:$T$28,0),MATCH('דיווח פרטני'!C1438,גיליון3!$U$13:$X$13,0)))</f>
        <v xml:space="preserve"> </v>
      </c>
      <c r="I1438" s="1"/>
      <c r="J1438" s="1" t="e">
        <f>VLOOKUP(Table_1[[#This Row],[מספר רישוי ]],'[3]2024'!$A:$AH,34,0)</f>
        <v>#N/A</v>
      </c>
    </row>
    <row r="1439" spans="1:10" ht="18" customHeight="1" thickBot="1" x14ac:dyDescent="0.3">
      <c r="A1439" s="1"/>
      <c r="B1439" s="1"/>
      <c r="C1439" s="1"/>
      <c r="D1439" s="1"/>
      <c r="E1439" s="713"/>
      <c r="F1439" s="1"/>
      <c r="G1439" s="1"/>
      <c r="H1439" s="44" t="str">
        <f t="array" ref="H1439">IF(ISERROR(INDEX(גיליון3!$U$14:$X$28,MATCH('דיווח פרטני'!G1439,גיליון3!$T$14:$T$28,0),MATCH('דיווח פרטני'!C1439,גיליון3!$U$13:$X$13,0)))," ", INDEX(גיליון3!$U$14:$X$28,MATCH('דיווח פרטני'!G1439,גיליון3!$T$14:$T$28,0),MATCH('דיווח פרטני'!C1439,גיליון3!$U$13:$X$13,0)))</f>
        <v xml:space="preserve"> </v>
      </c>
      <c r="I1439" s="1"/>
      <c r="J1439" s="1" t="e">
        <f>VLOOKUP(Table_1[[#This Row],[מספר רישוי ]],'[3]2024'!$A:$AH,34,0)</f>
        <v>#N/A</v>
      </c>
    </row>
    <row r="1440" spans="1:10" ht="18" customHeight="1" thickBot="1" x14ac:dyDescent="0.3">
      <c r="A1440" s="1"/>
      <c r="B1440" s="1"/>
      <c r="C1440" s="1"/>
      <c r="D1440" s="1"/>
      <c r="E1440" s="713"/>
      <c r="F1440" s="1"/>
      <c r="G1440" s="1"/>
      <c r="H1440" s="44" t="str">
        <f t="array" ref="H1440">IF(ISERROR(INDEX(גיליון3!$U$14:$X$28,MATCH('דיווח פרטני'!G1440,גיליון3!$T$14:$T$28,0),MATCH('דיווח פרטני'!C1440,גיליון3!$U$13:$X$13,0)))," ", INDEX(גיליון3!$U$14:$X$28,MATCH('דיווח פרטני'!G1440,גיליון3!$T$14:$T$28,0),MATCH('דיווח פרטני'!C1440,גיליון3!$U$13:$X$13,0)))</f>
        <v xml:space="preserve"> </v>
      </c>
      <c r="I1440" s="1"/>
      <c r="J1440" s="1" t="e">
        <f>VLOOKUP(Table_1[[#This Row],[מספר רישוי ]],'[3]2024'!$A:$AH,34,0)</f>
        <v>#N/A</v>
      </c>
    </row>
    <row r="1441" spans="1:10" ht="18" customHeight="1" thickBot="1" x14ac:dyDescent="0.3">
      <c r="A1441" s="1"/>
      <c r="B1441" s="1"/>
      <c r="C1441" s="1"/>
      <c r="D1441" s="1"/>
      <c r="E1441" s="713"/>
      <c r="F1441" s="1"/>
      <c r="G1441" s="1"/>
      <c r="H1441" s="44" t="str">
        <f t="array" ref="H1441">IF(ISERROR(INDEX(גיליון3!$U$14:$X$28,MATCH('דיווח פרטני'!G1441,גיליון3!$T$14:$T$28,0),MATCH('דיווח פרטני'!C1441,גיליון3!$U$13:$X$13,0)))," ", INDEX(גיליון3!$U$14:$X$28,MATCH('דיווח פרטני'!G1441,גיליון3!$T$14:$T$28,0),MATCH('דיווח פרטני'!C1441,גיליון3!$U$13:$X$13,0)))</f>
        <v xml:space="preserve"> </v>
      </c>
      <c r="I1441" s="1"/>
      <c r="J1441" s="1" t="e">
        <f>VLOOKUP(Table_1[[#This Row],[מספר רישוי ]],'[3]2024'!$A:$AH,34,0)</f>
        <v>#N/A</v>
      </c>
    </row>
    <row r="1442" spans="1:10" ht="18" customHeight="1" thickBot="1" x14ac:dyDescent="0.3">
      <c r="A1442" s="1"/>
      <c r="B1442" s="1"/>
      <c r="C1442" s="1"/>
      <c r="D1442" s="1"/>
      <c r="E1442" s="713"/>
      <c r="F1442" s="1"/>
      <c r="G1442" s="1"/>
      <c r="H1442" s="44" t="str">
        <f t="array" ref="H1442">IF(ISERROR(INDEX(גיליון3!$U$14:$X$28,MATCH('דיווח פרטני'!G1442,גיליון3!$T$14:$T$28,0),MATCH('דיווח פרטני'!C1442,גיליון3!$U$13:$X$13,0)))," ", INDEX(גיליון3!$U$14:$X$28,MATCH('דיווח פרטני'!G1442,גיליון3!$T$14:$T$28,0),MATCH('דיווח פרטני'!C1442,גיליון3!$U$13:$X$13,0)))</f>
        <v xml:space="preserve"> </v>
      </c>
      <c r="I1442" s="1"/>
      <c r="J1442" s="1" t="e">
        <f>VLOOKUP(Table_1[[#This Row],[מספר רישוי ]],'[3]2024'!$A:$AH,34,0)</f>
        <v>#N/A</v>
      </c>
    </row>
    <row r="1443" spans="1:10" ht="18" customHeight="1" thickBot="1" x14ac:dyDescent="0.3">
      <c r="A1443" s="1"/>
      <c r="B1443" s="1"/>
      <c r="C1443" s="1"/>
      <c r="D1443" s="1"/>
      <c r="E1443" s="713"/>
      <c r="F1443" s="1"/>
      <c r="G1443" s="1"/>
      <c r="H1443" s="44" t="str">
        <f t="array" ref="H1443">IF(ISERROR(INDEX(גיליון3!$U$14:$X$28,MATCH('דיווח פרטני'!G1443,גיליון3!$T$14:$T$28,0),MATCH('דיווח פרטני'!C1443,גיליון3!$U$13:$X$13,0)))," ", INDEX(גיליון3!$U$14:$X$28,MATCH('דיווח פרטני'!G1443,גיליון3!$T$14:$T$28,0),MATCH('דיווח פרטני'!C1443,גיליון3!$U$13:$X$13,0)))</f>
        <v xml:space="preserve"> </v>
      </c>
      <c r="I1443" s="1"/>
      <c r="J1443" s="1" t="e">
        <f>VLOOKUP(Table_1[[#This Row],[מספר רישוי ]],'[3]2024'!$A:$AH,34,0)</f>
        <v>#N/A</v>
      </c>
    </row>
    <row r="1444" spans="1:10" ht="18" customHeight="1" thickBot="1" x14ac:dyDescent="0.3">
      <c r="A1444" s="1"/>
      <c r="B1444" s="1"/>
      <c r="C1444" s="1"/>
      <c r="D1444" s="1"/>
      <c r="E1444" s="713"/>
      <c r="F1444" s="1"/>
      <c r="G1444" s="1"/>
      <c r="H1444" s="44" t="str">
        <f t="array" ref="H1444">IF(ISERROR(INDEX(גיליון3!$U$14:$X$28,MATCH('דיווח פרטני'!G1444,גיליון3!$T$14:$T$28,0),MATCH('דיווח פרטני'!C1444,גיליון3!$U$13:$X$13,0)))," ", INDEX(גיליון3!$U$14:$X$28,MATCH('דיווח פרטני'!G1444,גיליון3!$T$14:$T$28,0),MATCH('דיווח פרטני'!C1444,גיליון3!$U$13:$X$13,0)))</f>
        <v xml:space="preserve"> </v>
      </c>
      <c r="I1444" s="1"/>
      <c r="J1444" s="1" t="e">
        <f>VLOOKUP(Table_1[[#This Row],[מספר רישוי ]],'[3]2024'!$A:$AH,34,0)</f>
        <v>#N/A</v>
      </c>
    </row>
    <row r="1445" spans="1:10" ht="18" customHeight="1" thickBot="1" x14ac:dyDescent="0.3">
      <c r="A1445" s="1"/>
      <c r="B1445" s="1"/>
      <c r="C1445" s="1"/>
      <c r="D1445" s="1"/>
      <c r="E1445" s="713"/>
      <c r="F1445" s="1"/>
      <c r="G1445" s="1"/>
      <c r="H1445" s="44" t="str">
        <f t="array" ref="H1445">IF(ISERROR(INDEX(גיליון3!$U$14:$X$28,MATCH('דיווח פרטני'!G1445,גיליון3!$T$14:$T$28,0),MATCH('דיווח פרטני'!C1445,גיליון3!$U$13:$X$13,0)))," ", INDEX(גיליון3!$U$14:$X$28,MATCH('דיווח פרטני'!G1445,גיליון3!$T$14:$T$28,0),MATCH('דיווח פרטני'!C1445,גיליון3!$U$13:$X$13,0)))</f>
        <v xml:space="preserve"> </v>
      </c>
      <c r="I1445" s="1"/>
      <c r="J1445" s="1" t="e">
        <f>VLOOKUP(Table_1[[#This Row],[מספר רישוי ]],'[3]2024'!$A:$AH,34,0)</f>
        <v>#N/A</v>
      </c>
    </row>
    <row r="1446" spans="1:10" ht="18" customHeight="1" thickBot="1" x14ac:dyDescent="0.3">
      <c r="A1446" s="1"/>
      <c r="B1446" s="1"/>
      <c r="C1446" s="1"/>
      <c r="D1446" s="1"/>
      <c r="E1446" s="713"/>
      <c r="F1446" s="1"/>
      <c r="G1446" s="1"/>
      <c r="H1446" s="44" t="str">
        <f t="array" ref="H1446">IF(ISERROR(INDEX(גיליון3!$U$14:$X$28,MATCH('דיווח פרטני'!G1446,גיליון3!$T$14:$T$28,0),MATCH('דיווח פרטני'!C1446,גיליון3!$U$13:$X$13,0)))," ", INDEX(גיליון3!$U$14:$X$28,MATCH('דיווח פרטני'!G1446,גיליון3!$T$14:$T$28,0),MATCH('דיווח פרטני'!C1446,גיליון3!$U$13:$X$13,0)))</f>
        <v xml:space="preserve"> </v>
      </c>
      <c r="I1446" s="1"/>
      <c r="J1446" s="1" t="e">
        <f>VLOOKUP(Table_1[[#This Row],[מספר רישוי ]],'[3]2024'!$A:$AH,34,0)</f>
        <v>#N/A</v>
      </c>
    </row>
    <row r="1447" spans="1:10" ht="18" customHeight="1" thickBot="1" x14ac:dyDescent="0.3">
      <c r="A1447" s="1"/>
      <c r="B1447" s="1"/>
      <c r="C1447" s="1"/>
      <c r="D1447" s="1"/>
      <c r="E1447" s="713"/>
      <c r="F1447" s="1"/>
      <c r="G1447" s="1"/>
      <c r="H1447" s="44" t="str">
        <f t="array" ref="H1447">IF(ISERROR(INDEX(גיליון3!$U$14:$X$28,MATCH('דיווח פרטני'!G1447,גיליון3!$T$14:$T$28,0),MATCH('דיווח פרטני'!C1447,גיליון3!$U$13:$X$13,0)))," ", INDEX(גיליון3!$U$14:$X$28,MATCH('דיווח פרטני'!G1447,גיליון3!$T$14:$T$28,0),MATCH('דיווח פרטני'!C1447,גיליון3!$U$13:$X$13,0)))</f>
        <v xml:space="preserve"> </v>
      </c>
      <c r="I1447" s="1"/>
      <c r="J1447" s="1" t="e">
        <f>VLOOKUP(Table_1[[#This Row],[מספר רישוי ]],'[3]2024'!$A:$AH,34,0)</f>
        <v>#N/A</v>
      </c>
    </row>
    <row r="1448" spans="1:10" ht="18" customHeight="1" thickBot="1" x14ac:dyDescent="0.3">
      <c r="A1448" s="1"/>
      <c r="B1448" s="1"/>
      <c r="C1448" s="1"/>
      <c r="D1448" s="1"/>
      <c r="E1448" s="713"/>
      <c r="F1448" s="1"/>
      <c r="G1448" s="1"/>
      <c r="H1448" s="44" t="str">
        <f t="array" ref="H1448">IF(ISERROR(INDEX(גיליון3!$U$14:$X$28,MATCH('דיווח פרטני'!G1448,גיליון3!$T$14:$T$28,0),MATCH('דיווח פרטני'!C1448,גיליון3!$U$13:$X$13,0)))," ", INDEX(גיליון3!$U$14:$X$28,MATCH('דיווח פרטני'!G1448,גיליון3!$T$14:$T$28,0),MATCH('דיווח פרטני'!C1448,גיליון3!$U$13:$X$13,0)))</f>
        <v xml:space="preserve"> </v>
      </c>
      <c r="I1448" s="1"/>
      <c r="J1448" s="1" t="e">
        <f>VLOOKUP(Table_1[[#This Row],[מספר רישוי ]],'[3]2024'!$A:$AH,34,0)</f>
        <v>#N/A</v>
      </c>
    </row>
    <row r="1449" spans="1:10" ht="18" customHeight="1" thickBot="1" x14ac:dyDescent="0.3">
      <c r="A1449" s="1"/>
      <c r="B1449" s="1"/>
      <c r="C1449" s="1"/>
      <c r="D1449" s="1"/>
      <c r="E1449" s="713"/>
      <c r="F1449" s="1"/>
      <c r="G1449" s="1"/>
      <c r="H1449" s="44" t="str">
        <f t="array" ref="H1449">IF(ISERROR(INDEX(גיליון3!$U$14:$X$28,MATCH('דיווח פרטני'!G1449,גיליון3!$T$14:$T$28,0),MATCH('דיווח פרטני'!C1449,גיליון3!$U$13:$X$13,0)))," ", INDEX(גיליון3!$U$14:$X$28,MATCH('דיווח פרטני'!G1449,גיליון3!$T$14:$T$28,0),MATCH('דיווח פרטני'!C1449,גיליון3!$U$13:$X$13,0)))</f>
        <v xml:space="preserve"> </v>
      </c>
      <c r="I1449" s="1"/>
      <c r="J1449" s="1" t="e">
        <f>VLOOKUP(Table_1[[#This Row],[מספר רישוי ]],'[3]2024'!$A:$AH,34,0)</f>
        <v>#N/A</v>
      </c>
    </row>
    <row r="1450" spans="1:10" ht="18" customHeight="1" thickBot="1" x14ac:dyDescent="0.3">
      <c r="A1450" s="1"/>
      <c r="B1450" s="1"/>
      <c r="C1450" s="1"/>
      <c r="D1450" s="1"/>
      <c r="E1450" s="713"/>
      <c r="F1450" s="1"/>
      <c r="G1450" s="1"/>
      <c r="H1450" s="44" t="str">
        <f t="array" ref="H1450">IF(ISERROR(INDEX(גיליון3!$U$14:$X$28,MATCH('דיווח פרטני'!G1450,גיליון3!$T$14:$T$28,0),MATCH('דיווח פרטני'!C1450,גיליון3!$U$13:$X$13,0)))," ", INDEX(גיליון3!$U$14:$X$28,MATCH('דיווח פרטני'!G1450,גיליון3!$T$14:$T$28,0),MATCH('דיווח פרטני'!C1450,גיליון3!$U$13:$X$13,0)))</f>
        <v xml:space="preserve"> </v>
      </c>
      <c r="I1450" s="1"/>
      <c r="J1450" s="1" t="e">
        <f>VLOOKUP(Table_1[[#This Row],[מספר רישוי ]],'[3]2024'!$A:$AH,34,0)</f>
        <v>#N/A</v>
      </c>
    </row>
    <row r="1451" spans="1:10" ht="18" customHeight="1" thickBot="1" x14ac:dyDescent="0.3">
      <c r="A1451" s="1"/>
      <c r="B1451" s="1"/>
      <c r="C1451" s="1"/>
      <c r="D1451" s="1"/>
      <c r="E1451" s="713"/>
      <c r="F1451" s="1"/>
      <c r="G1451" s="1"/>
      <c r="H1451" s="44" t="str">
        <f t="array" ref="H1451">IF(ISERROR(INDEX(גיליון3!$U$14:$X$28,MATCH('דיווח פרטני'!G1451,גיליון3!$T$14:$T$28,0),MATCH('דיווח פרטני'!C1451,גיליון3!$U$13:$X$13,0)))," ", INDEX(גיליון3!$U$14:$X$28,MATCH('דיווח פרטני'!G1451,גיליון3!$T$14:$T$28,0),MATCH('דיווח פרטני'!C1451,גיליון3!$U$13:$X$13,0)))</f>
        <v xml:space="preserve"> </v>
      </c>
      <c r="I1451" s="1"/>
      <c r="J1451" s="1" t="e">
        <f>VLOOKUP(Table_1[[#This Row],[מספר רישוי ]],'[3]2024'!$A:$AH,34,0)</f>
        <v>#N/A</v>
      </c>
    </row>
    <row r="1452" spans="1:10" ht="18" customHeight="1" thickBot="1" x14ac:dyDescent="0.3">
      <c r="A1452" s="1"/>
      <c r="B1452" s="1"/>
      <c r="C1452" s="1"/>
      <c r="D1452" s="1"/>
      <c r="E1452" s="713"/>
      <c r="F1452" s="1"/>
      <c r="G1452" s="1"/>
      <c r="H1452" s="44" t="str">
        <f t="array" ref="H1452">IF(ISERROR(INDEX(גיליון3!$U$14:$X$28,MATCH('דיווח פרטני'!G1452,גיליון3!$T$14:$T$28,0),MATCH('דיווח פרטני'!C1452,גיליון3!$U$13:$X$13,0)))," ", INDEX(גיליון3!$U$14:$X$28,MATCH('דיווח פרטני'!G1452,גיליון3!$T$14:$T$28,0),MATCH('דיווח פרטני'!C1452,גיליון3!$U$13:$X$13,0)))</f>
        <v xml:space="preserve"> </v>
      </c>
      <c r="I1452" s="1"/>
      <c r="J1452" s="1" t="e">
        <f>VLOOKUP(Table_1[[#This Row],[מספר רישוי ]],'[3]2024'!$A:$AH,34,0)</f>
        <v>#N/A</v>
      </c>
    </row>
    <row r="1453" spans="1:10" ht="18" customHeight="1" thickBot="1" x14ac:dyDescent="0.3">
      <c r="A1453" s="1"/>
      <c r="B1453" s="1"/>
      <c r="C1453" s="1"/>
      <c r="D1453" s="1"/>
      <c r="E1453" s="713"/>
      <c r="F1453" s="1"/>
      <c r="G1453" s="1"/>
      <c r="H1453" s="44" t="str">
        <f t="array" ref="H1453">IF(ISERROR(INDEX(גיליון3!$U$14:$X$28,MATCH('דיווח פרטני'!G1453,גיליון3!$T$14:$T$28,0),MATCH('דיווח פרטני'!C1453,גיליון3!$U$13:$X$13,0)))," ", INDEX(גיליון3!$U$14:$X$28,MATCH('דיווח פרטני'!G1453,גיליון3!$T$14:$T$28,0),MATCH('דיווח פרטני'!C1453,גיליון3!$U$13:$X$13,0)))</f>
        <v xml:space="preserve"> </v>
      </c>
      <c r="I1453" s="1"/>
      <c r="J1453" s="1" t="e">
        <f>VLOOKUP(Table_1[[#This Row],[מספר רישוי ]],'[3]2024'!$A:$AH,34,0)</f>
        <v>#N/A</v>
      </c>
    </row>
    <row r="1454" spans="1:10" ht="18" customHeight="1" thickBot="1" x14ac:dyDescent="0.3">
      <c r="A1454" s="1"/>
      <c r="B1454" s="1"/>
      <c r="C1454" s="1"/>
      <c r="D1454" s="1"/>
      <c r="E1454" s="713"/>
      <c r="F1454" s="1"/>
      <c r="G1454" s="1"/>
      <c r="H1454" s="44" t="str">
        <f t="array" ref="H1454">IF(ISERROR(INDEX(גיליון3!$U$14:$X$28,MATCH('דיווח פרטני'!G1454,גיליון3!$T$14:$T$28,0),MATCH('דיווח פרטני'!C1454,גיליון3!$U$13:$X$13,0)))," ", INDEX(גיליון3!$U$14:$X$28,MATCH('דיווח פרטני'!G1454,גיליון3!$T$14:$T$28,0),MATCH('דיווח פרטני'!C1454,גיליון3!$U$13:$X$13,0)))</f>
        <v xml:space="preserve"> </v>
      </c>
      <c r="I1454" s="1"/>
      <c r="J1454" s="1" t="e">
        <f>VLOOKUP(Table_1[[#This Row],[מספר רישוי ]],'[3]2024'!$A:$AH,34,0)</f>
        <v>#N/A</v>
      </c>
    </row>
    <row r="1455" spans="1:10" ht="18" customHeight="1" thickBot="1" x14ac:dyDescent="0.3">
      <c r="A1455" s="1"/>
      <c r="B1455" s="1"/>
      <c r="C1455" s="1"/>
      <c r="D1455" s="1"/>
      <c r="E1455" s="713"/>
      <c r="F1455" s="1"/>
      <c r="G1455" s="1"/>
      <c r="H1455" s="44" t="str">
        <f t="array" ref="H1455">IF(ISERROR(INDEX(גיליון3!$U$14:$X$28,MATCH('דיווח פרטני'!G1455,גיליון3!$T$14:$T$28,0),MATCH('דיווח פרטני'!C1455,גיליון3!$U$13:$X$13,0)))," ", INDEX(גיליון3!$U$14:$X$28,MATCH('דיווח פרטני'!G1455,גיליון3!$T$14:$T$28,0),MATCH('דיווח פרטני'!C1455,גיליון3!$U$13:$X$13,0)))</f>
        <v xml:space="preserve"> </v>
      </c>
      <c r="I1455" s="1"/>
      <c r="J1455" s="1" t="e">
        <f>VLOOKUP(Table_1[[#This Row],[מספר רישוי ]],'[3]2024'!$A:$AH,34,0)</f>
        <v>#N/A</v>
      </c>
    </row>
    <row r="1456" spans="1:10" ht="18" customHeight="1" thickBot="1" x14ac:dyDescent="0.3">
      <c r="A1456" s="1"/>
      <c r="B1456" s="1"/>
      <c r="C1456" s="1"/>
      <c r="D1456" s="1"/>
      <c r="E1456" s="713"/>
      <c r="F1456" s="1"/>
      <c r="G1456" s="1"/>
      <c r="H1456" s="44" t="str">
        <f t="array" ref="H1456">IF(ISERROR(INDEX(גיליון3!$U$14:$X$28,MATCH('דיווח פרטני'!G1456,גיליון3!$T$14:$T$28,0),MATCH('דיווח פרטני'!C1456,גיליון3!$U$13:$X$13,0)))," ", INDEX(גיליון3!$U$14:$X$28,MATCH('דיווח פרטני'!G1456,גיליון3!$T$14:$T$28,0),MATCH('דיווח פרטני'!C1456,גיליון3!$U$13:$X$13,0)))</f>
        <v xml:space="preserve"> </v>
      </c>
      <c r="I1456" s="1"/>
      <c r="J1456" s="1" t="e">
        <f>VLOOKUP(Table_1[[#This Row],[מספר רישוי ]],'[3]2024'!$A:$AH,34,0)</f>
        <v>#N/A</v>
      </c>
    </row>
    <row r="1457" spans="1:10" ht="18" customHeight="1" thickBot="1" x14ac:dyDescent="0.3">
      <c r="A1457" s="1"/>
      <c r="B1457" s="1"/>
      <c r="C1457" s="1"/>
      <c r="D1457" s="1"/>
      <c r="E1457" s="713"/>
      <c r="F1457" s="1"/>
      <c r="G1457" s="1"/>
      <c r="H1457" s="44" t="str">
        <f t="array" ref="H1457">IF(ISERROR(INDEX(גיליון3!$U$14:$X$28,MATCH('דיווח פרטני'!G1457,גיליון3!$T$14:$T$28,0),MATCH('דיווח פרטני'!C1457,גיליון3!$U$13:$X$13,0)))," ", INDEX(גיליון3!$U$14:$X$28,MATCH('דיווח פרטני'!G1457,גיליון3!$T$14:$T$28,0),MATCH('דיווח פרטני'!C1457,גיליון3!$U$13:$X$13,0)))</f>
        <v xml:space="preserve"> </v>
      </c>
      <c r="I1457" s="1"/>
      <c r="J1457" s="1" t="e">
        <f>VLOOKUP(Table_1[[#This Row],[מספר רישוי ]],'[3]2024'!$A:$AH,34,0)</f>
        <v>#N/A</v>
      </c>
    </row>
    <row r="1458" spans="1:10" ht="18" customHeight="1" thickBot="1" x14ac:dyDescent="0.3">
      <c r="A1458" s="1"/>
      <c r="B1458" s="1"/>
      <c r="C1458" s="1"/>
      <c r="D1458" s="1"/>
      <c r="E1458" s="713"/>
      <c r="F1458" s="1"/>
      <c r="G1458" s="1"/>
      <c r="H1458" s="44" t="str">
        <f t="array" ref="H1458">IF(ISERROR(INDEX(גיליון3!$U$14:$X$28,MATCH('דיווח פרטני'!G1458,גיליון3!$T$14:$T$28,0),MATCH('דיווח פרטני'!C1458,גיליון3!$U$13:$X$13,0)))," ", INDEX(גיליון3!$U$14:$X$28,MATCH('דיווח פרטני'!G1458,גיליון3!$T$14:$T$28,0),MATCH('דיווח פרטני'!C1458,גיליון3!$U$13:$X$13,0)))</f>
        <v xml:space="preserve"> </v>
      </c>
      <c r="I1458" s="1"/>
      <c r="J1458" s="1" t="e">
        <f>VLOOKUP(Table_1[[#This Row],[מספר רישוי ]],'[3]2024'!$A:$AH,34,0)</f>
        <v>#N/A</v>
      </c>
    </row>
    <row r="1459" spans="1:10" ht="18" customHeight="1" thickBot="1" x14ac:dyDescent="0.3">
      <c r="A1459" s="1"/>
      <c r="B1459" s="1"/>
      <c r="C1459" s="1"/>
      <c r="D1459" s="1"/>
      <c r="E1459" s="713"/>
      <c r="F1459" s="1"/>
      <c r="G1459" s="1"/>
      <c r="H1459" s="44" t="str">
        <f t="array" ref="H1459">IF(ISERROR(INDEX(גיליון3!$U$14:$X$28,MATCH('דיווח פרטני'!G1459,גיליון3!$T$14:$T$28,0),MATCH('דיווח פרטני'!C1459,גיליון3!$U$13:$X$13,0)))," ", INDEX(גיליון3!$U$14:$X$28,MATCH('דיווח פרטני'!G1459,גיליון3!$T$14:$T$28,0),MATCH('דיווח פרטני'!C1459,גיליון3!$U$13:$X$13,0)))</f>
        <v xml:space="preserve"> </v>
      </c>
      <c r="I1459" s="1"/>
      <c r="J1459" s="1" t="e">
        <f>VLOOKUP(Table_1[[#This Row],[מספר רישוי ]],'[3]2024'!$A:$AH,34,0)</f>
        <v>#N/A</v>
      </c>
    </row>
    <row r="1460" spans="1:10" ht="18" customHeight="1" thickBot="1" x14ac:dyDescent="0.3">
      <c r="A1460" s="1"/>
      <c r="B1460" s="1"/>
      <c r="C1460" s="1"/>
      <c r="D1460" s="1"/>
      <c r="E1460" s="713"/>
      <c r="F1460" s="1"/>
      <c r="G1460" s="1"/>
      <c r="H1460" s="44" t="str">
        <f t="array" ref="H1460">IF(ISERROR(INDEX(גיליון3!$U$14:$X$28,MATCH('דיווח פרטני'!G1460,גיליון3!$T$14:$T$28,0),MATCH('דיווח פרטני'!C1460,גיליון3!$U$13:$X$13,0)))," ", INDEX(גיליון3!$U$14:$X$28,MATCH('דיווח פרטני'!G1460,גיליון3!$T$14:$T$28,0),MATCH('דיווח פרטני'!C1460,גיליון3!$U$13:$X$13,0)))</f>
        <v xml:space="preserve"> </v>
      </c>
      <c r="I1460" s="1"/>
      <c r="J1460" s="1" t="e">
        <f>VLOOKUP(Table_1[[#This Row],[מספר רישוי ]],'[3]2024'!$A:$AH,34,0)</f>
        <v>#N/A</v>
      </c>
    </row>
    <row r="1461" spans="1:10" ht="18" customHeight="1" thickBot="1" x14ac:dyDescent="0.3">
      <c r="A1461" s="1"/>
      <c r="B1461" s="1"/>
      <c r="C1461" s="1"/>
      <c r="D1461" s="1"/>
      <c r="E1461" s="713"/>
      <c r="F1461" s="1"/>
      <c r="G1461" s="1"/>
      <c r="H1461" s="44" t="str">
        <f t="array" ref="H1461">IF(ISERROR(INDEX(גיליון3!$U$14:$X$28,MATCH('דיווח פרטני'!G1461,גיליון3!$T$14:$T$28,0),MATCH('דיווח פרטני'!C1461,גיליון3!$U$13:$X$13,0)))," ", INDEX(גיליון3!$U$14:$X$28,MATCH('דיווח פרטני'!G1461,גיליון3!$T$14:$T$28,0),MATCH('דיווח פרטני'!C1461,גיליון3!$U$13:$X$13,0)))</f>
        <v xml:space="preserve"> </v>
      </c>
      <c r="I1461" s="1"/>
      <c r="J1461" s="1" t="e">
        <f>VLOOKUP(Table_1[[#This Row],[מספר רישוי ]],'[3]2024'!$A:$AH,34,0)</f>
        <v>#N/A</v>
      </c>
    </row>
    <row r="1462" spans="1:10" ht="18" customHeight="1" thickBot="1" x14ac:dyDescent="0.3">
      <c r="A1462" s="1"/>
      <c r="B1462" s="1"/>
      <c r="C1462" s="1"/>
      <c r="D1462" s="1"/>
      <c r="E1462" s="713"/>
      <c r="F1462" s="1"/>
      <c r="G1462" s="1"/>
      <c r="H1462" s="44" t="str">
        <f t="array" ref="H1462">IF(ISERROR(INDEX(גיליון3!$U$14:$X$28,MATCH('דיווח פרטני'!G1462,גיליון3!$T$14:$T$28,0),MATCH('דיווח פרטני'!C1462,גיליון3!$U$13:$X$13,0)))," ", INDEX(גיליון3!$U$14:$X$28,MATCH('דיווח פרטני'!G1462,גיליון3!$T$14:$T$28,0),MATCH('דיווח פרטני'!C1462,גיליון3!$U$13:$X$13,0)))</f>
        <v xml:space="preserve"> </v>
      </c>
      <c r="I1462" s="1"/>
      <c r="J1462" s="1" t="e">
        <f>VLOOKUP(Table_1[[#This Row],[מספר רישוי ]],'[3]2024'!$A:$AH,34,0)</f>
        <v>#N/A</v>
      </c>
    </row>
    <row r="1463" spans="1:10" ht="18" customHeight="1" thickBot="1" x14ac:dyDescent="0.3">
      <c r="A1463" s="1"/>
      <c r="B1463" s="1"/>
      <c r="C1463" s="1"/>
      <c r="D1463" s="1"/>
      <c r="E1463" s="713"/>
      <c r="F1463" s="1"/>
      <c r="G1463" s="1"/>
      <c r="H1463" s="44" t="str">
        <f t="array" ref="H1463">IF(ISERROR(INDEX(גיליון3!$U$14:$X$28,MATCH('דיווח פרטני'!G1463,גיליון3!$T$14:$T$28,0),MATCH('דיווח פרטני'!C1463,גיליון3!$U$13:$X$13,0)))," ", INDEX(גיליון3!$U$14:$X$28,MATCH('דיווח פרטני'!G1463,גיליון3!$T$14:$T$28,0),MATCH('דיווח פרטני'!C1463,גיליון3!$U$13:$X$13,0)))</f>
        <v xml:space="preserve"> </v>
      </c>
      <c r="I1463" s="1"/>
      <c r="J1463" s="1" t="e">
        <f>VLOOKUP(Table_1[[#This Row],[מספר רישוי ]],'[3]2024'!$A:$AH,34,0)</f>
        <v>#N/A</v>
      </c>
    </row>
    <row r="1464" spans="1:10" ht="18" customHeight="1" thickBot="1" x14ac:dyDescent="0.3">
      <c r="A1464" s="1"/>
      <c r="B1464" s="1"/>
      <c r="C1464" s="1"/>
      <c r="D1464" s="1"/>
      <c r="E1464" s="713"/>
      <c r="F1464" s="1"/>
      <c r="G1464" s="1"/>
      <c r="H1464" s="44" t="str">
        <f t="array" ref="H1464">IF(ISERROR(INDEX(גיליון3!$U$14:$X$28,MATCH('דיווח פרטני'!G1464,גיליון3!$T$14:$T$28,0),MATCH('דיווח פרטני'!C1464,גיליון3!$U$13:$X$13,0)))," ", INDEX(גיליון3!$U$14:$X$28,MATCH('דיווח פרטני'!G1464,גיליון3!$T$14:$T$28,0),MATCH('דיווח פרטני'!C1464,גיליון3!$U$13:$X$13,0)))</f>
        <v xml:space="preserve"> </v>
      </c>
      <c r="I1464" s="1"/>
      <c r="J1464" s="1" t="e">
        <f>VLOOKUP(Table_1[[#This Row],[מספר רישוי ]],'[3]2024'!$A:$AH,34,0)</f>
        <v>#N/A</v>
      </c>
    </row>
    <row r="1465" spans="1:10" ht="18" customHeight="1" thickBot="1" x14ac:dyDescent="0.3">
      <c r="A1465" s="1"/>
      <c r="B1465" s="1"/>
      <c r="C1465" s="1"/>
      <c r="D1465" s="1"/>
      <c r="E1465" s="713"/>
      <c r="F1465" s="1"/>
      <c r="G1465" s="1"/>
      <c r="H1465" s="44" t="str">
        <f t="array" ref="H1465">IF(ISERROR(INDEX(גיליון3!$U$14:$X$28,MATCH('דיווח פרטני'!G1465,גיליון3!$T$14:$T$28,0),MATCH('דיווח פרטני'!C1465,גיליון3!$U$13:$X$13,0)))," ", INDEX(גיליון3!$U$14:$X$28,MATCH('דיווח פרטני'!G1465,גיליון3!$T$14:$T$28,0),MATCH('דיווח פרטני'!C1465,גיליון3!$U$13:$X$13,0)))</f>
        <v xml:space="preserve"> </v>
      </c>
      <c r="I1465" s="1"/>
      <c r="J1465" s="1" t="e">
        <f>VLOOKUP(Table_1[[#This Row],[מספר רישוי ]],'[3]2024'!$A:$AH,34,0)</f>
        <v>#N/A</v>
      </c>
    </row>
    <row r="1466" spans="1:10" ht="18" customHeight="1" thickBot="1" x14ac:dyDescent="0.3">
      <c r="A1466" s="1"/>
      <c r="B1466" s="1"/>
      <c r="C1466" s="1"/>
      <c r="D1466" s="1"/>
      <c r="E1466" s="713"/>
      <c r="F1466" s="1"/>
      <c r="G1466" s="1"/>
      <c r="H1466" s="44" t="str">
        <f t="array" ref="H1466">IF(ISERROR(INDEX(גיליון3!$U$14:$X$28,MATCH('דיווח פרטני'!G1466,גיליון3!$T$14:$T$28,0),MATCH('דיווח פרטני'!C1466,גיליון3!$U$13:$X$13,0)))," ", INDEX(גיליון3!$U$14:$X$28,MATCH('דיווח פרטני'!G1466,גיליון3!$T$14:$T$28,0),MATCH('דיווח פרטני'!C1466,גיליון3!$U$13:$X$13,0)))</f>
        <v xml:space="preserve"> </v>
      </c>
      <c r="I1466" s="1"/>
      <c r="J1466" s="1" t="e">
        <f>VLOOKUP(Table_1[[#This Row],[מספר רישוי ]],'[3]2024'!$A:$AH,34,0)</f>
        <v>#N/A</v>
      </c>
    </row>
    <row r="1467" spans="1:10" ht="18" customHeight="1" thickBot="1" x14ac:dyDescent="0.3">
      <c r="A1467" s="1"/>
      <c r="B1467" s="1"/>
      <c r="C1467" s="1"/>
      <c r="D1467" s="1"/>
      <c r="E1467" s="713"/>
      <c r="F1467" s="1"/>
      <c r="G1467" s="1"/>
      <c r="H1467" s="44" t="str">
        <f t="array" ref="H1467">IF(ISERROR(INDEX(גיליון3!$U$14:$X$28,MATCH('דיווח פרטני'!G1467,גיליון3!$T$14:$T$28,0),MATCH('דיווח פרטני'!C1467,גיליון3!$U$13:$X$13,0)))," ", INDEX(גיליון3!$U$14:$X$28,MATCH('דיווח פרטני'!G1467,גיליון3!$T$14:$T$28,0),MATCH('דיווח פרטני'!C1467,גיליון3!$U$13:$X$13,0)))</f>
        <v xml:space="preserve"> </v>
      </c>
      <c r="I1467" s="1"/>
      <c r="J1467" s="1" t="e">
        <f>VLOOKUP(Table_1[[#This Row],[מספר רישוי ]],'[3]2024'!$A:$AH,34,0)</f>
        <v>#N/A</v>
      </c>
    </row>
    <row r="1468" spans="1:10" ht="18" customHeight="1" thickBot="1" x14ac:dyDescent="0.3">
      <c r="A1468" s="1"/>
      <c r="B1468" s="1"/>
      <c r="C1468" s="1"/>
      <c r="D1468" s="1"/>
      <c r="E1468" s="713"/>
      <c r="F1468" s="1"/>
      <c r="G1468" s="1"/>
      <c r="H1468" s="44" t="str">
        <f t="array" ref="H1468">IF(ISERROR(INDEX(גיליון3!$U$14:$X$28,MATCH('דיווח פרטני'!G1468,גיליון3!$T$14:$T$28,0),MATCH('דיווח פרטני'!C1468,גיליון3!$U$13:$X$13,0)))," ", INDEX(גיליון3!$U$14:$X$28,MATCH('דיווח פרטני'!G1468,גיליון3!$T$14:$T$28,0),MATCH('דיווח פרטני'!C1468,גיליון3!$U$13:$X$13,0)))</f>
        <v xml:space="preserve"> </v>
      </c>
      <c r="I1468" s="1"/>
      <c r="J1468" s="1" t="e">
        <f>VLOOKUP(Table_1[[#This Row],[מספר רישוי ]],'[3]2024'!$A:$AH,34,0)</f>
        <v>#N/A</v>
      </c>
    </row>
    <row r="1469" spans="1:10" ht="18" customHeight="1" thickBot="1" x14ac:dyDescent="0.3">
      <c r="A1469" s="1"/>
      <c r="B1469" s="1"/>
      <c r="C1469" s="1"/>
      <c r="D1469" s="1"/>
      <c r="E1469" s="713"/>
      <c r="F1469" s="1"/>
      <c r="G1469" s="1"/>
      <c r="H1469" s="44" t="str">
        <f t="array" ref="H1469">IF(ISERROR(INDEX(גיליון3!$U$14:$X$28,MATCH('דיווח פרטני'!G1469,גיליון3!$T$14:$T$28,0),MATCH('דיווח פרטני'!C1469,גיליון3!$U$13:$X$13,0)))," ", INDEX(גיליון3!$U$14:$X$28,MATCH('דיווח פרטני'!G1469,גיליון3!$T$14:$T$28,0),MATCH('דיווח פרטני'!C1469,גיליון3!$U$13:$X$13,0)))</f>
        <v xml:space="preserve"> </v>
      </c>
      <c r="I1469" s="1"/>
      <c r="J1469" s="1" t="e">
        <f>VLOOKUP(Table_1[[#This Row],[מספר רישוי ]],'[3]2024'!$A:$AH,34,0)</f>
        <v>#N/A</v>
      </c>
    </row>
    <row r="1470" spans="1:10" ht="18" customHeight="1" thickBot="1" x14ac:dyDescent="0.3">
      <c r="A1470" s="1"/>
      <c r="B1470" s="1"/>
      <c r="C1470" s="1"/>
      <c r="D1470" s="1"/>
      <c r="E1470" s="713"/>
      <c r="F1470" s="1"/>
      <c r="G1470" s="1"/>
      <c r="H1470" s="44" t="str">
        <f t="array" ref="H1470">IF(ISERROR(INDEX(גיליון3!$U$14:$X$28,MATCH('דיווח פרטני'!G1470,גיליון3!$T$14:$T$28,0),MATCH('דיווח פרטני'!C1470,גיליון3!$U$13:$X$13,0)))," ", INDEX(גיליון3!$U$14:$X$28,MATCH('דיווח פרטני'!G1470,גיליון3!$T$14:$T$28,0),MATCH('דיווח פרטני'!C1470,גיליון3!$U$13:$X$13,0)))</f>
        <v xml:space="preserve"> </v>
      </c>
      <c r="I1470" s="1"/>
      <c r="J1470" s="1" t="e">
        <f>VLOOKUP(Table_1[[#This Row],[מספר רישוי ]],'[3]2024'!$A:$AH,34,0)</f>
        <v>#N/A</v>
      </c>
    </row>
    <row r="1471" spans="1:10" ht="18" customHeight="1" thickBot="1" x14ac:dyDescent="0.3">
      <c r="A1471" s="1"/>
      <c r="B1471" s="1"/>
      <c r="C1471" s="1"/>
      <c r="D1471" s="1"/>
      <c r="E1471" s="713"/>
      <c r="F1471" s="1"/>
      <c r="G1471" s="1"/>
      <c r="H1471" s="44" t="str">
        <f t="array" ref="H1471">IF(ISERROR(INDEX(גיליון3!$U$14:$X$28,MATCH('דיווח פרטני'!G1471,גיליון3!$T$14:$T$28,0),MATCH('דיווח פרטני'!C1471,גיליון3!$U$13:$X$13,0)))," ", INDEX(גיליון3!$U$14:$X$28,MATCH('דיווח פרטני'!G1471,גיליון3!$T$14:$T$28,0),MATCH('דיווח פרטני'!C1471,גיליון3!$U$13:$X$13,0)))</f>
        <v xml:space="preserve"> </v>
      </c>
      <c r="I1471" s="1"/>
      <c r="J1471" s="1" t="e">
        <f>VLOOKUP(Table_1[[#This Row],[מספר רישוי ]],'[3]2024'!$A:$AH,34,0)</f>
        <v>#N/A</v>
      </c>
    </row>
    <row r="1472" spans="1:10" ht="18" customHeight="1" thickBot="1" x14ac:dyDescent="0.3">
      <c r="A1472" s="1"/>
      <c r="B1472" s="1"/>
      <c r="C1472" s="1"/>
      <c r="D1472" s="1"/>
      <c r="E1472" s="713"/>
      <c r="F1472" s="1"/>
      <c r="G1472" s="1"/>
      <c r="H1472" s="44" t="str">
        <f t="array" ref="H1472">IF(ISERROR(INDEX(גיליון3!$U$14:$X$28,MATCH('דיווח פרטני'!G1472,גיליון3!$T$14:$T$28,0),MATCH('דיווח פרטני'!C1472,גיליון3!$U$13:$X$13,0)))," ", INDEX(גיליון3!$U$14:$X$28,MATCH('דיווח פרטני'!G1472,גיליון3!$T$14:$T$28,0),MATCH('דיווח פרטני'!C1472,גיליון3!$U$13:$X$13,0)))</f>
        <v xml:space="preserve"> </v>
      </c>
      <c r="I1472" s="1"/>
      <c r="J1472" s="1" t="e">
        <f>VLOOKUP(Table_1[[#This Row],[מספר רישוי ]],'[3]2024'!$A:$AH,34,0)</f>
        <v>#N/A</v>
      </c>
    </row>
    <row r="1473" spans="1:10" ht="18" customHeight="1" thickBot="1" x14ac:dyDescent="0.3">
      <c r="A1473" s="1"/>
      <c r="B1473" s="1"/>
      <c r="C1473" s="1"/>
      <c r="D1473" s="1"/>
      <c r="E1473" s="713"/>
      <c r="F1473" s="1"/>
      <c r="G1473" s="1"/>
      <c r="H1473" s="44" t="str">
        <f t="array" ref="H1473">IF(ISERROR(INDEX(גיליון3!$U$14:$X$28,MATCH('דיווח פרטני'!G1473,גיליון3!$T$14:$T$28,0),MATCH('דיווח פרטני'!C1473,גיליון3!$U$13:$X$13,0)))," ", INDEX(גיליון3!$U$14:$X$28,MATCH('דיווח פרטני'!G1473,גיליון3!$T$14:$T$28,0),MATCH('דיווח פרטני'!C1473,גיליון3!$U$13:$X$13,0)))</f>
        <v xml:space="preserve"> </v>
      </c>
      <c r="I1473" s="1"/>
      <c r="J1473" s="1" t="e">
        <f>VLOOKUP(Table_1[[#This Row],[מספר רישוי ]],'[3]2024'!$A:$AH,34,0)</f>
        <v>#N/A</v>
      </c>
    </row>
    <row r="1474" spans="1:10" ht="18" customHeight="1" thickBot="1" x14ac:dyDescent="0.3">
      <c r="A1474" s="1"/>
      <c r="B1474" s="1"/>
      <c r="C1474" s="1"/>
      <c r="D1474" s="1"/>
      <c r="E1474" s="713"/>
      <c r="F1474" s="1"/>
      <c r="G1474" s="1"/>
      <c r="H1474" s="44" t="str">
        <f t="array" ref="H1474">IF(ISERROR(INDEX(גיליון3!$U$14:$X$28,MATCH('דיווח פרטני'!G1474,גיליון3!$T$14:$T$28,0),MATCH('דיווח פרטני'!C1474,גיליון3!$U$13:$X$13,0)))," ", INDEX(גיליון3!$U$14:$X$28,MATCH('דיווח פרטני'!G1474,גיליון3!$T$14:$T$28,0),MATCH('דיווח פרטני'!C1474,גיליון3!$U$13:$X$13,0)))</f>
        <v xml:space="preserve"> </v>
      </c>
      <c r="I1474" s="1"/>
      <c r="J1474" s="1" t="e">
        <f>VLOOKUP(Table_1[[#This Row],[מספר רישוי ]],'[3]2024'!$A:$AH,34,0)</f>
        <v>#N/A</v>
      </c>
    </row>
    <row r="1475" spans="1:10" ht="18" customHeight="1" thickBot="1" x14ac:dyDescent="0.3">
      <c r="A1475" s="1"/>
      <c r="B1475" s="1"/>
      <c r="C1475" s="1"/>
      <c r="D1475" s="1"/>
      <c r="E1475" s="713"/>
      <c r="F1475" s="1"/>
      <c r="G1475" s="1"/>
      <c r="H1475" s="44" t="str">
        <f t="array" ref="H1475">IF(ISERROR(INDEX(גיליון3!$U$14:$X$28,MATCH('דיווח פרטני'!G1475,גיליון3!$T$14:$T$28,0),MATCH('דיווח פרטני'!C1475,גיליון3!$U$13:$X$13,0)))," ", INDEX(גיליון3!$U$14:$X$28,MATCH('דיווח פרטני'!G1475,גיליון3!$T$14:$T$28,0),MATCH('דיווח פרטני'!C1475,גיליון3!$U$13:$X$13,0)))</f>
        <v xml:space="preserve"> </v>
      </c>
      <c r="I1475" s="1"/>
      <c r="J1475" s="1" t="e">
        <f>VLOOKUP(Table_1[[#This Row],[מספר רישוי ]],'[3]2024'!$A:$AH,34,0)</f>
        <v>#N/A</v>
      </c>
    </row>
    <row r="1476" spans="1:10" ht="18" customHeight="1" thickBot="1" x14ac:dyDescent="0.3">
      <c r="A1476" s="1"/>
      <c r="B1476" s="1"/>
      <c r="C1476" s="1"/>
      <c r="D1476" s="1"/>
      <c r="E1476" s="713"/>
      <c r="F1476" s="1"/>
      <c r="G1476" s="1"/>
      <c r="H1476" s="44" t="str">
        <f t="array" ref="H1476">IF(ISERROR(INDEX(גיליון3!$U$14:$X$28,MATCH('דיווח פרטני'!G1476,גיליון3!$T$14:$T$28,0),MATCH('דיווח פרטני'!C1476,גיליון3!$U$13:$X$13,0)))," ", INDEX(גיליון3!$U$14:$X$28,MATCH('דיווח פרטני'!G1476,גיליון3!$T$14:$T$28,0),MATCH('דיווח פרטני'!C1476,גיליון3!$U$13:$X$13,0)))</f>
        <v xml:space="preserve"> </v>
      </c>
      <c r="I1476" s="1"/>
      <c r="J1476" s="1" t="e">
        <f>VLOOKUP(Table_1[[#This Row],[מספר רישוי ]],'[3]2024'!$A:$AH,34,0)</f>
        <v>#N/A</v>
      </c>
    </row>
    <row r="1477" spans="1:10" ht="18" customHeight="1" thickBot="1" x14ac:dyDescent="0.3">
      <c r="A1477" s="1"/>
      <c r="B1477" s="1"/>
      <c r="C1477" s="1"/>
      <c r="D1477" s="1"/>
      <c r="E1477" s="713"/>
      <c r="F1477" s="1"/>
      <c r="G1477" s="1"/>
      <c r="H1477" s="44" t="str">
        <f t="array" ref="H1477">IF(ISERROR(INDEX(גיליון3!$U$14:$X$28,MATCH('דיווח פרטני'!G1477,גיליון3!$T$14:$T$28,0),MATCH('דיווח פרטני'!C1477,גיליון3!$U$13:$X$13,0)))," ", INDEX(גיליון3!$U$14:$X$28,MATCH('דיווח פרטני'!G1477,גיליון3!$T$14:$T$28,0),MATCH('דיווח פרטני'!C1477,גיליון3!$U$13:$X$13,0)))</f>
        <v xml:space="preserve"> </v>
      </c>
      <c r="I1477" s="1"/>
      <c r="J1477" s="1" t="e">
        <f>VLOOKUP(Table_1[[#This Row],[מספר רישוי ]],'[3]2024'!$A:$AH,34,0)</f>
        <v>#N/A</v>
      </c>
    </row>
    <row r="1478" spans="1:10" ht="18" customHeight="1" thickBot="1" x14ac:dyDescent="0.3">
      <c r="A1478" s="1"/>
      <c r="B1478" s="1"/>
      <c r="C1478" s="1"/>
      <c r="D1478" s="1"/>
      <c r="E1478" s="713"/>
      <c r="F1478" s="1"/>
      <c r="G1478" s="1"/>
      <c r="H1478" s="44" t="str">
        <f t="array" ref="H1478">IF(ISERROR(INDEX(גיליון3!$U$14:$X$28,MATCH('דיווח פרטני'!G1478,גיליון3!$T$14:$T$28,0),MATCH('דיווח פרטני'!C1478,גיליון3!$U$13:$X$13,0)))," ", INDEX(גיליון3!$U$14:$X$28,MATCH('דיווח פרטני'!G1478,גיליון3!$T$14:$T$28,0),MATCH('דיווח פרטני'!C1478,גיליון3!$U$13:$X$13,0)))</f>
        <v xml:space="preserve"> </v>
      </c>
      <c r="I1478" s="1"/>
      <c r="J1478" s="1" t="e">
        <f>VLOOKUP(Table_1[[#This Row],[מספר רישוי ]],'[3]2024'!$A:$AH,34,0)</f>
        <v>#N/A</v>
      </c>
    </row>
    <row r="1479" spans="1:10" ht="18" customHeight="1" thickBot="1" x14ac:dyDescent="0.3">
      <c r="A1479" s="1"/>
      <c r="B1479" s="1"/>
      <c r="C1479" s="1"/>
      <c r="D1479" s="1"/>
      <c r="E1479" s="713"/>
      <c r="F1479" s="1"/>
      <c r="G1479" s="1"/>
      <c r="H1479" s="44" t="str">
        <f t="array" ref="H1479">IF(ISERROR(INDEX(גיליון3!$U$14:$X$28,MATCH('דיווח פרטני'!G1479,גיליון3!$T$14:$T$28,0),MATCH('דיווח פרטני'!C1479,גיליון3!$U$13:$X$13,0)))," ", INDEX(גיליון3!$U$14:$X$28,MATCH('דיווח פרטני'!G1479,גיליון3!$T$14:$T$28,0),MATCH('דיווח פרטני'!C1479,גיליון3!$U$13:$X$13,0)))</f>
        <v xml:space="preserve"> </v>
      </c>
      <c r="I1479" s="1"/>
      <c r="J1479" s="1" t="e">
        <f>VLOOKUP(Table_1[[#This Row],[מספר רישוי ]],'[3]2024'!$A:$AH,34,0)</f>
        <v>#N/A</v>
      </c>
    </row>
    <row r="1480" spans="1:10" ht="18" customHeight="1" thickBot="1" x14ac:dyDescent="0.3">
      <c r="A1480" s="1"/>
      <c r="B1480" s="1"/>
      <c r="C1480" s="1"/>
      <c r="D1480" s="1"/>
      <c r="E1480" s="713"/>
      <c r="F1480" s="1"/>
      <c r="G1480" s="1"/>
      <c r="H1480" s="44" t="str">
        <f t="array" ref="H1480">IF(ISERROR(INDEX(גיליון3!$U$14:$X$28,MATCH('דיווח פרטני'!G1480,גיליון3!$T$14:$T$28,0),MATCH('דיווח פרטני'!C1480,גיליון3!$U$13:$X$13,0)))," ", INDEX(גיליון3!$U$14:$X$28,MATCH('דיווח פרטני'!G1480,גיליון3!$T$14:$T$28,0),MATCH('דיווח פרטני'!C1480,גיליון3!$U$13:$X$13,0)))</f>
        <v xml:space="preserve"> </v>
      </c>
      <c r="I1480" s="1"/>
      <c r="J1480" s="1" t="e">
        <f>VLOOKUP(Table_1[[#This Row],[מספר רישוי ]],'[3]2024'!$A:$AH,34,0)</f>
        <v>#N/A</v>
      </c>
    </row>
    <row r="1481" spans="1:10" ht="18" customHeight="1" thickBot="1" x14ac:dyDescent="0.3">
      <c r="A1481" s="1"/>
      <c r="B1481" s="1"/>
      <c r="C1481" s="1"/>
      <c r="D1481" s="1"/>
      <c r="E1481" s="713"/>
      <c r="F1481" s="1"/>
      <c r="G1481" s="1"/>
      <c r="H1481" s="44" t="str">
        <f t="array" ref="H1481">IF(ISERROR(INDEX(גיליון3!$U$14:$X$28,MATCH('דיווח פרטני'!G1481,גיליון3!$T$14:$T$28,0),MATCH('דיווח פרטני'!C1481,גיליון3!$U$13:$X$13,0)))," ", INDEX(גיליון3!$U$14:$X$28,MATCH('דיווח פרטני'!G1481,גיליון3!$T$14:$T$28,0),MATCH('דיווח פרטני'!C1481,גיליון3!$U$13:$X$13,0)))</f>
        <v xml:space="preserve"> </v>
      </c>
      <c r="I1481" s="1"/>
      <c r="J1481" s="1" t="e">
        <f>VLOOKUP(Table_1[[#This Row],[מספר רישוי ]],'[3]2024'!$A:$AH,34,0)</f>
        <v>#N/A</v>
      </c>
    </row>
    <row r="1482" spans="1:10" ht="18" customHeight="1" thickBot="1" x14ac:dyDescent="0.3">
      <c r="A1482" s="1"/>
      <c r="B1482" s="1"/>
      <c r="C1482" s="1"/>
      <c r="D1482" s="1"/>
      <c r="E1482" s="713"/>
      <c r="F1482" s="1"/>
      <c r="G1482" s="1"/>
      <c r="H1482" s="44" t="str">
        <f t="array" ref="H1482">IF(ISERROR(INDEX(גיליון3!$U$14:$X$28,MATCH('דיווח פרטני'!G1482,גיליון3!$T$14:$T$28,0),MATCH('דיווח פרטני'!C1482,גיליון3!$U$13:$X$13,0)))," ", INDEX(גיליון3!$U$14:$X$28,MATCH('דיווח פרטני'!G1482,גיליון3!$T$14:$T$28,0),MATCH('דיווח פרטני'!C1482,גיליון3!$U$13:$X$13,0)))</f>
        <v xml:space="preserve"> </v>
      </c>
      <c r="I1482" s="1"/>
      <c r="J1482" s="1" t="e">
        <f>VLOOKUP(Table_1[[#This Row],[מספר רישוי ]],'[3]2024'!$A:$AH,34,0)</f>
        <v>#N/A</v>
      </c>
    </row>
    <row r="1483" spans="1:10" ht="18" customHeight="1" thickBot="1" x14ac:dyDescent="0.3">
      <c r="A1483" s="1"/>
      <c r="B1483" s="1"/>
      <c r="C1483" s="1"/>
      <c r="D1483" s="1"/>
      <c r="E1483" s="713"/>
      <c r="F1483" s="1"/>
      <c r="G1483" s="1"/>
      <c r="H1483" s="44" t="str">
        <f t="array" ref="H1483">IF(ISERROR(INDEX(גיליון3!$U$14:$X$28,MATCH('דיווח פרטני'!G1483,גיליון3!$T$14:$T$28,0),MATCH('דיווח פרטני'!C1483,גיליון3!$U$13:$X$13,0)))," ", INDEX(גיליון3!$U$14:$X$28,MATCH('דיווח פרטני'!G1483,גיליון3!$T$14:$T$28,0),MATCH('דיווח פרטני'!C1483,גיליון3!$U$13:$X$13,0)))</f>
        <v xml:space="preserve"> </v>
      </c>
      <c r="I1483" s="1"/>
      <c r="J1483" s="1" t="e">
        <f>VLOOKUP(Table_1[[#This Row],[מספר רישוי ]],'[3]2024'!$A:$AH,34,0)</f>
        <v>#N/A</v>
      </c>
    </row>
    <row r="1484" spans="1:10" ht="18" customHeight="1" thickBot="1" x14ac:dyDescent="0.3">
      <c r="A1484" s="1"/>
      <c r="B1484" s="1"/>
      <c r="C1484" s="1"/>
      <c r="D1484" s="1"/>
      <c r="E1484" s="713"/>
      <c r="F1484" s="1"/>
      <c r="G1484" s="1"/>
      <c r="H1484" s="44" t="str">
        <f t="array" ref="H1484">IF(ISERROR(INDEX(גיליון3!$U$14:$X$28,MATCH('דיווח פרטני'!G1484,גיליון3!$T$14:$T$28,0),MATCH('דיווח פרטני'!C1484,גיליון3!$U$13:$X$13,0)))," ", INDEX(גיליון3!$U$14:$X$28,MATCH('דיווח פרטני'!G1484,גיליון3!$T$14:$T$28,0),MATCH('דיווח פרטני'!C1484,גיליון3!$U$13:$X$13,0)))</f>
        <v xml:space="preserve"> </v>
      </c>
      <c r="I1484" s="1"/>
      <c r="J1484" s="1" t="e">
        <f>VLOOKUP(Table_1[[#This Row],[מספר רישוי ]],'[3]2024'!$A:$AH,34,0)</f>
        <v>#N/A</v>
      </c>
    </row>
    <row r="1485" spans="1:10" ht="18" customHeight="1" thickBot="1" x14ac:dyDescent="0.3">
      <c r="A1485" s="1"/>
      <c r="B1485" s="1"/>
      <c r="C1485" s="1"/>
      <c r="D1485" s="1"/>
      <c r="E1485" s="713"/>
      <c r="F1485" s="1"/>
      <c r="G1485" s="1"/>
      <c r="H1485" s="44" t="str">
        <f t="array" ref="H1485">IF(ISERROR(INDEX(גיליון3!$U$14:$X$28,MATCH('דיווח פרטני'!G1485,גיליון3!$T$14:$T$28,0),MATCH('דיווח פרטני'!C1485,גיליון3!$U$13:$X$13,0)))," ", INDEX(גיליון3!$U$14:$X$28,MATCH('דיווח פרטני'!G1485,גיליון3!$T$14:$T$28,0),MATCH('דיווח פרטני'!C1485,גיליון3!$U$13:$X$13,0)))</f>
        <v xml:space="preserve"> </v>
      </c>
      <c r="I1485" s="1"/>
      <c r="J1485" s="1" t="e">
        <f>VLOOKUP(Table_1[[#This Row],[מספר רישוי ]],'[3]2024'!$A:$AH,34,0)</f>
        <v>#N/A</v>
      </c>
    </row>
    <row r="1486" spans="1:10" ht="18" customHeight="1" thickBot="1" x14ac:dyDescent="0.3">
      <c r="A1486" s="1"/>
      <c r="B1486" s="1"/>
      <c r="C1486" s="1"/>
      <c r="D1486" s="1"/>
      <c r="E1486" s="713"/>
      <c r="F1486" s="1"/>
      <c r="G1486" s="1"/>
      <c r="H1486" s="44" t="str">
        <f t="array" ref="H1486">IF(ISERROR(INDEX(גיליון3!$U$14:$X$28,MATCH('דיווח פרטני'!G1486,גיליון3!$T$14:$T$28,0),MATCH('דיווח פרטני'!C1486,גיליון3!$U$13:$X$13,0)))," ", INDEX(גיליון3!$U$14:$X$28,MATCH('דיווח פרטני'!G1486,גיליון3!$T$14:$T$28,0),MATCH('דיווח פרטני'!C1486,גיליון3!$U$13:$X$13,0)))</f>
        <v xml:space="preserve"> </v>
      </c>
      <c r="I1486" s="1"/>
      <c r="J1486" s="1" t="e">
        <f>VLOOKUP(Table_1[[#This Row],[מספר רישוי ]],'[3]2024'!$A:$AH,34,0)</f>
        <v>#N/A</v>
      </c>
    </row>
    <row r="1487" spans="1:10" ht="18" customHeight="1" thickBot="1" x14ac:dyDescent="0.3">
      <c r="A1487" s="1"/>
      <c r="B1487" s="1"/>
      <c r="C1487" s="1"/>
      <c r="D1487" s="1"/>
      <c r="E1487" s="713"/>
      <c r="F1487" s="1"/>
      <c r="G1487" s="1"/>
      <c r="H1487" s="44" t="str">
        <f t="array" ref="H1487">IF(ISERROR(INDEX(גיליון3!$U$14:$X$28,MATCH('דיווח פרטני'!G1487,גיליון3!$T$14:$T$28,0),MATCH('דיווח פרטני'!C1487,גיליון3!$U$13:$X$13,0)))," ", INDEX(גיליון3!$U$14:$X$28,MATCH('דיווח פרטני'!G1487,גיליון3!$T$14:$T$28,0),MATCH('דיווח פרטני'!C1487,גיליון3!$U$13:$X$13,0)))</f>
        <v xml:space="preserve"> </v>
      </c>
      <c r="I1487" s="1"/>
      <c r="J1487" s="1" t="e">
        <f>VLOOKUP(Table_1[[#This Row],[מספר רישוי ]],'[3]2024'!$A:$AH,34,0)</f>
        <v>#N/A</v>
      </c>
    </row>
    <row r="1488" spans="1:10" ht="18" customHeight="1" thickBot="1" x14ac:dyDescent="0.3">
      <c r="A1488" s="1"/>
      <c r="B1488" s="1"/>
      <c r="C1488" s="1"/>
      <c r="D1488" s="1"/>
      <c r="E1488" s="713"/>
      <c r="F1488" s="1"/>
      <c r="G1488" s="1"/>
      <c r="H1488" s="44" t="str">
        <f t="array" ref="H1488">IF(ISERROR(INDEX(גיליון3!$U$14:$X$28,MATCH('דיווח פרטני'!G1488,גיליון3!$T$14:$T$28,0),MATCH('דיווח פרטני'!C1488,גיליון3!$U$13:$X$13,0)))," ", INDEX(גיליון3!$U$14:$X$28,MATCH('דיווח פרטני'!G1488,גיליון3!$T$14:$T$28,0),MATCH('דיווח פרטני'!C1488,גיליון3!$U$13:$X$13,0)))</f>
        <v xml:space="preserve"> </v>
      </c>
      <c r="I1488" s="1"/>
      <c r="J1488" s="1" t="e">
        <f>VLOOKUP(Table_1[[#This Row],[מספר רישוי ]],'[3]2024'!$A:$AH,34,0)</f>
        <v>#N/A</v>
      </c>
    </row>
    <row r="1489" spans="1:10" ht="18" customHeight="1" thickBot="1" x14ac:dyDescent="0.3">
      <c r="A1489" s="1"/>
      <c r="B1489" s="1"/>
      <c r="C1489" s="1"/>
      <c r="D1489" s="1"/>
      <c r="E1489" s="713"/>
      <c r="F1489" s="1"/>
      <c r="G1489" s="1"/>
      <c r="H1489" s="44" t="str">
        <f t="array" ref="H1489">IF(ISERROR(INDEX(גיליון3!$U$14:$X$28,MATCH('דיווח פרטני'!G1489,גיליון3!$T$14:$T$28,0),MATCH('דיווח פרטני'!C1489,גיליון3!$U$13:$X$13,0)))," ", INDEX(גיליון3!$U$14:$X$28,MATCH('דיווח פרטני'!G1489,גיליון3!$T$14:$T$28,0),MATCH('דיווח פרטני'!C1489,גיליון3!$U$13:$X$13,0)))</f>
        <v xml:space="preserve"> </v>
      </c>
      <c r="I1489" s="1"/>
      <c r="J1489" s="1" t="e">
        <f>VLOOKUP(Table_1[[#This Row],[מספר רישוי ]],'[3]2024'!$A:$AH,34,0)</f>
        <v>#N/A</v>
      </c>
    </row>
    <row r="1490" spans="1:10" ht="18" customHeight="1" thickBot="1" x14ac:dyDescent="0.3">
      <c r="A1490" s="1"/>
      <c r="B1490" s="1"/>
      <c r="C1490" s="1"/>
      <c r="D1490" s="1"/>
      <c r="E1490" s="713"/>
      <c r="F1490" s="1"/>
      <c r="G1490" s="1"/>
      <c r="H1490" s="44" t="str">
        <f t="array" ref="H1490">IF(ISERROR(INDEX(גיליון3!$U$14:$X$28,MATCH('דיווח פרטני'!G1490,גיליון3!$T$14:$T$28,0),MATCH('דיווח פרטני'!C1490,גיליון3!$U$13:$X$13,0)))," ", INDEX(גיליון3!$U$14:$X$28,MATCH('דיווח פרטני'!G1490,גיליון3!$T$14:$T$28,0),MATCH('דיווח פרטני'!C1490,גיליון3!$U$13:$X$13,0)))</f>
        <v xml:space="preserve"> </v>
      </c>
      <c r="I1490" s="1"/>
      <c r="J1490" s="1" t="e">
        <f>VLOOKUP(Table_1[[#This Row],[מספר רישוי ]],'[3]2024'!$A:$AH,34,0)</f>
        <v>#N/A</v>
      </c>
    </row>
    <row r="1491" spans="1:10" ht="18" customHeight="1" thickBot="1" x14ac:dyDescent="0.3">
      <c r="A1491" s="1"/>
      <c r="B1491" s="1"/>
      <c r="C1491" s="1"/>
      <c r="D1491" s="1"/>
      <c r="E1491" s="713"/>
      <c r="F1491" s="1"/>
      <c r="G1491" s="1"/>
      <c r="H1491" s="44" t="str">
        <f t="array" ref="H1491">IF(ISERROR(INDEX(גיליון3!$U$14:$X$28,MATCH('דיווח פרטני'!G1491,גיליון3!$T$14:$T$28,0),MATCH('דיווח פרטני'!C1491,גיליון3!$U$13:$X$13,0)))," ", INDEX(גיליון3!$U$14:$X$28,MATCH('דיווח פרטני'!G1491,גיליון3!$T$14:$T$28,0),MATCH('דיווח פרטני'!C1491,גיליון3!$U$13:$X$13,0)))</f>
        <v xml:space="preserve"> </v>
      </c>
      <c r="I1491" s="1"/>
      <c r="J1491" s="1" t="e">
        <f>VLOOKUP(Table_1[[#This Row],[מספר רישוי ]],'[3]2024'!$A:$AH,34,0)</f>
        <v>#N/A</v>
      </c>
    </row>
    <row r="1492" spans="1:10" ht="18" customHeight="1" thickBot="1" x14ac:dyDescent="0.3">
      <c r="A1492" s="1"/>
      <c r="B1492" s="1"/>
      <c r="C1492" s="1"/>
      <c r="D1492" s="1"/>
      <c r="E1492" s="713"/>
      <c r="F1492" s="1"/>
      <c r="G1492" s="1"/>
      <c r="H1492" s="44" t="str">
        <f t="array" ref="H1492">IF(ISERROR(INDEX(גיליון3!$U$14:$X$28,MATCH('דיווח פרטני'!G1492,גיליון3!$T$14:$T$28,0),MATCH('דיווח פרטני'!C1492,גיליון3!$U$13:$X$13,0)))," ", INDEX(גיליון3!$U$14:$X$28,MATCH('דיווח פרטני'!G1492,גיליון3!$T$14:$T$28,0),MATCH('דיווח פרטני'!C1492,גיליון3!$U$13:$X$13,0)))</f>
        <v xml:space="preserve"> </v>
      </c>
      <c r="I1492" s="1"/>
      <c r="J1492" s="1" t="e">
        <f>VLOOKUP(Table_1[[#This Row],[מספר רישוי ]],'[3]2024'!$A:$AH,34,0)</f>
        <v>#N/A</v>
      </c>
    </row>
    <row r="1493" spans="1:10" ht="18" customHeight="1" thickBot="1" x14ac:dyDescent="0.3">
      <c r="A1493" s="1"/>
      <c r="B1493" s="1"/>
      <c r="C1493" s="1"/>
      <c r="D1493" s="1"/>
      <c r="E1493" s="713"/>
      <c r="F1493" s="1"/>
      <c r="G1493" s="1"/>
      <c r="H1493" s="44" t="str">
        <f t="array" ref="H1493">IF(ISERROR(INDEX(גיליון3!$U$14:$X$28,MATCH('דיווח פרטני'!G1493,גיליון3!$T$14:$T$28,0),MATCH('דיווח פרטני'!C1493,גיליון3!$U$13:$X$13,0)))," ", INDEX(גיליון3!$U$14:$X$28,MATCH('דיווח פרטני'!G1493,גיליון3!$T$14:$T$28,0),MATCH('דיווח פרטני'!C1493,גיליון3!$U$13:$X$13,0)))</f>
        <v xml:space="preserve"> </v>
      </c>
      <c r="I1493" s="1"/>
      <c r="J1493" s="1" t="e">
        <f>VLOOKUP(Table_1[[#This Row],[מספר רישוי ]],'[3]2024'!$A:$AH,34,0)</f>
        <v>#N/A</v>
      </c>
    </row>
    <row r="1494" spans="1:10" ht="18" customHeight="1" thickBot="1" x14ac:dyDescent="0.3">
      <c r="A1494" s="1"/>
      <c r="B1494" s="1"/>
      <c r="C1494" s="1"/>
      <c r="D1494" s="1"/>
      <c r="E1494" s="713"/>
      <c r="F1494" s="1"/>
      <c r="G1494" s="1"/>
      <c r="H1494" s="44" t="str">
        <f t="array" ref="H1494">IF(ISERROR(INDEX(גיליון3!$U$14:$X$28,MATCH('דיווח פרטני'!G1494,גיליון3!$T$14:$T$28,0),MATCH('דיווח פרטני'!C1494,גיליון3!$U$13:$X$13,0)))," ", INDEX(גיליון3!$U$14:$X$28,MATCH('דיווח פרטני'!G1494,גיליון3!$T$14:$T$28,0),MATCH('דיווח פרטני'!C1494,גיליון3!$U$13:$X$13,0)))</f>
        <v xml:space="preserve"> </v>
      </c>
      <c r="I1494" s="1"/>
      <c r="J1494" s="1" t="e">
        <f>VLOOKUP(Table_1[[#This Row],[מספר רישוי ]],'[3]2024'!$A:$AH,34,0)</f>
        <v>#N/A</v>
      </c>
    </row>
    <row r="1495" spans="1:10" ht="18" customHeight="1" thickBot="1" x14ac:dyDescent="0.3">
      <c r="A1495" s="1"/>
      <c r="B1495" s="1"/>
      <c r="C1495" s="1"/>
      <c r="D1495" s="1"/>
      <c r="E1495" s="713"/>
      <c r="F1495" s="1"/>
      <c r="G1495" s="1"/>
      <c r="H1495" s="44" t="str">
        <f t="array" ref="H1495">IF(ISERROR(INDEX(גיליון3!$U$14:$X$28,MATCH('דיווח פרטני'!G1495,גיליון3!$T$14:$T$28,0),MATCH('דיווח פרטני'!C1495,גיליון3!$U$13:$X$13,0)))," ", INDEX(גיליון3!$U$14:$X$28,MATCH('דיווח פרטני'!G1495,גיליון3!$T$14:$T$28,0),MATCH('דיווח פרטני'!C1495,גיליון3!$U$13:$X$13,0)))</f>
        <v xml:space="preserve"> </v>
      </c>
      <c r="I1495" s="1"/>
      <c r="J1495" s="1" t="e">
        <f>VLOOKUP(Table_1[[#This Row],[מספר רישוי ]],'[3]2024'!$A:$AH,34,0)</f>
        <v>#N/A</v>
      </c>
    </row>
    <row r="1496" spans="1:10" ht="18" customHeight="1" thickBot="1" x14ac:dyDescent="0.3">
      <c r="A1496" s="1"/>
      <c r="B1496" s="1"/>
      <c r="C1496" s="1"/>
      <c r="D1496" s="1"/>
      <c r="E1496" s="713"/>
      <c r="F1496" s="1"/>
      <c r="G1496" s="1"/>
      <c r="H1496" s="44" t="str">
        <f t="array" ref="H1496">IF(ISERROR(INDEX(גיליון3!$U$14:$X$28,MATCH('דיווח פרטני'!G1496,גיליון3!$T$14:$T$28,0),MATCH('דיווח פרטני'!C1496,גיליון3!$U$13:$X$13,0)))," ", INDEX(גיליון3!$U$14:$X$28,MATCH('דיווח פרטני'!G1496,גיליון3!$T$14:$T$28,0),MATCH('דיווח פרטני'!C1496,גיליון3!$U$13:$X$13,0)))</f>
        <v xml:space="preserve"> </v>
      </c>
      <c r="I1496" s="1"/>
      <c r="J1496" s="1" t="e">
        <f>VLOOKUP(Table_1[[#This Row],[מספר רישוי ]],'[3]2024'!$A:$AH,34,0)</f>
        <v>#N/A</v>
      </c>
    </row>
    <row r="1497" spans="1:10" ht="18" customHeight="1" thickBot="1" x14ac:dyDescent="0.3">
      <c r="A1497" s="1"/>
      <c r="B1497" s="1"/>
      <c r="C1497" s="1"/>
      <c r="D1497" s="1"/>
      <c r="E1497" s="713"/>
      <c r="F1497" s="1"/>
      <c r="G1497" s="1"/>
      <c r="H1497" s="44" t="str">
        <f t="array" ref="H1497">IF(ISERROR(INDEX(גיליון3!$U$14:$X$28,MATCH('דיווח פרטני'!G1497,גיליון3!$T$14:$T$28,0),MATCH('דיווח פרטני'!C1497,גיליון3!$U$13:$X$13,0)))," ", INDEX(גיליון3!$U$14:$X$28,MATCH('דיווח פרטני'!G1497,גיליון3!$T$14:$T$28,0),MATCH('דיווח פרטני'!C1497,גיליון3!$U$13:$X$13,0)))</f>
        <v xml:space="preserve"> </v>
      </c>
      <c r="I1497" s="1"/>
      <c r="J1497" s="1" t="e">
        <f>VLOOKUP(Table_1[[#This Row],[מספר רישוי ]],'[3]2024'!$A:$AH,34,0)</f>
        <v>#N/A</v>
      </c>
    </row>
    <row r="1498" spans="1:10" ht="18" customHeight="1" thickBot="1" x14ac:dyDescent="0.3">
      <c r="A1498" s="1"/>
      <c r="B1498" s="1"/>
      <c r="C1498" s="1"/>
      <c r="D1498" s="1"/>
      <c r="E1498" s="713"/>
      <c r="F1498" s="1"/>
      <c r="G1498" s="1"/>
      <c r="H1498" s="44" t="str">
        <f t="array" ref="H1498">IF(ISERROR(INDEX(גיליון3!$U$14:$X$28,MATCH('דיווח פרטני'!G1498,גיליון3!$T$14:$T$28,0),MATCH('דיווח פרטני'!C1498,גיליון3!$U$13:$X$13,0)))," ", INDEX(גיליון3!$U$14:$X$28,MATCH('דיווח פרטני'!G1498,גיליון3!$T$14:$T$28,0),MATCH('דיווח פרטני'!C1498,גיליון3!$U$13:$X$13,0)))</f>
        <v xml:space="preserve"> </v>
      </c>
      <c r="I1498" s="1"/>
      <c r="J1498" s="1" t="e">
        <f>VLOOKUP(Table_1[[#This Row],[מספר רישוי ]],'[3]2024'!$A:$AH,34,0)</f>
        <v>#N/A</v>
      </c>
    </row>
    <row r="1499" spans="1:10" ht="18" customHeight="1" thickBot="1" x14ac:dyDescent="0.3">
      <c r="A1499" s="1"/>
      <c r="B1499" s="1"/>
      <c r="C1499" s="1"/>
      <c r="D1499" s="1"/>
      <c r="E1499" s="713"/>
      <c r="F1499" s="1"/>
      <c r="G1499" s="1"/>
      <c r="H1499" s="44" t="str">
        <f t="array" ref="H1499">IF(ISERROR(INDEX(גיליון3!$U$14:$X$28,MATCH('דיווח פרטני'!G1499,גיליון3!$T$14:$T$28,0),MATCH('דיווח פרטני'!C1499,גיליון3!$U$13:$X$13,0)))," ", INDEX(גיליון3!$U$14:$X$28,MATCH('דיווח פרטני'!G1499,גיליון3!$T$14:$T$28,0),MATCH('דיווח פרטני'!C1499,גיליון3!$U$13:$X$13,0)))</f>
        <v xml:space="preserve"> </v>
      </c>
      <c r="I1499" s="1"/>
      <c r="J1499" s="1" t="e">
        <f>VLOOKUP(Table_1[[#This Row],[מספר רישוי ]],'[3]2024'!$A:$AH,34,0)</f>
        <v>#N/A</v>
      </c>
    </row>
    <row r="1500" spans="1:10" ht="18" customHeight="1" thickBot="1" x14ac:dyDescent="0.3">
      <c r="A1500" s="1"/>
      <c r="B1500" s="1"/>
      <c r="C1500" s="1"/>
      <c r="D1500" s="1"/>
      <c r="E1500" s="713"/>
      <c r="F1500" s="1"/>
      <c r="G1500" s="1"/>
      <c r="H1500" s="44" t="str">
        <f t="array" ref="H1500">IF(ISERROR(INDEX(גיליון3!$U$14:$X$28,MATCH('דיווח פרטני'!G1500,גיליון3!$T$14:$T$28,0),MATCH('דיווח פרטני'!C1500,גיליון3!$U$13:$X$13,0)))," ", INDEX(גיליון3!$U$14:$X$28,MATCH('דיווח פרטני'!G1500,גיליון3!$T$14:$T$28,0),MATCH('דיווח פרטני'!C1500,גיליון3!$U$13:$X$13,0)))</f>
        <v xml:space="preserve"> </v>
      </c>
      <c r="I1500" s="1"/>
      <c r="J1500" s="1" t="e">
        <f>VLOOKUP(Table_1[[#This Row],[מספר רישוי ]],'[3]2024'!$A:$AH,34,0)</f>
        <v>#N/A</v>
      </c>
    </row>
    <row r="1501" spans="1:10" ht="18" customHeight="1" thickBot="1" x14ac:dyDescent="0.3">
      <c r="A1501" s="1"/>
      <c r="B1501" s="1"/>
      <c r="C1501" s="1"/>
      <c r="D1501" s="1"/>
      <c r="E1501" s="713"/>
      <c r="F1501" s="1"/>
      <c r="G1501" s="1"/>
      <c r="H1501" s="44" t="str">
        <f t="array" ref="H1501">IF(ISERROR(INDEX(גיליון3!$U$14:$X$28,MATCH('דיווח פרטני'!G1501,גיליון3!$T$14:$T$28,0),MATCH('דיווח פרטני'!C1501,גיליון3!$U$13:$X$13,0)))," ", INDEX(גיליון3!$U$14:$X$28,MATCH('דיווח פרטני'!G1501,גיליון3!$T$14:$T$28,0),MATCH('דיווח פרטני'!C1501,גיליון3!$U$13:$X$13,0)))</f>
        <v xml:space="preserve"> </v>
      </c>
      <c r="I1501" s="1"/>
      <c r="J1501" s="1" t="e">
        <f>VLOOKUP(Table_1[[#This Row],[מספר רישוי ]],'[3]2024'!$A:$AH,34,0)</f>
        <v>#N/A</v>
      </c>
    </row>
    <row r="1502" spans="1:10" ht="18" customHeight="1" thickBot="1" x14ac:dyDescent="0.3">
      <c r="A1502" s="1"/>
      <c r="B1502" s="1"/>
      <c r="C1502" s="1"/>
      <c r="D1502" s="1"/>
      <c r="E1502" s="713"/>
      <c r="F1502" s="1"/>
      <c r="G1502" s="1"/>
      <c r="H1502" s="44" t="str">
        <f t="array" ref="H1502">IF(ISERROR(INDEX(גיליון3!$U$14:$X$28,MATCH('דיווח פרטני'!G1502,גיליון3!$T$14:$T$28,0),MATCH('דיווח פרטני'!C1502,גיליון3!$U$13:$X$13,0)))," ", INDEX(גיליון3!$U$14:$X$28,MATCH('דיווח פרטני'!G1502,גיליון3!$T$14:$T$28,0),MATCH('דיווח פרטני'!C1502,גיליון3!$U$13:$X$13,0)))</f>
        <v xml:space="preserve"> </v>
      </c>
      <c r="I1502" s="1"/>
      <c r="J1502" s="1" t="e">
        <f>VLOOKUP(Table_1[[#This Row],[מספר רישוי ]],'[3]2024'!$A:$AH,34,0)</f>
        <v>#N/A</v>
      </c>
    </row>
    <row r="1503" spans="1:10" ht="18" customHeight="1" thickBot="1" x14ac:dyDescent="0.3">
      <c r="A1503" s="1"/>
      <c r="B1503" s="1"/>
      <c r="C1503" s="1"/>
      <c r="D1503" s="1"/>
      <c r="E1503" s="713"/>
      <c r="F1503" s="1"/>
      <c r="G1503" s="1"/>
      <c r="H1503" s="44" t="str">
        <f t="array" ref="H1503">IF(ISERROR(INDEX(גיליון3!$U$14:$X$28,MATCH('דיווח פרטני'!G1503,גיליון3!$T$14:$T$28,0),MATCH('דיווח פרטני'!C1503,גיליון3!$U$13:$X$13,0)))," ", INDEX(גיליון3!$U$14:$X$28,MATCH('דיווח פרטני'!G1503,גיליון3!$T$14:$T$28,0),MATCH('דיווח פרטני'!C1503,גיליון3!$U$13:$X$13,0)))</f>
        <v xml:space="preserve"> </v>
      </c>
      <c r="I1503" s="1"/>
      <c r="J1503" s="1" t="e">
        <f>VLOOKUP(Table_1[[#This Row],[מספר רישוי ]],'[3]2024'!$A:$AH,34,0)</f>
        <v>#N/A</v>
      </c>
    </row>
    <row r="1504" spans="1:10" ht="18" customHeight="1" thickBot="1" x14ac:dyDescent="0.3">
      <c r="A1504" s="1"/>
      <c r="B1504" s="1"/>
      <c r="C1504" s="1"/>
      <c r="D1504" s="1"/>
      <c r="E1504" s="713"/>
      <c r="F1504" s="1"/>
      <c r="G1504" s="1"/>
      <c r="H1504" s="44" t="str">
        <f t="array" ref="H1504">IF(ISERROR(INDEX(גיליון3!$U$14:$X$28,MATCH('דיווח פרטני'!G1504,גיליון3!$T$14:$T$28,0),MATCH('דיווח פרטני'!C1504,גיליון3!$U$13:$X$13,0)))," ", INDEX(גיליון3!$U$14:$X$28,MATCH('דיווח פרטני'!G1504,גיליון3!$T$14:$T$28,0),MATCH('דיווח פרטני'!C1504,גיליון3!$U$13:$X$13,0)))</f>
        <v xml:space="preserve"> </v>
      </c>
      <c r="I1504" s="1"/>
      <c r="J1504" s="1" t="e">
        <f>VLOOKUP(Table_1[[#This Row],[מספר רישוי ]],'[3]2024'!$A:$AH,34,0)</f>
        <v>#N/A</v>
      </c>
    </row>
    <row r="1505" spans="1:10" ht="18" customHeight="1" thickBot="1" x14ac:dyDescent="0.3">
      <c r="A1505" s="1"/>
      <c r="B1505" s="1"/>
      <c r="C1505" s="1"/>
      <c r="D1505" s="1"/>
      <c r="E1505" s="713"/>
      <c r="F1505" s="1"/>
      <c r="G1505" s="1"/>
      <c r="H1505" s="44" t="str">
        <f t="array" ref="H1505">IF(ISERROR(INDEX(גיליון3!$U$14:$X$28,MATCH('דיווח פרטני'!G1505,גיליון3!$T$14:$T$28,0),MATCH('דיווח פרטני'!C1505,גיליון3!$U$13:$X$13,0)))," ", INDEX(גיליון3!$U$14:$X$28,MATCH('דיווח פרטני'!G1505,גיליון3!$T$14:$T$28,0),MATCH('דיווח פרטני'!C1505,גיליון3!$U$13:$X$13,0)))</f>
        <v xml:space="preserve"> </v>
      </c>
      <c r="I1505" s="1"/>
      <c r="J1505" s="1" t="e">
        <f>VLOOKUP(Table_1[[#This Row],[מספר רישוי ]],'[3]2024'!$A:$AH,34,0)</f>
        <v>#N/A</v>
      </c>
    </row>
    <row r="1506" spans="1:10" ht="18" customHeight="1" thickBot="1" x14ac:dyDescent="0.3">
      <c r="A1506" s="1"/>
      <c r="B1506" s="1"/>
      <c r="C1506" s="1"/>
      <c r="D1506" s="1"/>
      <c r="E1506" s="713"/>
      <c r="F1506" s="1"/>
      <c r="G1506" s="1"/>
      <c r="H1506" s="44" t="str">
        <f t="array" ref="H1506">IF(ISERROR(INDEX(גיליון3!$U$14:$X$28,MATCH('דיווח פרטני'!G1506,גיליון3!$T$14:$T$28,0),MATCH('דיווח פרטני'!C1506,גיליון3!$U$13:$X$13,0)))," ", INDEX(גיליון3!$U$14:$X$28,MATCH('דיווח פרטני'!G1506,גיליון3!$T$14:$T$28,0),MATCH('דיווח פרטני'!C1506,גיליון3!$U$13:$X$13,0)))</f>
        <v xml:space="preserve"> </v>
      </c>
      <c r="I1506" s="1"/>
      <c r="J1506" s="1" t="e">
        <f>VLOOKUP(Table_1[[#This Row],[מספר רישוי ]],'[3]2024'!$A:$AH,34,0)</f>
        <v>#N/A</v>
      </c>
    </row>
    <row r="1507" spans="1:10" ht="18" customHeight="1" thickBot="1" x14ac:dyDescent="0.3">
      <c r="A1507" s="1"/>
      <c r="B1507" s="1"/>
      <c r="C1507" s="1"/>
      <c r="D1507" s="1"/>
      <c r="E1507" s="713"/>
      <c r="F1507" s="1"/>
      <c r="G1507" s="1"/>
      <c r="H1507" s="44" t="str">
        <f t="array" ref="H1507">IF(ISERROR(INDEX(גיליון3!$U$14:$X$28,MATCH('דיווח פרטני'!G1507,גיליון3!$T$14:$T$28,0),MATCH('דיווח פרטני'!C1507,גיליון3!$U$13:$X$13,0)))," ", INDEX(גיליון3!$U$14:$X$28,MATCH('דיווח פרטני'!G1507,גיליון3!$T$14:$T$28,0),MATCH('דיווח פרטני'!C1507,גיליון3!$U$13:$X$13,0)))</f>
        <v xml:space="preserve"> </v>
      </c>
      <c r="I1507" s="1"/>
      <c r="J1507" s="1" t="e">
        <f>VLOOKUP(Table_1[[#This Row],[מספר רישוי ]],'[3]2024'!$A:$AH,34,0)</f>
        <v>#N/A</v>
      </c>
    </row>
    <row r="1508" spans="1:10" ht="18" customHeight="1" thickBot="1" x14ac:dyDescent="0.3">
      <c r="A1508" s="1"/>
      <c r="B1508" s="1"/>
      <c r="C1508" s="1"/>
      <c r="D1508" s="1"/>
      <c r="E1508" s="713"/>
      <c r="F1508" s="1"/>
      <c r="G1508" s="1"/>
      <c r="H1508" s="44" t="str">
        <f t="array" ref="H1508">IF(ISERROR(INDEX(גיליון3!$U$14:$X$28,MATCH('דיווח פרטני'!G1508,גיליון3!$T$14:$T$28,0),MATCH('דיווח פרטני'!C1508,גיליון3!$U$13:$X$13,0)))," ", INDEX(גיליון3!$U$14:$X$28,MATCH('דיווח פרטני'!G1508,גיליון3!$T$14:$T$28,0),MATCH('דיווח פרטני'!C1508,גיליון3!$U$13:$X$13,0)))</f>
        <v xml:space="preserve"> </v>
      </c>
      <c r="I1508" s="1"/>
      <c r="J1508" s="1" t="e">
        <f>VLOOKUP(Table_1[[#This Row],[מספר רישוי ]],'[3]2024'!$A:$AH,34,0)</f>
        <v>#N/A</v>
      </c>
    </row>
    <row r="1509" spans="1:10" ht="18" customHeight="1" thickBot="1" x14ac:dyDescent="0.3">
      <c r="A1509" s="1"/>
      <c r="B1509" s="1"/>
      <c r="C1509" s="1"/>
      <c r="D1509" s="1"/>
      <c r="E1509" s="713"/>
      <c r="F1509" s="1"/>
      <c r="G1509" s="1"/>
      <c r="H1509" s="44" t="str">
        <f t="array" ref="H1509">IF(ISERROR(INDEX(גיליון3!$U$14:$X$28,MATCH('דיווח פרטני'!G1509,גיליון3!$T$14:$T$28,0),MATCH('דיווח פרטני'!C1509,גיליון3!$U$13:$X$13,0)))," ", INDEX(גיליון3!$U$14:$X$28,MATCH('דיווח פרטני'!G1509,גיליון3!$T$14:$T$28,0),MATCH('דיווח פרטני'!C1509,גיליון3!$U$13:$X$13,0)))</f>
        <v xml:space="preserve"> </v>
      </c>
      <c r="I1509" s="1"/>
      <c r="J1509" s="1" t="e">
        <f>VLOOKUP(Table_1[[#This Row],[מספר רישוי ]],'[3]2024'!$A:$AH,34,0)</f>
        <v>#N/A</v>
      </c>
    </row>
    <row r="1510" spans="1:10" ht="18" customHeight="1" thickBot="1" x14ac:dyDescent="0.3">
      <c r="A1510" s="1"/>
      <c r="B1510" s="1"/>
      <c r="C1510" s="1"/>
      <c r="D1510" s="1"/>
      <c r="E1510" s="713"/>
      <c r="F1510" s="1"/>
      <c r="G1510" s="1"/>
      <c r="H1510" s="44" t="str">
        <f t="array" ref="H1510">IF(ISERROR(INDEX(גיליון3!$U$14:$X$28,MATCH('דיווח פרטני'!G1510,גיליון3!$T$14:$T$28,0),MATCH('דיווח פרטני'!C1510,גיליון3!$U$13:$X$13,0)))," ", INDEX(גיליון3!$U$14:$X$28,MATCH('דיווח פרטני'!G1510,גיליון3!$T$14:$T$28,0),MATCH('דיווח פרטני'!C1510,גיליון3!$U$13:$X$13,0)))</f>
        <v xml:space="preserve"> </v>
      </c>
      <c r="I1510" s="1"/>
      <c r="J1510" s="1" t="e">
        <f>VLOOKUP(Table_1[[#This Row],[מספר רישוי ]],'[3]2024'!$A:$AH,34,0)</f>
        <v>#N/A</v>
      </c>
    </row>
    <row r="1511" spans="1:10" ht="18" customHeight="1" thickBot="1" x14ac:dyDescent="0.3">
      <c r="A1511" s="1"/>
      <c r="B1511" s="1"/>
      <c r="C1511" s="1"/>
      <c r="D1511" s="1"/>
      <c r="E1511" s="713"/>
      <c r="F1511" s="1"/>
      <c r="G1511" s="1"/>
      <c r="H1511" s="44" t="str">
        <f t="array" ref="H1511">IF(ISERROR(INDEX(גיליון3!$U$14:$X$28,MATCH('דיווח פרטני'!G1511,גיליון3!$T$14:$T$28,0),MATCH('דיווח פרטני'!C1511,גיליון3!$U$13:$X$13,0)))," ", INDEX(גיליון3!$U$14:$X$28,MATCH('דיווח פרטני'!G1511,גיליון3!$T$14:$T$28,0),MATCH('דיווח פרטני'!C1511,גיליון3!$U$13:$X$13,0)))</f>
        <v xml:space="preserve"> </v>
      </c>
      <c r="I1511" s="1"/>
      <c r="J1511" s="1" t="e">
        <f>VLOOKUP(Table_1[[#This Row],[מספר רישוי ]],'[3]2024'!$A:$AH,34,0)</f>
        <v>#N/A</v>
      </c>
    </row>
    <row r="1512" spans="1:10" ht="18" customHeight="1" thickBot="1" x14ac:dyDescent="0.3">
      <c r="A1512" s="1"/>
      <c r="B1512" s="1"/>
      <c r="C1512" s="1"/>
      <c r="D1512" s="1"/>
      <c r="E1512" s="713"/>
      <c r="F1512" s="1"/>
      <c r="G1512" s="1"/>
      <c r="H1512" s="44" t="str">
        <f t="array" ref="H1512">IF(ISERROR(INDEX(גיליון3!$U$14:$X$28,MATCH('דיווח פרטני'!G1512,גיליון3!$T$14:$T$28,0),MATCH('דיווח פרטני'!C1512,גיליון3!$U$13:$X$13,0)))," ", INDEX(גיליון3!$U$14:$X$28,MATCH('דיווח פרטני'!G1512,גיליון3!$T$14:$T$28,0),MATCH('דיווח פרטני'!C1512,גיליון3!$U$13:$X$13,0)))</f>
        <v xml:space="preserve"> </v>
      </c>
      <c r="I1512" s="1"/>
      <c r="J1512" s="1" t="e">
        <f>VLOOKUP(Table_1[[#This Row],[מספר רישוי ]],'[3]2024'!$A:$AH,34,0)</f>
        <v>#N/A</v>
      </c>
    </row>
    <row r="1513" spans="1:10" ht="18" customHeight="1" thickBot="1" x14ac:dyDescent="0.3">
      <c r="A1513" s="1"/>
      <c r="B1513" s="1"/>
      <c r="C1513" s="1"/>
      <c r="D1513" s="1"/>
      <c r="E1513" s="713"/>
      <c r="F1513" s="1"/>
      <c r="G1513" s="1"/>
      <c r="H1513" s="44" t="str">
        <f t="array" ref="H1513">IF(ISERROR(INDEX(גיליון3!$U$14:$X$28,MATCH('דיווח פרטני'!G1513,גיליון3!$T$14:$T$28,0),MATCH('דיווח פרטני'!C1513,גיליון3!$U$13:$X$13,0)))," ", INDEX(גיליון3!$U$14:$X$28,MATCH('דיווח פרטני'!G1513,גיליון3!$T$14:$T$28,0),MATCH('דיווח פרטני'!C1513,גיליון3!$U$13:$X$13,0)))</f>
        <v xml:space="preserve"> </v>
      </c>
      <c r="I1513" s="1"/>
      <c r="J1513" s="1" t="e">
        <f>VLOOKUP(Table_1[[#This Row],[מספר רישוי ]],'[3]2024'!$A:$AH,34,0)</f>
        <v>#N/A</v>
      </c>
    </row>
    <row r="1514" spans="1:10" ht="18" customHeight="1" thickBot="1" x14ac:dyDescent="0.3">
      <c r="A1514" s="1"/>
      <c r="B1514" s="1"/>
      <c r="C1514" s="1"/>
      <c r="D1514" s="1"/>
      <c r="E1514" s="713"/>
      <c r="F1514" s="1"/>
      <c r="G1514" s="1"/>
      <c r="H1514" s="44" t="str">
        <f t="array" ref="H1514">IF(ISERROR(INDEX(גיליון3!$U$14:$X$28,MATCH('דיווח פרטני'!G1514,גיליון3!$T$14:$T$28,0),MATCH('דיווח פרטני'!C1514,גיליון3!$U$13:$X$13,0)))," ", INDEX(גיליון3!$U$14:$X$28,MATCH('דיווח פרטני'!G1514,גיליון3!$T$14:$T$28,0),MATCH('דיווח פרטני'!C1514,גיליון3!$U$13:$X$13,0)))</f>
        <v xml:space="preserve"> </v>
      </c>
      <c r="I1514" s="1"/>
      <c r="J1514" s="1" t="e">
        <f>VLOOKUP(Table_1[[#This Row],[מספר רישוי ]],'[3]2024'!$A:$AH,34,0)</f>
        <v>#N/A</v>
      </c>
    </row>
    <row r="1515" spans="1:10" ht="18" customHeight="1" thickBot="1" x14ac:dyDescent="0.3">
      <c r="A1515" s="1"/>
      <c r="B1515" s="1"/>
      <c r="C1515" s="1"/>
      <c r="D1515" s="1"/>
      <c r="E1515" s="713"/>
      <c r="F1515" s="1"/>
      <c r="G1515" s="1"/>
      <c r="H1515" s="44" t="str">
        <f t="array" ref="H1515">IF(ISERROR(INDEX(גיליון3!$U$14:$X$28,MATCH('דיווח פרטני'!G1515,גיליון3!$T$14:$T$28,0),MATCH('דיווח פרטני'!C1515,גיליון3!$U$13:$X$13,0)))," ", INDEX(גיליון3!$U$14:$X$28,MATCH('דיווח פרטני'!G1515,גיליון3!$T$14:$T$28,0),MATCH('דיווח פרטני'!C1515,גיליון3!$U$13:$X$13,0)))</f>
        <v xml:space="preserve"> </v>
      </c>
      <c r="I1515" s="1"/>
      <c r="J1515" s="1" t="e">
        <f>VLOOKUP(Table_1[[#This Row],[מספר רישוי ]],'[3]2024'!$A:$AH,34,0)</f>
        <v>#N/A</v>
      </c>
    </row>
    <row r="1516" spans="1:10" ht="18" customHeight="1" thickBot="1" x14ac:dyDescent="0.3">
      <c r="A1516" s="1"/>
      <c r="B1516" s="1"/>
      <c r="C1516" s="1"/>
      <c r="D1516" s="1"/>
      <c r="E1516" s="713"/>
      <c r="F1516" s="1"/>
      <c r="G1516" s="1"/>
      <c r="H1516" s="44" t="str">
        <f t="array" ref="H1516">IF(ISERROR(INDEX(גיליון3!$U$14:$X$28,MATCH('דיווח פרטני'!G1516,גיליון3!$T$14:$T$28,0),MATCH('דיווח פרטני'!C1516,גיליון3!$U$13:$X$13,0)))," ", INDEX(גיליון3!$U$14:$X$28,MATCH('דיווח פרטני'!G1516,גיליון3!$T$14:$T$28,0),MATCH('דיווח פרטני'!C1516,גיליון3!$U$13:$X$13,0)))</f>
        <v xml:space="preserve"> </v>
      </c>
      <c r="I1516" s="1"/>
      <c r="J1516" s="1" t="e">
        <f>VLOOKUP(Table_1[[#This Row],[מספר רישוי ]],'[3]2024'!$A:$AH,34,0)</f>
        <v>#N/A</v>
      </c>
    </row>
    <row r="1517" spans="1:10" ht="18" customHeight="1" thickBot="1" x14ac:dyDescent="0.3">
      <c r="A1517" s="1"/>
      <c r="B1517" s="1"/>
      <c r="C1517" s="1"/>
      <c r="D1517" s="1"/>
      <c r="E1517" s="713"/>
      <c r="F1517" s="1"/>
      <c r="G1517" s="1"/>
      <c r="H1517" s="44" t="str">
        <f t="array" ref="H1517">IF(ISERROR(INDEX(גיליון3!$U$14:$X$28,MATCH('דיווח פרטני'!G1517,גיליון3!$T$14:$T$28,0),MATCH('דיווח פרטני'!C1517,גיליון3!$U$13:$X$13,0)))," ", INDEX(גיליון3!$U$14:$X$28,MATCH('דיווח פרטני'!G1517,גיליון3!$T$14:$T$28,0),MATCH('דיווח פרטני'!C1517,גיליון3!$U$13:$X$13,0)))</f>
        <v xml:space="preserve"> </v>
      </c>
      <c r="I1517" s="1"/>
      <c r="J1517" s="1" t="e">
        <f>VLOOKUP(Table_1[[#This Row],[מספר רישוי ]],'[3]2024'!$A:$AH,34,0)</f>
        <v>#N/A</v>
      </c>
    </row>
    <row r="1518" spans="1:10" ht="18" customHeight="1" thickBot="1" x14ac:dyDescent="0.3">
      <c r="A1518" s="1"/>
      <c r="B1518" s="1"/>
      <c r="C1518" s="1"/>
      <c r="D1518" s="1"/>
      <c r="E1518" s="713"/>
      <c r="F1518" s="1"/>
      <c r="G1518" s="1"/>
      <c r="H1518" s="44" t="str">
        <f t="array" ref="H1518">IF(ISERROR(INDEX(גיליון3!$U$14:$X$28,MATCH('דיווח פרטני'!G1518,גיליון3!$T$14:$T$28,0),MATCH('דיווח פרטני'!C1518,גיליון3!$U$13:$X$13,0)))," ", INDEX(גיליון3!$U$14:$X$28,MATCH('דיווח פרטני'!G1518,גיליון3!$T$14:$T$28,0),MATCH('דיווח פרטני'!C1518,גיליון3!$U$13:$X$13,0)))</f>
        <v xml:space="preserve"> </v>
      </c>
      <c r="I1518" s="1"/>
      <c r="J1518" s="1" t="e">
        <f>VLOOKUP(Table_1[[#This Row],[מספר רישוי ]],'[3]2024'!$A:$AH,34,0)</f>
        <v>#N/A</v>
      </c>
    </row>
    <row r="1519" spans="1:10" ht="18" customHeight="1" thickBot="1" x14ac:dyDescent="0.3">
      <c r="A1519" s="1"/>
      <c r="B1519" s="1"/>
      <c r="C1519" s="1"/>
      <c r="D1519" s="1"/>
      <c r="E1519" s="713"/>
      <c r="F1519" s="1"/>
      <c r="G1519" s="1"/>
      <c r="H1519" s="44" t="str">
        <f t="array" ref="H1519">IF(ISERROR(INDEX(גיליון3!$U$14:$X$28,MATCH('דיווח פרטני'!G1519,גיליון3!$T$14:$T$28,0),MATCH('דיווח פרטני'!C1519,גיליון3!$U$13:$X$13,0)))," ", INDEX(גיליון3!$U$14:$X$28,MATCH('דיווח פרטני'!G1519,גיליון3!$T$14:$T$28,0),MATCH('דיווח פרטני'!C1519,גיליון3!$U$13:$X$13,0)))</f>
        <v xml:space="preserve"> </v>
      </c>
      <c r="I1519" s="1"/>
      <c r="J1519" s="1" t="e">
        <f>VLOOKUP(Table_1[[#This Row],[מספר רישוי ]],'[3]2024'!$A:$AH,34,0)</f>
        <v>#N/A</v>
      </c>
    </row>
    <row r="1520" spans="1:10" ht="18" customHeight="1" thickBot="1" x14ac:dyDescent="0.3">
      <c r="A1520" s="1"/>
      <c r="B1520" s="1"/>
      <c r="C1520" s="1"/>
      <c r="D1520" s="1"/>
      <c r="E1520" s="713"/>
      <c r="F1520" s="1"/>
      <c r="G1520" s="1"/>
      <c r="H1520" s="44" t="str">
        <f t="array" ref="H1520">IF(ISERROR(INDEX(גיליון3!$U$14:$X$28,MATCH('דיווח פרטני'!G1520,גיליון3!$T$14:$T$28,0),MATCH('דיווח פרטני'!C1520,גיליון3!$U$13:$X$13,0)))," ", INDEX(גיליון3!$U$14:$X$28,MATCH('דיווח פרטני'!G1520,גיליון3!$T$14:$T$28,0),MATCH('דיווח פרטני'!C1520,גיליון3!$U$13:$X$13,0)))</f>
        <v xml:space="preserve"> </v>
      </c>
      <c r="I1520" s="1"/>
      <c r="J1520" s="1" t="e">
        <f>VLOOKUP(Table_1[[#This Row],[מספר רישוי ]],'[3]2024'!$A:$AH,34,0)</f>
        <v>#N/A</v>
      </c>
    </row>
    <row r="1521" spans="1:10" ht="18" customHeight="1" thickBot="1" x14ac:dyDescent="0.3">
      <c r="A1521" s="1"/>
      <c r="B1521" s="1"/>
      <c r="C1521" s="1"/>
      <c r="D1521" s="1"/>
      <c r="E1521" s="713"/>
      <c r="F1521" s="1"/>
      <c r="G1521" s="1"/>
      <c r="H1521" s="44" t="str">
        <f t="array" ref="H1521">IF(ISERROR(INDEX(גיליון3!$U$14:$X$28,MATCH('דיווח פרטני'!G1521,גיליון3!$T$14:$T$28,0),MATCH('דיווח פרטני'!C1521,גיליון3!$U$13:$X$13,0)))," ", INDEX(גיליון3!$U$14:$X$28,MATCH('דיווח פרטני'!G1521,גיליון3!$T$14:$T$28,0),MATCH('דיווח פרטני'!C1521,גיליון3!$U$13:$X$13,0)))</f>
        <v xml:space="preserve"> </v>
      </c>
      <c r="I1521" s="1"/>
      <c r="J1521" s="1" t="e">
        <f>VLOOKUP(Table_1[[#This Row],[מספר רישוי ]],'[3]2024'!$A:$AH,34,0)</f>
        <v>#N/A</v>
      </c>
    </row>
    <row r="1522" spans="1:10" ht="18" customHeight="1" thickBot="1" x14ac:dyDescent="0.3">
      <c r="A1522" s="1"/>
      <c r="B1522" s="1"/>
      <c r="C1522" s="1"/>
      <c r="D1522" s="1"/>
      <c r="E1522" s="713"/>
      <c r="F1522" s="1"/>
      <c r="G1522" s="1"/>
      <c r="H1522" s="44" t="str">
        <f t="array" ref="H1522">IF(ISERROR(INDEX(גיליון3!$U$14:$X$28,MATCH('דיווח פרטני'!G1522,גיליון3!$T$14:$T$28,0),MATCH('דיווח פרטני'!C1522,גיליון3!$U$13:$X$13,0)))," ", INDEX(גיליון3!$U$14:$X$28,MATCH('דיווח פרטני'!G1522,גיליון3!$T$14:$T$28,0),MATCH('דיווח פרטני'!C1522,גיליון3!$U$13:$X$13,0)))</f>
        <v xml:space="preserve"> </v>
      </c>
      <c r="I1522" s="1"/>
      <c r="J1522" s="1" t="e">
        <f>VLOOKUP(Table_1[[#This Row],[מספר רישוי ]],'[3]2024'!$A:$AH,34,0)</f>
        <v>#N/A</v>
      </c>
    </row>
    <row r="1523" spans="1:10" ht="18" customHeight="1" thickBot="1" x14ac:dyDescent="0.3">
      <c r="A1523" s="1"/>
      <c r="B1523" s="1"/>
      <c r="C1523" s="1"/>
      <c r="D1523" s="1"/>
      <c r="E1523" s="713"/>
      <c r="F1523" s="1"/>
      <c r="G1523" s="1"/>
      <c r="H1523" s="44" t="str">
        <f t="array" ref="H1523">IF(ISERROR(INDEX(גיליון3!$U$14:$X$28,MATCH('דיווח פרטני'!G1523,גיליון3!$T$14:$T$28,0),MATCH('דיווח פרטני'!C1523,גיליון3!$U$13:$X$13,0)))," ", INDEX(גיליון3!$U$14:$X$28,MATCH('דיווח פרטני'!G1523,גיליון3!$T$14:$T$28,0),MATCH('דיווח פרטני'!C1523,גיליון3!$U$13:$X$13,0)))</f>
        <v xml:space="preserve"> </v>
      </c>
      <c r="I1523" s="1"/>
      <c r="J1523" s="1" t="e">
        <f>VLOOKUP(Table_1[[#This Row],[מספר רישוי ]],'[3]2024'!$A:$AH,34,0)</f>
        <v>#N/A</v>
      </c>
    </row>
    <row r="1524" spans="1:10" ht="18" customHeight="1" thickBot="1" x14ac:dyDescent="0.3">
      <c r="A1524" s="1"/>
      <c r="B1524" s="1"/>
      <c r="C1524" s="1"/>
      <c r="D1524" s="1"/>
      <c r="E1524" s="713"/>
      <c r="F1524" s="1"/>
      <c r="G1524" s="1"/>
      <c r="H1524" s="44" t="str">
        <f t="array" ref="H1524">IF(ISERROR(INDEX(גיליון3!$U$14:$X$28,MATCH('דיווח פרטני'!G1524,גיליון3!$T$14:$T$28,0),MATCH('דיווח פרטני'!C1524,גיליון3!$U$13:$X$13,0)))," ", INDEX(גיליון3!$U$14:$X$28,MATCH('דיווח פרטני'!G1524,גיליון3!$T$14:$T$28,0),MATCH('דיווח פרטני'!C1524,גיליון3!$U$13:$X$13,0)))</f>
        <v xml:space="preserve"> </v>
      </c>
      <c r="I1524" s="1"/>
      <c r="J1524" s="1" t="e">
        <f>VLOOKUP(Table_1[[#This Row],[מספר רישוי ]],'[3]2024'!$A:$AH,34,0)</f>
        <v>#N/A</v>
      </c>
    </row>
    <row r="1525" spans="1:10" ht="18" customHeight="1" thickBot="1" x14ac:dyDescent="0.3">
      <c r="A1525" s="1"/>
      <c r="B1525" s="1"/>
      <c r="C1525" s="1"/>
      <c r="D1525" s="1"/>
      <c r="E1525" s="713"/>
      <c r="F1525" s="1"/>
      <c r="G1525" s="1"/>
      <c r="H1525" s="44" t="str">
        <f t="array" ref="H1525">IF(ISERROR(INDEX(גיליון3!$U$14:$X$28,MATCH('דיווח פרטני'!G1525,גיליון3!$T$14:$T$28,0),MATCH('דיווח פרטני'!C1525,גיליון3!$U$13:$X$13,0)))," ", INDEX(גיליון3!$U$14:$X$28,MATCH('דיווח פרטני'!G1525,גיליון3!$T$14:$T$28,0),MATCH('דיווח פרטני'!C1525,גיליון3!$U$13:$X$13,0)))</f>
        <v xml:space="preserve"> </v>
      </c>
      <c r="I1525" s="1"/>
      <c r="J1525" s="1" t="e">
        <f>VLOOKUP(Table_1[[#This Row],[מספר רישוי ]],'[3]2024'!$A:$AH,34,0)</f>
        <v>#N/A</v>
      </c>
    </row>
    <row r="1526" spans="1:10" ht="18" customHeight="1" thickBot="1" x14ac:dyDescent="0.3">
      <c r="A1526" s="1"/>
      <c r="B1526" s="1"/>
      <c r="C1526" s="1"/>
      <c r="D1526" s="1"/>
      <c r="E1526" s="713"/>
      <c r="F1526" s="1"/>
      <c r="G1526" s="1"/>
      <c r="H1526" s="44" t="str">
        <f t="array" ref="H1526">IF(ISERROR(INDEX(גיליון3!$U$14:$X$28,MATCH('דיווח פרטני'!G1526,גיליון3!$T$14:$T$28,0),MATCH('דיווח פרטני'!C1526,גיליון3!$U$13:$X$13,0)))," ", INDEX(גיליון3!$U$14:$X$28,MATCH('דיווח פרטני'!G1526,גיליון3!$T$14:$T$28,0),MATCH('דיווח פרטני'!C1526,גיליון3!$U$13:$X$13,0)))</f>
        <v xml:space="preserve"> </v>
      </c>
      <c r="I1526" s="1"/>
      <c r="J1526" s="1" t="e">
        <f>VLOOKUP(Table_1[[#This Row],[מספר רישוי ]],'[3]2024'!$A:$AH,34,0)</f>
        <v>#N/A</v>
      </c>
    </row>
    <row r="1527" spans="1:10" ht="18" customHeight="1" thickBot="1" x14ac:dyDescent="0.3">
      <c r="A1527" s="1"/>
      <c r="B1527" s="1"/>
      <c r="C1527" s="1"/>
      <c r="D1527" s="1"/>
      <c r="E1527" s="713"/>
      <c r="F1527" s="1"/>
      <c r="G1527" s="1"/>
      <c r="H1527" s="44" t="str">
        <f t="array" ref="H1527">IF(ISERROR(INDEX(גיליון3!$U$14:$X$28,MATCH('דיווח פרטני'!G1527,גיליון3!$T$14:$T$28,0),MATCH('דיווח פרטני'!C1527,גיליון3!$U$13:$X$13,0)))," ", INDEX(גיליון3!$U$14:$X$28,MATCH('דיווח פרטני'!G1527,גיליון3!$T$14:$T$28,0),MATCH('דיווח פרטני'!C1527,גיליון3!$U$13:$X$13,0)))</f>
        <v xml:space="preserve"> </v>
      </c>
      <c r="I1527" s="1"/>
      <c r="J1527" s="1" t="e">
        <f>VLOOKUP(Table_1[[#This Row],[מספר רישוי ]],'[3]2024'!$A:$AH,34,0)</f>
        <v>#N/A</v>
      </c>
    </row>
    <row r="1528" spans="1:10" ht="18" customHeight="1" thickBot="1" x14ac:dyDescent="0.3">
      <c r="A1528" s="1"/>
      <c r="B1528" s="1"/>
      <c r="C1528" s="1"/>
      <c r="D1528" s="1"/>
      <c r="E1528" s="713"/>
      <c r="F1528" s="1"/>
      <c r="G1528" s="1"/>
      <c r="H1528" s="44" t="str">
        <f t="array" ref="H1528">IF(ISERROR(INDEX(גיליון3!$U$14:$X$28,MATCH('דיווח פרטני'!G1528,גיליון3!$T$14:$T$28,0),MATCH('דיווח פרטני'!C1528,גיליון3!$U$13:$X$13,0)))," ", INDEX(גיליון3!$U$14:$X$28,MATCH('דיווח פרטני'!G1528,גיליון3!$T$14:$T$28,0),MATCH('דיווח פרטני'!C1528,גיליון3!$U$13:$X$13,0)))</f>
        <v xml:space="preserve"> </v>
      </c>
      <c r="I1528" s="1"/>
      <c r="J1528" s="1" t="e">
        <f>VLOOKUP(Table_1[[#This Row],[מספר רישוי ]],'[3]2024'!$A:$AH,34,0)</f>
        <v>#N/A</v>
      </c>
    </row>
    <row r="1529" spans="1:10" ht="18" customHeight="1" thickBot="1" x14ac:dyDescent="0.3">
      <c r="A1529" s="1"/>
      <c r="B1529" s="1"/>
      <c r="C1529" s="1"/>
      <c r="D1529" s="1"/>
      <c r="E1529" s="713"/>
      <c r="F1529" s="1"/>
      <c r="G1529" s="1"/>
      <c r="H1529" s="44" t="str">
        <f t="array" ref="H1529">IF(ISERROR(INDEX(גיליון3!$U$14:$X$28,MATCH('דיווח פרטני'!G1529,גיליון3!$T$14:$T$28,0),MATCH('דיווח פרטני'!C1529,גיליון3!$U$13:$X$13,0)))," ", INDEX(גיליון3!$U$14:$X$28,MATCH('דיווח פרטני'!G1529,גיליון3!$T$14:$T$28,0),MATCH('דיווח פרטני'!C1529,גיליון3!$U$13:$X$13,0)))</f>
        <v xml:space="preserve"> </v>
      </c>
      <c r="I1529" s="1"/>
      <c r="J1529" s="1" t="e">
        <f>VLOOKUP(Table_1[[#This Row],[מספר רישוי ]],'[3]2024'!$A:$AH,34,0)</f>
        <v>#N/A</v>
      </c>
    </row>
    <row r="1530" spans="1:10" ht="18" customHeight="1" thickBot="1" x14ac:dyDescent="0.3">
      <c r="A1530" s="1"/>
      <c r="B1530" s="1"/>
      <c r="C1530" s="1"/>
      <c r="D1530" s="1"/>
      <c r="E1530" s="713"/>
      <c r="F1530" s="1"/>
      <c r="G1530" s="1"/>
      <c r="H1530" s="44" t="str">
        <f t="array" ref="H1530">IF(ISERROR(INDEX(גיליון3!$U$14:$X$28,MATCH('דיווח פרטני'!G1530,גיליון3!$T$14:$T$28,0),MATCH('דיווח פרטני'!C1530,גיליון3!$U$13:$X$13,0)))," ", INDEX(גיליון3!$U$14:$X$28,MATCH('דיווח פרטני'!G1530,גיליון3!$T$14:$T$28,0),MATCH('דיווח פרטני'!C1530,גיליון3!$U$13:$X$13,0)))</f>
        <v xml:space="preserve"> </v>
      </c>
      <c r="I1530" s="1"/>
      <c r="J1530" s="1" t="e">
        <f>VLOOKUP(Table_1[[#This Row],[מספר רישוי ]],'[3]2024'!$A:$AH,34,0)</f>
        <v>#N/A</v>
      </c>
    </row>
    <row r="1531" spans="1:10" ht="18" customHeight="1" thickBot="1" x14ac:dyDescent="0.3">
      <c r="A1531" s="1"/>
      <c r="B1531" s="1"/>
      <c r="C1531" s="1"/>
      <c r="D1531" s="1"/>
      <c r="E1531" s="713"/>
      <c r="F1531" s="1"/>
      <c r="G1531" s="1"/>
      <c r="H1531" s="44" t="str">
        <f t="array" ref="H1531">IF(ISERROR(INDEX(גיליון3!$U$14:$X$28,MATCH('דיווח פרטני'!G1531,גיליון3!$T$14:$T$28,0),MATCH('דיווח פרטני'!C1531,גיליון3!$U$13:$X$13,0)))," ", INDEX(גיליון3!$U$14:$X$28,MATCH('דיווח פרטני'!G1531,גיליון3!$T$14:$T$28,0),MATCH('דיווח פרטני'!C1531,גיליון3!$U$13:$X$13,0)))</f>
        <v xml:space="preserve"> </v>
      </c>
      <c r="I1531" s="1"/>
      <c r="J1531" s="1" t="e">
        <f>VLOOKUP(Table_1[[#This Row],[מספר רישוי ]],'[3]2024'!$A:$AH,34,0)</f>
        <v>#N/A</v>
      </c>
    </row>
    <row r="1532" spans="1:10" ht="18" customHeight="1" thickBot="1" x14ac:dyDescent="0.3">
      <c r="A1532" s="1"/>
      <c r="B1532" s="1"/>
      <c r="C1532" s="1"/>
      <c r="D1532" s="1"/>
      <c r="E1532" s="713"/>
      <c r="F1532" s="1"/>
      <c r="G1532" s="1"/>
      <c r="H1532" s="44" t="str">
        <f t="array" ref="H1532">IF(ISERROR(INDEX(גיליון3!$U$14:$X$28,MATCH('דיווח פרטני'!G1532,גיליון3!$T$14:$T$28,0),MATCH('דיווח פרטני'!C1532,גיליון3!$U$13:$X$13,0)))," ", INDEX(גיליון3!$U$14:$X$28,MATCH('דיווח פרטני'!G1532,גיליון3!$T$14:$T$28,0),MATCH('דיווח פרטני'!C1532,גיליון3!$U$13:$X$13,0)))</f>
        <v xml:space="preserve"> </v>
      </c>
      <c r="I1532" s="1"/>
      <c r="J1532" s="1" t="e">
        <f>VLOOKUP(Table_1[[#This Row],[מספר רישוי ]],'[3]2024'!$A:$AH,34,0)</f>
        <v>#N/A</v>
      </c>
    </row>
    <row r="1533" spans="1:10" ht="18" customHeight="1" thickBot="1" x14ac:dyDescent="0.3">
      <c r="A1533" s="1"/>
      <c r="B1533" s="1"/>
      <c r="C1533" s="1"/>
      <c r="D1533" s="1"/>
      <c r="E1533" s="713"/>
      <c r="F1533" s="1"/>
      <c r="G1533" s="1"/>
      <c r="H1533" s="44" t="str">
        <f t="array" ref="H1533">IF(ISERROR(INDEX(גיליון3!$U$14:$X$28,MATCH('דיווח פרטני'!G1533,גיליון3!$T$14:$T$28,0),MATCH('דיווח פרטני'!C1533,גיליון3!$U$13:$X$13,0)))," ", INDEX(גיליון3!$U$14:$X$28,MATCH('דיווח פרטני'!G1533,גיליון3!$T$14:$T$28,0),MATCH('דיווח פרטני'!C1533,גיליון3!$U$13:$X$13,0)))</f>
        <v xml:space="preserve"> </v>
      </c>
      <c r="I1533" s="1"/>
      <c r="J1533" s="1" t="e">
        <f>VLOOKUP(Table_1[[#This Row],[מספר רישוי ]],'[3]2024'!$A:$AH,34,0)</f>
        <v>#N/A</v>
      </c>
    </row>
    <row r="1534" spans="1:10" ht="18" customHeight="1" thickBot="1" x14ac:dyDescent="0.3">
      <c r="A1534" s="1"/>
      <c r="B1534" s="1"/>
      <c r="C1534" s="1"/>
      <c r="D1534" s="1"/>
      <c r="E1534" s="713"/>
      <c r="F1534" s="1"/>
      <c r="G1534" s="1"/>
      <c r="H1534" s="44" t="str">
        <f t="array" ref="H1534">IF(ISERROR(INDEX(גיליון3!$U$14:$X$28,MATCH('דיווח פרטני'!G1534,גיליון3!$T$14:$T$28,0),MATCH('דיווח פרטני'!C1534,גיליון3!$U$13:$X$13,0)))," ", INDEX(גיליון3!$U$14:$X$28,MATCH('דיווח פרטני'!G1534,גיליון3!$T$14:$T$28,0),MATCH('דיווח פרטני'!C1534,גיליון3!$U$13:$X$13,0)))</f>
        <v xml:space="preserve"> </v>
      </c>
      <c r="I1534" s="1"/>
      <c r="J1534" s="1" t="e">
        <f>VLOOKUP(Table_1[[#This Row],[מספר רישוי ]],'[3]2024'!$A:$AH,34,0)</f>
        <v>#N/A</v>
      </c>
    </row>
    <row r="1535" spans="1:10" ht="18" customHeight="1" thickBot="1" x14ac:dyDescent="0.3">
      <c r="A1535" s="1"/>
      <c r="B1535" s="1"/>
      <c r="C1535" s="1"/>
      <c r="D1535" s="1"/>
      <c r="E1535" s="713"/>
      <c r="F1535" s="1"/>
      <c r="G1535" s="1"/>
      <c r="H1535" s="44" t="str">
        <f t="array" ref="H1535">IF(ISERROR(INDEX(גיליון3!$U$14:$X$28,MATCH('דיווח פרטני'!G1535,גיליון3!$T$14:$T$28,0),MATCH('דיווח פרטני'!C1535,גיליון3!$U$13:$X$13,0)))," ", INDEX(גיליון3!$U$14:$X$28,MATCH('דיווח פרטני'!G1535,גיליון3!$T$14:$T$28,0),MATCH('דיווח פרטני'!C1535,גיליון3!$U$13:$X$13,0)))</f>
        <v xml:space="preserve"> </v>
      </c>
      <c r="I1535" s="1"/>
      <c r="J1535" s="1" t="e">
        <f>VLOOKUP(Table_1[[#This Row],[מספר רישוי ]],'[3]2024'!$A:$AH,34,0)</f>
        <v>#N/A</v>
      </c>
    </row>
    <row r="1536" spans="1:10" ht="18" customHeight="1" thickBot="1" x14ac:dyDescent="0.3">
      <c r="A1536" s="1"/>
      <c r="B1536" s="1"/>
      <c r="C1536" s="1"/>
      <c r="D1536" s="1"/>
      <c r="E1536" s="713"/>
      <c r="F1536" s="1"/>
      <c r="G1536" s="1"/>
      <c r="H1536" s="44" t="str">
        <f t="array" ref="H1536">IF(ISERROR(INDEX(גיליון3!$U$14:$X$28,MATCH('דיווח פרטני'!G1536,גיליון3!$T$14:$T$28,0),MATCH('דיווח פרטני'!C1536,גיליון3!$U$13:$X$13,0)))," ", INDEX(גיליון3!$U$14:$X$28,MATCH('דיווח פרטני'!G1536,גיליון3!$T$14:$T$28,0),MATCH('דיווח פרטני'!C1536,גיליון3!$U$13:$X$13,0)))</f>
        <v xml:space="preserve"> </v>
      </c>
      <c r="I1536" s="1"/>
      <c r="J1536" s="1" t="e">
        <f>VLOOKUP(Table_1[[#This Row],[מספר רישוי ]],'[3]2024'!$A:$AH,34,0)</f>
        <v>#N/A</v>
      </c>
    </row>
    <row r="1537" spans="1:10" ht="18" customHeight="1" thickBot="1" x14ac:dyDescent="0.3">
      <c r="A1537" s="1"/>
      <c r="B1537" s="1"/>
      <c r="C1537" s="1"/>
      <c r="D1537" s="1"/>
      <c r="E1537" s="713"/>
      <c r="F1537" s="1"/>
      <c r="G1537" s="1"/>
      <c r="H1537" s="44" t="str">
        <f t="array" ref="H1537">IF(ISERROR(INDEX(גיליון3!$U$14:$X$28,MATCH('דיווח פרטני'!G1537,גיליון3!$T$14:$T$28,0),MATCH('דיווח פרטני'!C1537,גיליון3!$U$13:$X$13,0)))," ", INDEX(גיליון3!$U$14:$X$28,MATCH('דיווח פרטני'!G1537,גיליון3!$T$14:$T$28,0),MATCH('דיווח פרטני'!C1537,גיליון3!$U$13:$X$13,0)))</f>
        <v xml:space="preserve"> </v>
      </c>
      <c r="I1537" s="1"/>
      <c r="J1537" s="1" t="e">
        <f>VLOOKUP(Table_1[[#This Row],[מספר רישוי ]],'[3]2024'!$A:$AH,34,0)</f>
        <v>#N/A</v>
      </c>
    </row>
    <row r="1538" spans="1:10" ht="18" customHeight="1" thickBot="1" x14ac:dyDescent="0.3">
      <c r="A1538" s="1"/>
      <c r="B1538" s="1"/>
      <c r="C1538" s="1"/>
      <c r="D1538" s="1"/>
      <c r="E1538" s="713"/>
      <c r="F1538" s="1"/>
      <c r="G1538" s="1"/>
      <c r="H1538" s="44" t="str">
        <f t="array" ref="H1538">IF(ISERROR(INDEX(גיליון3!$U$14:$X$28,MATCH('דיווח פרטני'!G1538,גיליון3!$T$14:$T$28,0),MATCH('דיווח פרטני'!C1538,גיליון3!$U$13:$X$13,0)))," ", INDEX(גיליון3!$U$14:$X$28,MATCH('דיווח פרטני'!G1538,גיליון3!$T$14:$T$28,0),MATCH('דיווח פרטני'!C1538,גיליון3!$U$13:$X$13,0)))</f>
        <v xml:space="preserve"> </v>
      </c>
      <c r="I1538" s="1"/>
      <c r="J1538" s="1" t="e">
        <f>VLOOKUP(Table_1[[#This Row],[מספר רישוי ]],'[3]2024'!$A:$AH,34,0)</f>
        <v>#N/A</v>
      </c>
    </row>
    <row r="1539" spans="1:10" ht="18" customHeight="1" thickBot="1" x14ac:dyDescent="0.3">
      <c r="A1539" s="1"/>
      <c r="B1539" s="1"/>
      <c r="C1539" s="1"/>
      <c r="D1539" s="1"/>
      <c r="E1539" s="713"/>
      <c r="F1539" s="1"/>
      <c r="G1539" s="1"/>
      <c r="H1539" s="44" t="str">
        <f t="array" ref="H1539">IF(ISERROR(INDEX(גיליון3!$U$14:$X$28,MATCH('דיווח פרטני'!G1539,גיליון3!$T$14:$T$28,0),MATCH('דיווח פרטני'!C1539,גיליון3!$U$13:$X$13,0)))," ", INDEX(גיליון3!$U$14:$X$28,MATCH('דיווח פרטני'!G1539,גיליון3!$T$14:$T$28,0),MATCH('דיווח פרטני'!C1539,גיליון3!$U$13:$X$13,0)))</f>
        <v xml:space="preserve"> </v>
      </c>
      <c r="I1539" s="1"/>
      <c r="J1539" s="1" t="e">
        <f>VLOOKUP(Table_1[[#This Row],[מספר רישוי ]],'[3]2024'!$A:$AH,34,0)</f>
        <v>#N/A</v>
      </c>
    </row>
    <row r="1540" spans="1:10" ht="18" customHeight="1" thickBot="1" x14ac:dyDescent="0.3">
      <c r="A1540" s="1"/>
      <c r="B1540" s="1"/>
      <c r="C1540" s="1"/>
      <c r="D1540" s="1"/>
      <c r="E1540" s="713"/>
      <c r="F1540" s="1"/>
      <c r="G1540" s="1"/>
      <c r="H1540" s="44" t="str">
        <f t="array" ref="H1540">IF(ISERROR(INDEX(גיליון3!$U$14:$X$28,MATCH('דיווח פרטני'!G1540,גיליון3!$T$14:$T$28,0),MATCH('דיווח פרטני'!C1540,גיליון3!$U$13:$X$13,0)))," ", INDEX(גיליון3!$U$14:$X$28,MATCH('דיווח פרטני'!G1540,גיליון3!$T$14:$T$28,0),MATCH('דיווח פרטני'!C1540,גיליון3!$U$13:$X$13,0)))</f>
        <v xml:space="preserve"> </v>
      </c>
      <c r="I1540" s="1"/>
      <c r="J1540" s="1" t="e">
        <f>VLOOKUP(Table_1[[#This Row],[מספר רישוי ]],'[3]2024'!$A:$AH,34,0)</f>
        <v>#N/A</v>
      </c>
    </row>
    <row r="1541" spans="1:10" ht="18" customHeight="1" thickBot="1" x14ac:dyDescent="0.3">
      <c r="A1541" s="1"/>
      <c r="B1541" s="1"/>
      <c r="C1541" s="1"/>
      <c r="D1541" s="1"/>
      <c r="E1541" s="713"/>
      <c r="F1541" s="1"/>
      <c r="G1541" s="1"/>
      <c r="H1541" s="44" t="str">
        <f t="array" ref="H1541">IF(ISERROR(INDEX(גיליון3!$U$14:$X$28,MATCH('דיווח פרטני'!G1541,גיליון3!$T$14:$T$28,0),MATCH('דיווח פרטני'!C1541,גיליון3!$U$13:$X$13,0)))," ", INDEX(גיליון3!$U$14:$X$28,MATCH('דיווח פרטני'!G1541,גיליון3!$T$14:$T$28,0),MATCH('דיווח פרטני'!C1541,גיליון3!$U$13:$X$13,0)))</f>
        <v xml:space="preserve"> </v>
      </c>
      <c r="I1541" s="1"/>
      <c r="J1541" s="1" t="e">
        <f>VLOOKUP(Table_1[[#This Row],[מספר רישוי ]],'[3]2024'!$A:$AH,34,0)</f>
        <v>#N/A</v>
      </c>
    </row>
    <row r="1542" spans="1:10" ht="18" customHeight="1" thickBot="1" x14ac:dyDescent="0.3">
      <c r="A1542" s="1"/>
      <c r="B1542" s="1"/>
      <c r="C1542" s="1"/>
      <c r="D1542" s="1"/>
      <c r="E1542" s="713"/>
      <c r="F1542" s="1"/>
      <c r="G1542" s="1"/>
      <c r="H1542" s="44" t="str">
        <f t="array" ref="H1542">IF(ISERROR(INDEX(גיליון3!$U$14:$X$28,MATCH('דיווח פרטני'!G1542,גיליון3!$T$14:$T$28,0),MATCH('דיווח פרטני'!C1542,גיליון3!$U$13:$X$13,0)))," ", INDEX(גיליון3!$U$14:$X$28,MATCH('דיווח פרטני'!G1542,גיליון3!$T$14:$T$28,0),MATCH('דיווח פרטני'!C1542,גיליון3!$U$13:$X$13,0)))</f>
        <v xml:space="preserve"> </v>
      </c>
      <c r="I1542" s="1"/>
      <c r="J1542" s="1" t="e">
        <f>VLOOKUP(Table_1[[#This Row],[מספר רישוי ]],'[3]2024'!$A:$AH,34,0)</f>
        <v>#N/A</v>
      </c>
    </row>
    <row r="1543" spans="1:10" ht="18" customHeight="1" thickBot="1" x14ac:dyDescent="0.3">
      <c r="A1543" s="1"/>
      <c r="B1543" s="1"/>
      <c r="C1543" s="1"/>
      <c r="D1543" s="1"/>
      <c r="E1543" s="713"/>
      <c r="F1543" s="1"/>
      <c r="G1543" s="1"/>
      <c r="H1543" s="44" t="str">
        <f t="array" ref="H1543">IF(ISERROR(INDEX(גיליון3!$U$14:$X$28,MATCH('דיווח פרטני'!G1543,גיליון3!$T$14:$T$28,0),MATCH('דיווח פרטני'!C1543,גיליון3!$U$13:$X$13,0)))," ", INDEX(גיליון3!$U$14:$X$28,MATCH('דיווח פרטני'!G1543,גיליון3!$T$14:$T$28,0),MATCH('דיווח פרטני'!C1543,גיליון3!$U$13:$X$13,0)))</f>
        <v xml:space="preserve"> </v>
      </c>
      <c r="I1543" s="1"/>
      <c r="J1543" s="1" t="e">
        <f>VLOOKUP(Table_1[[#This Row],[מספר רישוי ]],'[3]2024'!$A:$AH,34,0)</f>
        <v>#N/A</v>
      </c>
    </row>
    <row r="1544" spans="1:10" ht="18" customHeight="1" thickBot="1" x14ac:dyDescent="0.3">
      <c r="A1544" s="1"/>
      <c r="B1544" s="1"/>
      <c r="C1544" s="1"/>
      <c r="D1544" s="1"/>
      <c r="E1544" s="713"/>
      <c r="F1544" s="1"/>
      <c r="G1544" s="1"/>
      <c r="H1544" s="44" t="str">
        <f t="array" ref="H1544">IF(ISERROR(INDEX(גיליון3!$U$14:$X$28,MATCH('דיווח פרטני'!G1544,גיליון3!$T$14:$T$28,0),MATCH('דיווח פרטני'!C1544,גיליון3!$U$13:$X$13,0)))," ", INDEX(גיליון3!$U$14:$X$28,MATCH('דיווח פרטני'!G1544,גיליון3!$T$14:$T$28,0),MATCH('דיווח פרטני'!C1544,גיליון3!$U$13:$X$13,0)))</f>
        <v xml:space="preserve"> </v>
      </c>
      <c r="I1544" s="1"/>
      <c r="J1544" s="1" t="e">
        <f>VLOOKUP(Table_1[[#This Row],[מספר רישוי ]],'[3]2024'!$A:$AH,34,0)</f>
        <v>#N/A</v>
      </c>
    </row>
    <row r="1545" spans="1:10" ht="18" customHeight="1" thickBot="1" x14ac:dyDescent="0.3">
      <c r="A1545" s="1"/>
      <c r="B1545" s="1"/>
      <c r="C1545" s="1"/>
      <c r="D1545" s="1"/>
      <c r="E1545" s="713"/>
      <c r="F1545" s="1"/>
      <c r="G1545" s="1"/>
      <c r="H1545" s="44" t="str">
        <f t="array" ref="H1545">IF(ISERROR(INDEX(גיליון3!$U$14:$X$28,MATCH('דיווח פרטני'!G1545,גיליון3!$T$14:$T$28,0),MATCH('דיווח פרטני'!C1545,גיליון3!$U$13:$X$13,0)))," ", INDEX(גיליון3!$U$14:$X$28,MATCH('דיווח פרטני'!G1545,גיליון3!$T$14:$T$28,0),MATCH('דיווח פרטני'!C1545,גיליון3!$U$13:$X$13,0)))</f>
        <v xml:space="preserve"> </v>
      </c>
      <c r="I1545" s="1"/>
      <c r="J1545" s="1" t="e">
        <f>VLOOKUP(Table_1[[#This Row],[מספר רישוי ]],'[3]2024'!$A:$AH,34,0)</f>
        <v>#N/A</v>
      </c>
    </row>
    <row r="1546" spans="1:10" ht="18" customHeight="1" thickBot="1" x14ac:dyDescent="0.3">
      <c r="A1546" s="1"/>
      <c r="B1546" s="1"/>
      <c r="C1546" s="1"/>
      <c r="D1546" s="1"/>
      <c r="E1546" s="713"/>
      <c r="F1546" s="1"/>
      <c r="G1546" s="1"/>
      <c r="H1546" s="44" t="str">
        <f t="array" ref="H1546">IF(ISERROR(INDEX(גיליון3!$U$14:$X$28,MATCH('דיווח פרטני'!G1546,גיליון3!$T$14:$T$28,0),MATCH('דיווח פרטני'!C1546,גיליון3!$U$13:$X$13,0)))," ", INDEX(גיליון3!$U$14:$X$28,MATCH('דיווח פרטני'!G1546,גיליון3!$T$14:$T$28,0),MATCH('דיווח פרטני'!C1546,גיליון3!$U$13:$X$13,0)))</f>
        <v xml:space="preserve"> </v>
      </c>
      <c r="I1546" s="1"/>
      <c r="J1546" s="1" t="e">
        <f>VLOOKUP(Table_1[[#This Row],[מספר רישוי ]],'[3]2024'!$A:$AH,34,0)</f>
        <v>#N/A</v>
      </c>
    </row>
    <row r="1547" spans="1:10" ht="18" customHeight="1" thickBot="1" x14ac:dyDescent="0.3">
      <c r="A1547" s="1"/>
      <c r="B1547" s="1"/>
      <c r="C1547" s="1"/>
      <c r="D1547" s="1"/>
      <c r="E1547" s="713"/>
      <c r="F1547" s="1"/>
      <c r="G1547" s="1"/>
      <c r="H1547" s="44" t="str">
        <f t="array" ref="H1547">IF(ISERROR(INDEX(גיליון3!$U$14:$X$28,MATCH('דיווח פרטני'!G1547,גיליון3!$T$14:$T$28,0),MATCH('דיווח פרטני'!C1547,גיליון3!$U$13:$X$13,0)))," ", INDEX(גיליון3!$U$14:$X$28,MATCH('דיווח פרטני'!G1547,גיליון3!$T$14:$T$28,0),MATCH('דיווח פרטני'!C1547,גיליון3!$U$13:$X$13,0)))</f>
        <v xml:space="preserve"> </v>
      </c>
      <c r="I1547" s="1"/>
      <c r="J1547" s="1" t="e">
        <f>VLOOKUP(Table_1[[#This Row],[מספר רישוי ]],'[3]2024'!$A:$AH,34,0)</f>
        <v>#N/A</v>
      </c>
    </row>
    <row r="1548" spans="1:10" ht="18" customHeight="1" thickBot="1" x14ac:dyDescent="0.3">
      <c r="A1548" s="1"/>
      <c r="B1548" s="1"/>
      <c r="C1548" s="1"/>
      <c r="D1548" s="1"/>
      <c r="E1548" s="713"/>
      <c r="F1548" s="1"/>
      <c r="G1548" s="1"/>
      <c r="H1548" s="44" t="str">
        <f t="array" ref="H1548">IF(ISERROR(INDEX(גיליון3!$U$14:$X$28,MATCH('דיווח פרטני'!G1548,גיליון3!$T$14:$T$28,0),MATCH('דיווח פרטני'!C1548,גיליון3!$U$13:$X$13,0)))," ", INDEX(גיליון3!$U$14:$X$28,MATCH('דיווח פרטני'!G1548,גיליון3!$T$14:$T$28,0),MATCH('דיווח פרטני'!C1548,גיליון3!$U$13:$X$13,0)))</f>
        <v xml:space="preserve"> </v>
      </c>
      <c r="I1548" s="1"/>
      <c r="J1548" s="1" t="e">
        <f>VLOOKUP(Table_1[[#This Row],[מספר רישוי ]],'[3]2024'!$A:$AH,34,0)</f>
        <v>#N/A</v>
      </c>
    </row>
    <row r="1549" spans="1:10" ht="18" customHeight="1" thickBot="1" x14ac:dyDescent="0.3">
      <c r="A1549" s="1"/>
      <c r="B1549" s="1"/>
      <c r="C1549" s="1"/>
      <c r="D1549" s="1"/>
      <c r="E1549" s="713"/>
      <c r="F1549" s="1"/>
      <c r="G1549" s="1"/>
      <c r="H1549" s="44" t="str">
        <f t="array" ref="H1549">IF(ISERROR(INDEX(גיליון3!$U$14:$X$28,MATCH('דיווח פרטני'!G1549,גיליון3!$T$14:$T$28,0),MATCH('דיווח פרטני'!C1549,גיליון3!$U$13:$X$13,0)))," ", INDEX(גיליון3!$U$14:$X$28,MATCH('דיווח פרטני'!G1549,גיליון3!$T$14:$T$28,0),MATCH('דיווח פרטני'!C1549,גיליון3!$U$13:$X$13,0)))</f>
        <v xml:space="preserve"> </v>
      </c>
      <c r="I1549" s="1"/>
      <c r="J1549" s="1" t="e">
        <f>VLOOKUP(Table_1[[#This Row],[מספר רישוי ]],'[3]2024'!$A:$AH,34,0)</f>
        <v>#N/A</v>
      </c>
    </row>
    <row r="1550" spans="1:10" ht="18" customHeight="1" thickBot="1" x14ac:dyDescent="0.3">
      <c r="A1550" s="1"/>
      <c r="B1550" s="1"/>
      <c r="C1550" s="1"/>
      <c r="D1550" s="1"/>
      <c r="E1550" s="713"/>
      <c r="F1550" s="1"/>
      <c r="G1550" s="1"/>
      <c r="H1550" s="44" t="str">
        <f t="array" ref="H1550">IF(ISERROR(INDEX(גיליון3!$U$14:$X$28,MATCH('דיווח פרטני'!G1550,גיליון3!$T$14:$T$28,0),MATCH('דיווח פרטני'!C1550,גיליון3!$U$13:$X$13,0)))," ", INDEX(גיליון3!$U$14:$X$28,MATCH('דיווח פרטני'!G1550,גיליון3!$T$14:$T$28,0),MATCH('דיווח פרטני'!C1550,גיליון3!$U$13:$X$13,0)))</f>
        <v xml:space="preserve"> </v>
      </c>
      <c r="I1550" s="1"/>
      <c r="J1550" s="1" t="e">
        <f>VLOOKUP(Table_1[[#This Row],[מספר רישוי ]],'[3]2024'!$A:$AH,34,0)</f>
        <v>#N/A</v>
      </c>
    </row>
    <row r="1551" spans="1:10" ht="18" customHeight="1" thickBot="1" x14ac:dyDescent="0.3">
      <c r="A1551" s="1"/>
      <c r="B1551" s="1"/>
      <c r="C1551" s="1"/>
      <c r="D1551" s="1"/>
      <c r="E1551" s="713"/>
      <c r="F1551" s="1"/>
      <c r="G1551" s="1"/>
      <c r="H1551" s="44" t="str">
        <f t="array" ref="H1551">IF(ISERROR(INDEX(גיליון3!$U$14:$X$28,MATCH('דיווח פרטני'!G1551,גיליון3!$T$14:$T$28,0),MATCH('דיווח פרטני'!C1551,גיליון3!$U$13:$X$13,0)))," ", INDEX(גיליון3!$U$14:$X$28,MATCH('דיווח פרטני'!G1551,גיליון3!$T$14:$T$28,0),MATCH('דיווח פרטני'!C1551,גיליון3!$U$13:$X$13,0)))</f>
        <v xml:space="preserve"> </v>
      </c>
      <c r="I1551" s="1"/>
      <c r="J1551" s="1" t="e">
        <f>VLOOKUP(Table_1[[#This Row],[מספר רישוי ]],'[3]2024'!$A:$AH,34,0)</f>
        <v>#N/A</v>
      </c>
    </row>
    <row r="1552" spans="1:10" ht="18" customHeight="1" thickBot="1" x14ac:dyDescent="0.3">
      <c r="A1552" s="1"/>
      <c r="B1552" s="1"/>
      <c r="C1552" s="1"/>
      <c r="D1552" s="1"/>
      <c r="E1552" s="713"/>
      <c r="F1552" s="1"/>
      <c r="G1552" s="1"/>
      <c r="H1552" s="44" t="str">
        <f t="array" ref="H1552">IF(ISERROR(INDEX(גיליון3!$U$14:$X$28,MATCH('דיווח פרטני'!G1552,גיליון3!$T$14:$T$28,0),MATCH('דיווח פרטני'!C1552,גיליון3!$U$13:$X$13,0)))," ", INDEX(גיליון3!$U$14:$X$28,MATCH('דיווח פרטני'!G1552,גיליון3!$T$14:$T$28,0),MATCH('דיווח פרטני'!C1552,גיליון3!$U$13:$X$13,0)))</f>
        <v xml:space="preserve"> </v>
      </c>
      <c r="I1552" s="1"/>
      <c r="J1552" s="1" t="e">
        <f>VLOOKUP(Table_1[[#This Row],[מספר רישוי ]],'[3]2024'!$A:$AH,34,0)</f>
        <v>#N/A</v>
      </c>
    </row>
    <row r="1553" spans="1:10" ht="18" customHeight="1" thickBot="1" x14ac:dyDescent="0.3">
      <c r="A1553" s="1"/>
      <c r="B1553" s="1"/>
      <c r="C1553" s="1"/>
      <c r="D1553" s="1"/>
      <c r="E1553" s="713"/>
      <c r="F1553" s="1"/>
      <c r="G1553" s="1"/>
      <c r="H1553" s="44" t="str">
        <f t="array" ref="H1553">IF(ISERROR(INDEX(גיליון3!$U$14:$X$28,MATCH('דיווח פרטני'!G1553,גיליון3!$T$14:$T$28,0),MATCH('דיווח פרטני'!C1553,גיליון3!$U$13:$X$13,0)))," ", INDEX(גיליון3!$U$14:$X$28,MATCH('דיווח פרטני'!G1553,גיליון3!$T$14:$T$28,0),MATCH('דיווח פרטני'!C1553,גיליון3!$U$13:$X$13,0)))</f>
        <v xml:space="preserve"> </v>
      </c>
      <c r="I1553" s="1"/>
      <c r="J1553" s="1" t="e">
        <f>VLOOKUP(Table_1[[#This Row],[מספר רישוי ]],'[3]2024'!$A:$AH,34,0)</f>
        <v>#N/A</v>
      </c>
    </row>
    <row r="1554" spans="1:10" ht="18" customHeight="1" thickBot="1" x14ac:dyDescent="0.3">
      <c r="A1554" s="1"/>
      <c r="B1554" s="1"/>
      <c r="C1554" s="1"/>
      <c r="D1554" s="1"/>
      <c r="E1554" s="713"/>
      <c r="F1554" s="1"/>
      <c r="G1554" s="1"/>
      <c r="H1554" s="44" t="str">
        <f t="array" ref="H1554">IF(ISERROR(INDEX(גיליון3!$U$14:$X$28,MATCH('דיווח פרטני'!G1554,גיליון3!$T$14:$T$28,0),MATCH('דיווח פרטני'!C1554,גיליון3!$U$13:$X$13,0)))," ", INDEX(גיליון3!$U$14:$X$28,MATCH('דיווח פרטני'!G1554,גיליון3!$T$14:$T$28,0),MATCH('דיווח פרטני'!C1554,גיליון3!$U$13:$X$13,0)))</f>
        <v xml:space="preserve"> </v>
      </c>
      <c r="I1554" s="1"/>
      <c r="J1554" s="1" t="e">
        <f>VLOOKUP(Table_1[[#This Row],[מספר רישוי ]],'[3]2024'!$A:$AH,34,0)</f>
        <v>#N/A</v>
      </c>
    </row>
    <row r="1555" spans="1:10" ht="18" customHeight="1" thickBot="1" x14ac:dyDescent="0.3">
      <c r="A1555" s="1"/>
      <c r="B1555" s="1"/>
      <c r="C1555" s="1"/>
      <c r="D1555" s="1"/>
      <c r="E1555" s="713"/>
      <c r="F1555" s="1"/>
      <c r="G1555" s="1"/>
      <c r="H1555" s="44" t="str">
        <f t="array" ref="H1555">IF(ISERROR(INDEX(גיליון3!$U$14:$X$28,MATCH('דיווח פרטני'!G1555,גיליון3!$T$14:$T$28,0),MATCH('דיווח פרטני'!C1555,גיליון3!$U$13:$X$13,0)))," ", INDEX(גיליון3!$U$14:$X$28,MATCH('דיווח פרטני'!G1555,גיליון3!$T$14:$T$28,0),MATCH('דיווח פרטני'!C1555,גיליון3!$U$13:$X$13,0)))</f>
        <v xml:space="preserve"> </v>
      </c>
      <c r="I1555" s="1"/>
      <c r="J1555" s="1" t="e">
        <f>VLOOKUP(Table_1[[#This Row],[מספר רישוי ]],'[3]2024'!$A:$AH,34,0)</f>
        <v>#N/A</v>
      </c>
    </row>
    <row r="1556" spans="1:10" ht="18" customHeight="1" thickBot="1" x14ac:dyDescent="0.3">
      <c r="A1556" s="1"/>
      <c r="B1556" s="1"/>
      <c r="C1556" s="1"/>
      <c r="D1556" s="1"/>
      <c r="E1556" s="713"/>
      <c r="F1556" s="1"/>
      <c r="G1556" s="1"/>
      <c r="H1556" s="44" t="str">
        <f t="array" ref="H1556">IF(ISERROR(INDEX(גיליון3!$U$14:$X$28,MATCH('דיווח פרטני'!G1556,גיליון3!$T$14:$T$28,0),MATCH('דיווח פרטני'!C1556,גיליון3!$U$13:$X$13,0)))," ", INDEX(גיליון3!$U$14:$X$28,MATCH('דיווח פרטני'!G1556,גיליון3!$T$14:$T$28,0),MATCH('דיווח פרטני'!C1556,גיליון3!$U$13:$X$13,0)))</f>
        <v xml:space="preserve"> </v>
      </c>
      <c r="I1556" s="1"/>
      <c r="J1556" s="1" t="e">
        <f>VLOOKUP(Table_1[[#This Row],[מספר רישוי ]],'[3]2024'!$A:$AH,34,0)</f>
        <v>#N/A</v>
      </c>
    </row>
    <row r="1557" spans="1:10" ht="18" customHeight="1" thickBot="1" x14ac:dyDescent="0.3">
      <c r="A1557" s="1"/>
      <c r="B1557" s="1"/>
      <c r="C1557" s="1"/>
      <c r="D1557" s="1"/>
      <c r="E1557" s="713"/>
      <c r="F1557" s="1"/>
      <c r="G1557" s="1"/>
      <c r="H1557" s="44" t="str">
        <f t="array" ref="H1557">IF(ISERROR(INDEX(גיליון3!$U$14:$X$28,MATCH('דיווח פרטני'!G1557,גיליון3!$T$14:$T$28,0),MATCH('דיווח פרטני'!C1557,גיליון3!$U$13:$X$13,0)))," ", INDEX(גיליון3!$U$14:$X$28,MATCH('דיווח פרטני'!G1557,גיליון3!$T$14:$T$28,0),MATCH('דיווח פרטני'!C1557,גיליון3!$U$13:$X$13,0)))</f>
        <v xml:space="preserve"> </v>
      </c>
      <c r="I1557" s="1"/>
      <c r="J1557" s="1" t="e">
        <f>VLOOKUP(Table_1[[#This Row],[מספר רישוי ]],'[3]2024'!$A:$AH,34,0)</f>
        <v>#N/A</v>
      </c>
    </row>
    <row r="1558" spans="1:10" ht="18" customHeight="1" thickBot="1" x14ac:dyDescent="0.3">
      <c r="A1558" s="1"/>
      <c r="B1558" s="1"/>
      <c r="C1558" s="1"/>
      <c r="D1558" s="1"/>
      <c r="E1558" s="713"/>
      <c r="F1558" s="1"/>
      <c r="G1558" s="1"/>
      <c r="H1558" s="44" t="str">
        <f t="array" ref="H1558">IF(ISERROR(INDEX(גיליון3!$U$14:$X$28,MATCH('דיווח פרטני'!G1558,גיליון3!$T$14:$T$28,0),MATCH('דיווח פרטני'!C1558,גיליון3!$U$13:$X$13,0)))," ", INDEX(גיליון3!$U$14:$X$28,MATCH('דיווח פרטני'!G1558,גיליון3!$T$14:$T$28,0),MATCH('דיווח פרטני'!C1558,גיליון3!$U$13:$X$13,0)))</f>
        <v xml:space="preserve"> </v>
      </c>
      <c r="I1558" s="1"/>
      <c r="J1558" s="1" t="e">
        <f>VLOOKUP(Table_1[[#This Row],[מספר רישוי ]],'[3]2024'!$A:$AH,34,0)</f>
        <v>#N/A</v>
      </c>
    </row>
    <row r="1559" spans="1:10" ht="18" customHeight="1" thickBot="1" x14ac:dyDescent="0.3">
      <c r="A1559" s="1"/>
      <c r="B1559" s="1"/>
      <c r="C1559" s="1"/>
      <c r="D1559" s="1"/>
      <c r="E1559" s="713"/>
      <c r="F1559" s="1"/>
      <c r="G1559" s="1"/>
      <c r="H1559" s="44" t="str">
        <f t="array" ref="H1559">IF(ISERROR(INDEX(גיליון3!$U$14:$X$28,MATCH('דיווח פרטני'!G1559,גיליון3!$T$14:$T$28,0),MATCH('דיווח פרטני'!C1559,גיליון3!$U$13:$X$13,0)))," ", INDEX(גיליון3!$U$14:$X$28,MATCH('דיווח פרטני'!G1559,גיליון3!$T$14:$T$28,0),MATCH('דיווח פרטני'!C1559,גיליון3!$U$13:$X$13,0)))</f>
        <v xml:space="preserve"> </v>
      </c>
      <c r="I1559" s="1"/>
      <c r="J1559" s="1" t="e">
        <f>VLOOKUP(Table_1[[#This Row],[מספר רישוי ]],'[3]2024'!$A:$AH,34,0)</f>
        <v>#N/A</v>
      </c>
    </row>
    <row r="1560" spans="1:10" ht="18" customHeight="1" thickBot="1" x14ac:dyDescent="0.3">
      <c r="A1560" s="1"/>
      <c r="B1560" s="1"/>
      <c r="C1560" s="1"/>
      <c r="D1560" s="1"/>
      <c r="E1560" s="713"/>
      <c r="F1560" s="1"/>
      <c r="G1560" s="1"/>
      <c r="H1560" s="44" t="str">
        <f t="array" ref="H1560">IF(ISERROR(INDEX(גיליון3!$U$14:$X$28,MATCH('דיווח פרטני'!G1560,גיליון3!$T$14:$T$28,0),MATCH('דיווח פרטני'!C1560,גיליון3!$U$13:$X$13,0)))," ", INDEX(גיליון3!$U$14:$X$28,MATCH('דיווח פרטני'!G1560,גיליון3!$T$14:$T$28,0),MATCH('דיווח פרטני'!C1560,גיליון3!$U$13:$X$13,0)))</f>
        <v xml:space="preserve"> </v>
      </c>
      <c r="I1560" s="1"/>
      <c r="J1560" s="1" t="e">
        <f>VLOOKUP(Table_1[[#This Row],[מספר רישוי ]],'[3]2024'!$A:$AH,34,0)</f>
        <v>#N/A</v>
      </c>
    </row>
    <row r="1561" spans="1:10" ht="18" customHeight="1" thickBot="1" x14ac:dyDescent="0.3">
      <c r="A1561" s="1"/>
      <c r="B1561" s="1"/>
      <c r="C1561" s="1"/>
      <c r="D1561" s="1"/>
      <c r="E1561" s="713"/>
      <c r="F1561" s="1"/>
      <c r="G1561" s="1"/>
      <c r="H1561" s="44" t="str">
        <f t="array" ref="H1561">IF(ISERROR(INDEX(גיליון3!$U$14:$X$28,MATCH('דיווח פרטני'!G1561,גיליון3!$T$14:$T$28,0),MATCH('דיווח פרטני'!C1561,גיליון3!$U$13:$X$13,0)))," ", INDEX(גיליון3!$U$14:$X$28,MATCH('דיווח פרטני'!G1561,גיליון3!$T$14:$T$28,0),MATCH('דיווח פרטני'!C1561,גיליון3!$U$13:$X$13,0)))</f>
        <v xml:space="preserve"> </v>
      </c>
      <c r="I1561" s="1"/>
      <c r="J1561" s="1" t="e">
        <f>VLOOKUP(Table_1[[#This Row],[מספר רישוי ]],'[3]2024'!$A:$AH,34,0)</f>
        <v>#N/A</v>
      </c>
    </row>
    <row r="1562" spans="1:10" ht="18" customHeight="1" thickBot="1" x14ac:dyDescent="0.3">
      <c r="A1562" s="1"/>
      <c r="B1562" s="1"/>
      <c r="C1562" s="1"/>
      <c r="D1562" s="1"/>
      <c r="E1562" s="713"/>
      <c r="F1562" s="1"/>
      <c r="G1562" s="1"/>
      <c r="H1562" s="44" t="str">
        <f t="array" ref="H1562">IF(ISERROR(INDEX(גיליון3!$U$14:$X$28,MATCH('דיווח פרטני'!G1562,גיליון3!$T$14:$T$28,0),MATCH('דיווח פרטני'!C1562,גיליון3!$U$13:$X$13,0)))," ", INDEX(גיליון3!$U$14:$X$28,MATCH('דיווח פרטני'!G1562,גיליון3!$T$14:$T$28,0),MATCH('דיווח פרטני'!C1562,גיליון3!$U$13:$X$13,0)))</f>
        <v xml:space="preserve"> </v>
      </c>
      <c r="I1562" s="1"/>
      <c r="J1562" s="1" t="e">
        <f>VLOOKUP(Table_1[[#This Row],[מספר רישוי ]],'[3]2024'!$A:$AH,34,0)</f>
        <v>#N/A</v>
      </c>
    </row>
    <row r="1563" spans="1:10" ht="18" customHeight="1" thickBot="1" x14ac:dyDescent="0.3">
      <c r="A1563" s="1"/>
      <c r="B1563" s="1"/>
      <c r="C1563" s="1"/>
      <c r="D1563" s="1"/>
      <c r="E1563" s="713"/>
      <c r="F1563" s="1"/>
      <c r="G1563" s="1"/>
      <c r="H1563" s="44" t="str">
        <f t="array" ref="H1563">IF(ISERROR(INDEX(גיליון3!$U$14:$X$28,MATCH('דיווח פרטני'!G1563,גיליון3!$T$14:$T$28,0),MATCH('דיווח פרטני'!C1563,גיליון3!$U$13:$X$13,0)))," ", INDEX(גיליון3!$U$14:$X$28,MATCH('דיווח פרטני'!G1563,גיליון3!$T$14:$T$28,0),MATCH('דיווח פרטני'!C1563,גיליון3!$U$13:$X$13,0)))</f>
        <v xml:space="preserve"> </v>
      </c>
      <c r="I1563" s="1"/>
      <c r="J1563" s="1" t="e">
        <f>VLOOKUP(Table_1[[#This Row],[מספר רישוי ]],'[3]2024'!$A:$AH,34,0)</f>
        <v>#N/A</v>
      </c>
    </row>
    <row r="1564" spans="1:10" ht="18" customHeight="1" thickBot="1" x14ac:dyDescent="0.3">
      <c r="A1564" s="1"/>
      <c r="B1564" s="1"/>
      <c r="C1564" s="1"/>
      <c r="D1564" s="1"/>
      <c r="E1564" s="713"/>
      <c r="F1564" s="1"/>
      <c r="G1564" s="1"/>
      <c r="H1564" s="44" t="str">
        <f t="array" ref="H1564">IF(ISERROR(INDEX(גיליון3!$U$14:$X$28,MATCH('דיווח פרטני'!G1564,גיליון3!$T$14:$T$28,0),MATCH('דיווח פרטני'!C1564,גיליון3!$U$13:$X$13,0)))," ", INDEX(גיליון3!$U$14:$X$28,MATCH('דיווח פרטני'!G1564,גיליון3!$T$14:$T$28,0),MATCH('דיווח פרטני'!C1564,גיליון3!$U$13:$X$13,0)))</f>
        <v xml:space="preserve"> </v>
      </c>
      <c r="I1564" s="1"/>
      <c r="J1564" s="1" t="e">
        <f>VLOOKUP(Table_1[[#This Row],[מספר רישוי ]],'[3]2024'!$A:$AH,34,0)</f>
        <v>#N/A</v>
      </c>
    </row>
    <row r="1565" spans="1:10" ht="18" customHeight="1" thickBot="1" x14ac:dyDescent="0.3">
      <c r="A1565" s="1"/>
      <c r="B1565" s="1"/>
      <c r="C1565" s="1"/>
      <c r="D1565" s="1"/>
      <c r="E1565" s="713"/>
      <c r="F1565" s="1"/>
      <c r="G1565" s="1"/>
      <c r="H1565" s="44" t="str">
        <f t="array" ref="H1565">IF(ISERROR(INDEX(גיליון3!$U$14:$X$28,MATCH('דיווח פרטני'!G1565,גיליון3!$T$14:$T$28,0),MATCH('דיווח פרטני'!C1565,גיליון3!$U$13:$X$13,0)))," ", INDEX(גיליון3!$U$14:$X$28,MATCH('דיווח פרטני'!G1565,גיליון3!$T$14:$T$28,0),MATCH('דיווח פרטני'!C1565,גיליון3!$U$13:$X$13,0)))</f>
        <v xml:space="preserve"> </v>
      </c>
      <c r="I1565" s="1"/>
      <c r="J1565" s="1" t="e">
        <f>VLOOKUP(Table_1[[#This Row],[מספר רישוי ]],'[3]2024'!$A:$AH,34,0)</f>
        <v>#N/A</v>
      </c>
    </row>
    <row r="1566" spans="1:10" ht="18" customHeight="1" thickBot="1" x14ac:dyDescent="0.3">
      <c r="A1566" s="1"/>
      <c r="B1566" s="1"/>
      <c r="C1566" s="1"/>
      <c r="D1566" s="1"/>
      <c r="E1566" s="713"/>
      <c r="F1566" s="1"/>
      <c r="G1566" s="1"/>
      <c r="H1566" s="44" t="str">
        <f t="array" ref="H1566">IF(ISERROR(INDEX(גיליון3!$U$14:$X$28,MATCH('דיווח פרטני'!G1566,גיליון3!$T$14:$T$28,0),MATCH('דיווח פרטני'!C1566,גיליון3!$U$13:$X$13,0)))," ", INDEX(גיליון3!$U$14:$X$28,MATCH('דיווח פרטני'!G1566,גיליון3!$T$14:$T$28,0),MATCH('דיווח פרטני'!C1566,גיליון3!$U$13:$X$13,0)))</f>
        <v xml:space="preserve"> </v>
      </c>
      <c r="I1566" s="1"/>
      <c r="J1566" s="1" t="e">
        <f>VLOOKUP(Table_1[[#This Row],[מספר רישוי ]],'[3]2024'!$A:$AH,34,0)</f>
        <v>#N/A</v>
      </c>
    </row>
    <row r="1567" spans="1:10" ht="18" customHeight="1" thickBot="1" x14ac:dyDescent="0.3">
      <c r="A1567" s="1"/>
      <c r="B1567" s="1"/>
      <c r="C1567" s="1"/>
      <c r="D1567" s="1"/>
      <c r="E1567" s="713"/>
      <c r="F1567" s="1"/>
      <c r="G1567" s="1"/>
      <c r="H1567" s="44" t="str">
        <f t="array" ref="H1567">IF(ISERROR(INDEX(גיליון3!$U$14:$X$28,MATCH('דיווח פרטני'!G1567,גיליון3!$T$14:$T$28,0),MATCH('דיווח פרטני'!C1567,גיליון3!$U$13:$X$13,0)))," ", INDEX(גיליון3!$U$14:$X$28,MATCH('דיווח פרטני'!G1567,גיליון3!$T$14:$T$28,0),MATCH('דיווח פרטני'!C1567,גיליון3!$U$13:$X$13,0)))</f>
        <v xml:space="preserve"> </v>
      </c>
      <c r="I1567" s="1"/>
      <c r="J1567" s="1" t="e">
        <f>VLOOKUP(Table_1[[#This Row],[מספר רישוי ]],'[3]2024'!$A:$AH,34,0)</f>
        <v>#N/A</v>
      </c>
    </row>
    <row r="1568" spans="1:10" ht="18" customHeight="1" thickBot="1" x14ac:dyDescent="0.3">
      <c r="A1568" s="1"/>
      <c r="B1568" s="1"/>
      <c r="C1568" s="1"/>
      <c r="D1568" s="1"/>
      <c r="E1568" s="713"/>
      <c r="F1568" s="1"/>
      <c r="G1568" s="1"/>
      <c r="H1568" s="44" t="str">
        <f t="array" ref="H1568">IF(ISERROR(INDEX(גיליון3!$U$14:$X$28,MATCH('דיווח פרטני'!G1568,גיליון3!$T$14:$T$28,0),MATCH('דיווח פרטני'!C1568,גיליון3!$U$13:$X$13,0)))," ", INDEX(גיליון3!$U$14:$X$28,MATCH('דיווח פרטני'!G1568,גיליון3!$T$14:$T$28,0),MATCH('דיווח פרטני'!C1568,גיליון3!$U$13:$X$13,0)))</f>
        <v xml:space="preserve"> </v>
      </c>
      <c r="I1568" s="1"/>
      <c r="J1568" s="1" t="e">
        <f>VLOOKUP(Table_1[[#This Row],[מספר רישוי ]],'[3]2024'!$A:$AH,34,0)</f>
        <v>#N/A</v>
      </c>
    </row>
    <row r="1569" spans="1:10" ht="18" customHeight="1" thickBot="1" x14ac:dyDescent="0.3">
      <c r="A1569" s="1"/>
      <c r="B1569" s="1"/>
      <c r="C1569" s="1"/>
      <c r="D1569" s="1"/>
      <c r="E1569" s="713"/>
      <c r="F1569" s="1"/>
      <c r="G1569" s="1"/>
      <c r="H1569" s="44" t="str">
        <f t="array" ref="H1569">IF(ISERROR(INDEX(גיליון3!$U$14:$X$28,MATCH('דיווח פרטני'!G1569,גיליון3!$T$14:$T$28,0),MATCH('דיווח פרטני'!C1569,גיליון3!$U$13:$X$13,0)))," ", INDEX(גיליון3!$U$14:$X$28,MATCH('דיווח פרטני'!G1569,גיליון3!$T$14:$T$28,0),MATCH('דיווח פרטני'!C1569,גיליון3!$U$13:$X$13,0)))</f>
        <v xml:space="preserve"> </v>
      </c>
      <c r="I1569" s="1"/>
      <c r="J1569" s="1" t="e">
        <f>VLOOKUP(Table_1[[#This Row],[מספר רישוי ]],'[3]2024'!$A:$AH,34,0)</f>
        <v>#N/A</v>
      </c>
    </row>
    <row r="1570" spans="1:10" ht="18" customHeight="1" thickBot="1" x14ac:dyDescent="0.3">
      <c r="A1570" s="1"/>
      <c r="B1570" s="1"/>
      <c r="C1570" s="1"/>
      <c r="D1570" s="1"/>
      <c r="E1570" s="713"/>
      <c r="F1570" s="1"/>
      <c r="G1570" s="1"/>
      <c r="H1570" s="44" t="str">
        <f t="array" ref="H1570">IF(ISERROR(INDEX(גיליון3!$U$14:$X$28,MATCH('דיווח פרטני'!G1570,גיליון3!$T$14:$T$28,0),MATCH('דיווח פרטני'!C1570,גיליון3!$U$13:$X$13,0)))," ", INDEX(גיליון3!$U$14:$X$28,MATCH('דיווח פרטני'!G1570,גיליון3!$T$14:$T$28,0),MATCH('דיווח פרטני'!C1570,גיליון3!$U$13:$X$13,0)))</f>
        <v xml:space="preserve"> </v>
      </c>
      <c r="I1570" s="1"/>
      <c r="J1570" s="1" t="e">
        <f>VLOOKUP(Table_1[[#This Row],[מספר רישוי ]],'[3]2024'!$A:$AH,34,0)</f>
        <v>#N/A</v>
      </c>
    </row>
    <row r="1571" spans="1:10" ht="18" customHeight="1" thickBot="1" x14ac:dyDescent="0.3">
      <c r="A1571" s="1"/>
      <c r="B1571" s="1"/>
      <c r="C1571" s="1"/>
      <c r="D1571" s="1"/>
      <c r="E1571" s="713"/>
      <c r="F1571" s="1"/>
      <c r="G1571" s="1"/>
      <c r="H1571" s="44" t="str">
        <f t="array" ref="H1571">IF(ISERROR(INDEX(גיליון3!$U$14:$X$28,MATCH('דיווח פרטני'!G1571,גיליון3!$T$14:$T$28,0),MATCH('דיווח פרטני'!C1571,גיליון3!$U$13:$X$13,0)))," ", INDEX(גיליון3!$U$14:$X$28,MATCH('דיווח פרטני'!G1571,גיליון3!$T$14:$T$28,0),MATCH('דיווח פרטני'!C1571,גיליון3!$U$13:$X$13,0)))</f>
        <v xml:space="preserve"> </v>
      </c>
      <c r="I1571" s="1"/>
      <c r="J1571" s="1" t="e">
        <f>VLOOKUP(Table_1[[#This Row],[מספר רישוי ]],'[3]2024'!$A:$AH,34,0)</f>
        <v>#N/A</v>
      </c>
    </row>
    <row r="1572" spans="1:10" ht="18" customHeight="1" thickBot="1" x14ac:dyDescent="0.3">
      <c r="A1572" s="1"/>
      <c r="B1572" s="1"/>
      <c r="C1572" s="1"/>
      <c r="D1572" s="1"/>
      <c r="E1572" s="713"/>
      <c r="F1572" s="1"/>
      <c r="G1572" s="1"/>
      <c r="H1572" s="44" t="str">
        <f t="array" ref="H1572">IF(ISERROR(INDEX(גיליון3!$U$14:$X$28,MATCH('דיווח פרטני'!G1572,גיליון3!$T$14:$T$28,0),MATCH('דיווח פרטני'!C1572,גיליון3!$U$13:$X$13,0)))," ", INDEX(גיליון3!$U$14:$X$28,MATCH('דיווח פרטני'!G1572,גיליון3!$T$14:$T$28,0),MATCH('דיווח פרטני'!C1572,גיליון3!$U$13:$X$13,0)))</f>
        <v xml:space="preserve"> </v>
      </c>
      <c r="I1572" s="1"/>
      <c r="J1572" s="1" t="e">
        <f>VLOOKUP(Table_1[[#This Row],[מספר רישוי ]],'[3]2024'!$A:$AH,34,0)</f>
        <v>#N/A</v>
      </c>
    </row>
    <row r="1573" spans="1:10" ht="18" customHeight="1" thickBot="1" x14ac:dyDescent="0.3">
      <c r="A1573" s="1"/>
      <c r="B1573" s="1"/>
      <c r="C1573" s="1"/>
      <c r="D1573" s="1"/>
      <c r="E1573" s="713"/>
      <c r="F1573" s="1"/>
      <c r="G1573" s="1"/>
      <c r="H1573" s="44" t="str">
        <f t="array" ref="H1573">IF(ISERROR(INDEX(גיליון3!$U$14:$X$28,MATCH('דיווח פרטני'!G1573,גיליון3!$T$14:$T$28,0),MATCH('דיווח פרטני'!C1573,גיליון3!$U$13:$X$13,0)))," ", INDEX(גיליון3!$U$14:$X$28,MATCH('דיווח פרטני'!G1573,גיליון3!$T$14:$T$28,0),MATCH('דיווח פרטני'!C1573,גיליון3!$U$13:$X$13,0)))</f>
        <v xml:space="preserve"> </v>
      </c>
      <c r="I1573" s="1"/>
      <c r="J1573" s="1" t="e">
        <f>VLOOKUP(Table_1[[#This Row],[מספר רישוי ]],'[3]2024'!$A:$AH,34,0)</f>
        <v>#N/A</v>
      </c>
    </row>
    <row r="1574" spans="1:10" ht="18" customHeight="1" thickBot="1" x14ac:dyDescent="0.3">
      <c r="A1574" s="1"/>
      <c r="B1574" s="1"/>
      <c r="C1574" s="1"/>
      <c r="D1574" s="1"/>
      <c r="E1574" s="713"/>
      <c r="F1574" s="1"/>
      <c r="G1574" s="1"/>
      <c r="H1574" s="44" t="str">
        <f t="array" ref="H1574">IF(ISERROR(INDEX(גיליון3!$U$14:$X$28,MATCH('דיווח פרטני'!G1574,גיליון3!$T$14:$T$28,0),MATCH('דיווח פרטני'!C1574,גיליון3!$U$13:$X$13,0)))," ", INDEX(גיליון3!$U$14:$X$28,MATCH('דיווח פרטני'!G1574,גיליון3!$T$14:$T$28,0),MATCH('דיווח פרטני'!C1574,גיליון3!$U$13:$X$13,0)))</f>
        <v xml:space="preserve"> </v>
      </c>
      <c r="I1574" s="1"/>
      <c r="J1574" s="1" t="e">
        <f>VLOOKUP(Table_1[[#This Row],[מספר רישוי ]],'[3]2024'!$A:$AH,34,0)</f>
        <v>#N/A</v>
      </c>
    </row>
    <row r="1575" spans="1:10" ht="18" customHeight="1" thickBot="1" x14ac:dyDescent="0.3">
      <c r="A1575" s="1"/>
      <c r="B1575" s="1"/>
      <c r="C1575" s="1"/>
      <c r="D1575" s="1"/>
      <c r="E1575" s="713"/>
      <c r="F1575" s="1"/>
      <c r="G1575" s="1"/>
      <c r="H1575" s="44" t="str">
        <f t="array" ref="H1575">IF(ISERROR(INDEX(גיליון3!$U$14:$X$28,MATCH('דיווח פרטני'!G1575,גיליון3!$T$14:$T$28,0),MATCH('דיווח פרטני'!C1575,גיליון3!$U$13:$X$13,0)))," ", INDEX(גיליון3!$U$14:$X$28,MATCH('דיווח פרטני'!G1575,גיליון3!$T$14:$T$28,0),MATCH('דיווח פרטני'!C1575,גיליון3!$U$13:$X$13,0)))</f>
        <v xml:space="preserve"> </v>
      </c>
      <c r="I1575" s="1"/>
      <c r="J1575" s="1" t="e">
        <f>VLOOKUP(Table_1[[#This Row],[מספר רישוי ]],'[3]2024'!$A:$AH,34,0)</f>
        <v>#N/A</v>
      </c>
    </row>
    <row r="1576" spans="1:10" ht="18" customHeight="1" thickBot="1" x14ac:dyDescent="0.3">
      <c r="A1576" s="1"/>
      <c r="B1576" s="1"/>
      <c r="C1576" s="1"/>
      <c r="D1576" s="1"/>
      <c r="E1576" s="713"/>
      <c r="F1576" s="1"/>
      <c r="G1576" s="1"/>
      <c r="H1576" s="44" t="str">
        <f t="array" ref="H1576">IF(ISERROR(INDEX(גיליון3!$U$14:$X$28,MATCH('דיווח פרטני'!G1576,גיליון3!$T$14:$T$28,0),MATCH('דיווח פרטני'!C1576,גיליון3!$U$13:$X$13,0)))," ", INDEX(גיליון3!$U$14:$X$28,MATCH('דיווח פרטני'!G1576,גיליון3!$T$14:$T$28,0),MATCH('דיווח פרטני'!C1576,גיליון3!$U$13:$X$13,0)))</f>
        <v xml:space="preserve"> </v>
      </c>
      <c r="I1576" s="1"/>
      <c r="J1576" s="1" t="e">
        <f>VLOOKUP(Table_1[[#This Row],[מספר רישוי ]],'[3]2024'!$A:$AH,34,0)</f>
        <v>#N/A</v>
      </c>
    </row>
    <row r="1577" spans="1:10" ht="18" customHeight="1" thickBot="1" x14ac:dyDescent="0.3">
      <c r="A1577" s="1"/>
      <c r="B1577" s="1"/>
      <c r="C1577" s="1"/>
      <c r="D1577" s="1"/>
      <c r="E1577" s="713"/>
      <c r="F1577" s="1"/>
      <c r="G1577" s="1"/>
      <c r="H1577" s="44" t="str">
        <f t="array" ref="H1577">IF(ISERROR(INDEX(גיליון3!$U$14:$X$28,MATCH('דיווח פרטני'!G1577,גיליון3!$T$14:$T$28,0),MATCH('דיווח פרטני'!C1577,גיליון3!$U$13:$X$13,0)))," ", INDEX(גיליון3!$U$14:$X$28,MATCH('דיווח פרטני'!G1577,גיליון3!$T$14:$T$28,0),MATCH('דיווח פרטני'!C1577,גיליון3!$U$13:$X$13,0)))</f>
        <v xml:space="preserve"> </v>
      </c>
      <c r="I1577" s="1"/>
      <c r="J1577" s="1" t="e">
        <f>VLOOKUP(Table_1[[#This Row],[מספר רישוי ]],'[3]2024'!$A:$AH,34,0)</f>
        <v>#N/A</v>
      </c>
    </row>
    <row r="1578" spans="1:10" ht="18" customHeight="1" thickBot="1" x14ac:dyDescent="0.3">
      <c r="A1578" s="1"/>
      <c r="B1578" s="1"/>
      <c r="C1578" s="1"/>
      <c r="D1578" s="1"/>
      <c r="E1578" s="713"/>
      <c r="F1578" s="1"/>
      <c r="G1578" s="1"/>
      <c r="H1578" s="44" t="str">
        <f t="array" ref="H1578">IF(ISERROR(INDEX(גיליון3!$U$14:$X$28,MATCH('דיווח פרטני'!G1578,גיליון3!$T$14:$T$28,0),MATCH('דיווח פרטני'!C1578,גיליון3!$U$13:$X$13,0)))," ", INDEX(גיליון3!$U$14:$X$28,MATCH('דיווח פרטני'!G1578,גיליון3!$T$14:$T$28,0),MATCH('דיווח פרטני'!C1578,גיליון3!$U$13:$X$13,0)))</f>
        <v xml:space="preserve"> </v>
      </c>
      <c r="I1578" s="1"/>
      <c r="J1578" s="1" t="e">
        <f>VLOOKUP(Table_1[[#This Row],[מספר רישוי ]],'[3]2024'!$A:$AH,34,0)</f>
        <v>#N/A</v>
      </c>
    </row>
    <row r="1579" spans="1:10" ht="18" customHeight="1" thickBot="1" x14ac:dyDescent="0.3">
      <c r="A1579" s="1"/>
      <c r="B1579" s="1"/>
      <c r="C1579" s="1"/>
      <c r="D1579" s="1"/>
      <c r="E1579" s="713"/>
      <c r="F1579" s="1"/>
      <c r="G1579" s="1"/>
      <c r="H1579" s="44" t="str">
        <f t="array" ref="H1579">IF(ISERROR(INDEX(גיליון3!$U$14:$X$28,MATCH('דיווח פרטני'!G1579,גיליון3!$T$14:$T$28,0),MATCH('דיווח פרטני'!C1579,גיליון3!$U$13:$X$13,0)))," ", INDEX(גיליון3!$U$14:$X$28,MATCH('דיווח פרטני'!G1579,גיליון3!$T$14:$T$28,0),MATCH('דיווח פרטני'!C1579,גיליון3!$U$13:$X$13,0)))</f>
        <v xml:space="preserve"> </v>
      </c>
      <c r="I1579" s="1"/>
      <c r="J1579" s="1" t="e">
        <f>VLOOKUP(Table_1[[#This Row],[מספר רישוי ]],'[3]2024'!$A:$AH,34,0)</f>
        <v>#N/A</v>
      </c>
    </row>
    <row r="1580" spans="1:10" ht="18" customHeight="1" thickBot="1" x14ac:dyDescent="0.3">
      <c r="A1580" s="1"/>
      <c r="B1580" s="1"/>
      <c r="C1580" s="1"/>
      <c r="D1580" s="1"/>
      <c r="E1580" s="713"/>
      <c r="F1580" s="1"/>
      <c r="G1580" s="1"/>
      <c r="H1580" s="44" t="str">
        <f t="array" ref="H1580">IF(ISERROR(INDEX(גיליון3!$U$14:$X$28,MATCH('דיווח פרטני'!G1580,גיליון3!$T$14:$T$28,0),MATCH('דיווח פרטני'!C1580,גיליון3!$U$13:$X$13,0)))," ", INDEX(גיליון3!$U$14:$X$28,MATCH('דיווח פרטני'!G1580,גיליון3!$T$14:$T$28,0),MATCH('דיווח פרטני'!C1580,גיליון3!$U$13:$X$13,0)))</f>
        <v xml:space="preserve"> </v>
      </c>
      <c r="I1580" s="1"/>
      <c r="J1580" s="1" t="e">
        <f>VLOOKUP(Table_1[[#This Row],[מספר רישוי ]],'[3]2024'!$A:$AH,34,0)</f>
        <v>#N/A</v>
      </c>
    </row>
    <row r="1581" spans="1:10" ht="18" customHeight="1" thickBot="1" x14ac:dyDescent="0.3">
      <c r="A1581" s="1"/>
      <c r="B1581" s="1"/>
      <c r="C1581" s="1"/>
      <c r="D1581" s="1"/>
      <c r="E1581" s="713"/>
      <c r="F1581" s="1"/>
      <c r="G1581" s="1"/>
      <c r="H1581" s="44" t="str">
        <f t="array" ref="H1581">IF(ISERROR(INDEX(גיליון3!$U$14:$X$28,MATCH('דיווח פרטני'!G1581,גיליון3!$T$14:$T$28,0),MATCH('דיווח פרטני'!C1581,גיליון3!$U$13:$X$13,0)))," ", INDEX(גיליון3!$U$14:$X$28,MATCH('דיווח פרטני'!G1581,גיליון3!$T$14:$T$28,0),MATCH('דיווח פרטני'!C1581,גיליון3!$U$13:$X$13,0)))</f>
        <v xml:space="preserve"> </v>
      </c>
      <c r="I1581" s="1"/>
      <c r="J1581" s="1" t="e">
        <f>VLOOKUP(Table_1[[#This Row],[מספר רישוי ]],'[3]2024'!$A:$AH,34,0)</f>
        <v>#N/A</v>
      </c>
    </row>
    <row r="1582" spans="1:10" ht="18" customHeight="1" thickBot="1" x14ac:dyDescent="0.3">
      <c r="A1582" s="1"/>
      <c r="B1582" s="1"/>
      <c r="C1582" s="1"/>
      <c r="D1582" s="1"/>
      <c r="E1582" s="713"/>
      <c r="F1582" s="1"/>
      <c r="G1582" s="1"/>
      <c r="H1582" s="44" t="str">
        <f t="array" ref="H1582">IF(ISERROR(INDEX(גיליון3!$U$14:$X$28,MATCH('דיווח פרטני'!G1582,גיליון3!$T$14:$T$28,0),MATCH('דיווח פרטני'!C1582,גיליון3!$U$13:$X$13,0)))," ", INDEX(גיליון3!$U$14:$X$28,MATCH('דיווח פרטני'!G1582,גיליון3!$T$14:$T$28,0),MATCH('דיווח פרטני'!C1582,גיליון3!$U$13:$X$13,0)))</f>
        <v xml:space="preserve"> </v>
      </c>
      <c r="I1582" s="1"/>
      <c r="J1582" s="1" t="e">
        <f>VLOOKUP(Table_1[[#This Row],[מספר רישוי ]],'[3]2024'!$A:$AH,34,0)</f>
        <v>#N/A</v>
      </c>
    </row>
    <row r="1583" spans="1:10" ht="18" customHeight="1" thickBot="1" x14ac:dyDescent="0.3">
      <c r="A1583" s="1"/>
      <c r="B1583" s="1"/>
      <c r="C1583" s="1"/>
      <c r="D1583" s="1"/>
      <c r="E1583" s="713"/>
      <c r="F1583" s="1"/>
      <c r="G1583" s="1"/>
      <c r="H1583" s="44" t="str">
        <f t="array" ref="H1583">IF(ISERROR(INDEX(גיליון3!$U$14:$X$28,MATCH('דיווח פרטני'!G1583,גיליון3!$T$14:$T$28,0),MATCH('דיווח פרטני'!C1583,גיליון3!$U$13:$X$13,0)))," ", INDEX(גיליון3!$U$14:$X$28,MATCH('דיווח פרטני'!G1583,גיליון3!$T$14:$T$28,0),MATCH('דיווח פרטני'!C1583,גיליון3!$U$13:$X$13,0)))</f>
        <v xml:space="preserve"> </v>
      </c>
      <c r="I1583" s="1"/>
      <c r="J1583" s="1" t="e">
        <f>VLOOKUP(Table_1[[#This Row],[מספר רישוי ]],'[3]2024'!$A:$AH,34,0)</f>
        <v>#N/A</v>
      </c>
    </row>
    <row r="1584" spans="1:10" ht="18" customHeight="1" thickBot="1" x14ac:dyDescent="0.3">
      <c r="A1584" s="1"/>
      <c r="B1584" s="1"/>
      <c r="C1584" s="1"/>
      <c r="D1584" s="1"/>
      <c r="E1584" s="713"/>
      <c r="F1584" s="1"/>
      <c r="G1584" s="1"/>
      <c r="H1584" s="44" t="str">
        <f t="array" ref="H1584">IF(ISERROR(INDEX(גיליון3!$U$14:$X$28,MATCH('דיווח פרטני'!G1584,גיליון3!$T$14:$T$28,0),MATCH('דיווח פרטני'!C1584,גיליון3!$U$13:$X$13,0)))," ", INDEX(גיליון3!$U$14:$X$28,MATCH('דיווח פרטני'!G1584,גיליון3!$T$14:$T$28,0),MATCH('דיווח פרטני'!C1584,גיליון3!$U$13:$X$13,0)))</f>
        <v xml:space="preserve"> </v>
      </c>
      <c r="I1584" s="1"/>
      <c r="J1584" s="1" t="e">
        <f>VLOOKUP(Table_1[[#This Row],[מספר רישוי ]],'[3]2024'!$A:$AH,34,0)</f>
        <v>#N/A</v>
      </c>
    </row>
    <row r="1585" spans="1:10" ht="18" customHeight="1" thickBot="1" x14ac:dyDescent="0.3">
      <c r="A1585" s="1"/>
      <c r="B1585" s="1"/>
      <c r="C1585" s="1"/>
      <c r="D1585" s="1"/>
      <c r="E1585" s="713"/>
      <c r="F1585" s="1"/>
      <c r="G1585" s="1"/>
      <c r="H1585" s="44" t="str">
        <f t="array" ref="H1585">IF(ISERROR(INDEX(גיליון3!$U$14:$X$28,MATCH('דיווח פרטני'!G1585,גיליון3!$T$14:$T$28,0),MATCH('דיווח פרטני'!C1585,גיליון3!$U$13:$X$13,0)))," ", INDEX(גיליון3!$U$14:$X$28,MATCH('דיווח פרטני'!G1585,גיליון3!$T$14:$T$28,0),MATCH('דיווח פרטני'!C1585,גיליון3!$U$13:$X$13,0)))</f>
        <v xml:space="preserve"> </v>
      </c>
      <c r="I1585" s="1"/>
      <c r="J1585" s="1" t="e">
        <f>VLOOKUP(Table_1[[#This Row],[מספר רישוי ]],'[3]2024'!$A:$AH,34,0)</f>
        <v>#N/A</v>
      </c>
    </row>
    <row r="1586" spans="1:10" ht="18" customHeight="1" thickBot="1" x14ac:dyDescent="0.3">
      <c r="A1586" s="1"/>
      <c r="B1586" s="1"/>
      <c r="C1586" s="1"/>
      <c r="D1586" s="1"/>
      <c r="E1586" s="713"/>
      <c r="F1586" s="1"/>
      <c r="G1586" s="1"/>
      <c r="H1586" s="44" t="str">
        <f t="array" ref="H1586">IF(ISERROR(INDEX(גיליון3!$U$14:$X$28,MATCH('דיווח פרטני'!G1586,גיליון3!$T$14:$T$28,0),MATCH('דיווח פרטני'!C1586,גיליון3!$U$13:$X$13,0)))," ", INDEX(גיליון3!$U$14:$X$28,MATCH('דיווח פרטני'!G1586,גיליון3!$T$14:$T$28,0),MATCH('דיווח פרטני'!C1586,גיליון3!$U$13:$X$13,0)))</f>
        <v xml:space="preserve"> </v>
      </c>
      <c r="I1586" s="1"/>
      <c r="J1586" s="1" t="e">
        <f>VLOOKUP(Table_1[[#This Row],[מספר רישוי ]],'[3]2024'!$A:$AH,34,0)</f>
        <v>#N/A</v>
      </c>
    </row>
    <row r="1587" spans="1:10" ht="18" customHeight="1" thickBot="1" x14ac:dyDescent="0.3">
      <c r="A1587" s="1"/>
      <c r="B1587" s="1"/>
      <c r="C1587" s="1"/>
      <c r="D1587" s="1"/>
      <c r="E1587" s="713"/>
      <c r="F1587" s="1"/>
      <c r="G1587" s="1"/>
      <c r="H1587" s="44" t="str">
        <f t="array" ref="H1587">IF(ISERROR(INDEX(גיליון3!$U$14:$X$28,MATCH('דיווח פרטני'!G1587,גיליון3!$T$14:$T$28,0),MATCH('דיווח פרטני'!C1587,גיליון3!$U$13:$X$13,0)))," ", INDEX(גיליון3!$U$14:$X$28,MATCH('דיווח פרטני'!G1587,גיליון3!$T$14:$T$28,0),MATCH('דיווח פרטני'!C1587,גיליון3!$U$13:$X$13,0)))</f>
        <v xml:space="preserve"> </v>
      </c>
      <c r="I1587" s="1"/>
      <c r="J1587" s="1" t="e">
        <f>VLOOKUP(Table_1[[#This Row],[מספר רישוי ]],'[3]2024'!$A:$AH,34,0)</f>
        <v>#N/A</v>
      </c>
    </row>
    <row r="1588" spans="1:10" ht="18" customHeight="1" thickBot="1" x14ac:dyDescent="0.3">
      <c r="A1588" s="1"/>
      <c r="B1588" s="1"/>
      <c r="C1588" s="1"/>
      <c r="D1588" s="1"/>
      <c r="E1588" s="713"/>
      <c r="F1588" s="1"/>
      <c r="G1588" s="1"/>
      <c r="H1588" s="44" t="str">
        <f t="array" ref="H1588">IF(ISERROR(INDEX(גיליון3!$U$14:$X$28,MATCH('דיווח פרטני'!G1588,גיליון3!$T$14:$T$28,0),MATCH('דיווח פרטני'!C1588,גיליון3!$U$13:$X$13,0)))," ", INDEX(גיליון3!$U$14:$X$28,MATCH('דיווח פרטני'!G1588,גיליון3!$T$14:$T$28,0),MATCH('דיווח פרטני'!C1588,גיליון3!$U$13:$X$13,0)))</f>
        <v xml:space="preserve"> </v>
      </c>
      <c r="I1588" s="1"/>
      <c r="J1588" s="1" t="e">
        <f>VLOOKUP(Table_1[[#This Row],[מספר רישוי ]],'[3]2024'!$A:$AH,34,0)</f>
        <v>#N/A</v>
      </c>
    </row>
    <row r="1589" spans="1:10" ht="18" customHeight="1" thickBot="1" x14ac:dyDescent="0.3">
      <c r="A1589" s="1"/>
      <c r="B1589" s="1"/>
      <c r="C1589" s="1"/>
      <c r="D1589" s="1"/>
      <c r="E1589" s="713"/>
      <c r="F1589" s="1"/>
      <c r="G1589" s="1"/>
      <c r="H1589" s="44" t="str">
        <f t="array" ref="H1589">IF(ISERROR(INDEX(גיליון3!$U$14:$X$28,MATCH('דיווח פרטני'!G1589,גיליון3!$T$14:$T$28,0),MATCH('דיווח פרטני'!C1589,גיליון3!$U$13:$X$13,0)))," ", INDEX(גיליון3!$U$14:$X$28,MATCH('דיווח פרטני'!G1589,גיליון3!$T$14:$T$28,0),MATCH('דיווח פרטני'!C1589,גיליון3!$U$13:$X$13,0)))</f>
        <v xml:space="preserve"> </v>
      </c>
      <c r="I1589" s="1"/>
      <c r="J1589" s="1" t="e">
        <f>VLOOKUP(Table_1[[#This Row],[מספר רישוי ]],'[3]2024'!$A:$AH,34,0)</f>
        <v>#N/A</v>
      </c>
    </row>
    <row r="1590" spans="1:10" ht="18" customHeight="1" thickBot="1" x14ac:dyDescent="0.3">
      <c r="A1590" s="1"/>
      <c r="B1590" s="1"/>
      <c r="C1590" s="1"/>
      <c r="D1590" s="1"/>
      <c r="E1590" s="713"/>
      <c r="F1590" s="1"/>
      <c r="G1590" s="1"/>
      <c r="H1590" s="44" t="str">
        <f t="array" ref="H1590">IF(ISERROR(INDEX(גיליון3!$U$14:$X$28,MATCH('דיווח פרטני'!G1590,גיליון3!$T$14:$T$28,0),MATCH('דיווח פרטני'!C1590,גיליון3!$U$13:$X$13,0)))," ", INDEX(גיליון3!$U$14:$X$28,MATCH('דיווח פרטני'!G1590,גיליון3!$T$14:$T$28,0),MATCH('דיווח פרטני'!C1590,גיליון3!$U$13:$X$13,0)))</f>
        <v xml:space="preserve"> </v>
      </c>
      <c r="I1590" s="1"/>
      <c r="J1590" s="1" t="e">
        <f>VLOOKUP(Table_1[[#This Row],[מספר רישוי ]],'[3]2024'!$A:$AH,34,0)</f>
        <v>#N/A</v>
      </c>
    </row>
    <row r="1591" spans="1:10" ht="18" customHeight="1" thickBot="1" x14ac:dyDescent="0.3">
      <c r="A1591" s="1"/>
      <c r="B1591" s="1"/>
      <c r="C1591" s="1"/>
      <c r="D1591" s="1"/>
      <c r="E1591" s="713"/>
      <c r="F1591" s="1"/>
      <c r="G1591" s="1"/>
      <c r="H1591" s="44" t="str">
        <f t="array" ref="H1591">IF(ISERROR(INDEX(גיליון3!$U$14:$X$28,MATCH('דיווח פרטני'!G1591,גיליון3!$T$14:$T$28,0),MATCH('דיווח פרטני'!C1591,גיליון3!$U$13:$X$13,0)))," ", INDEX(גיליון3!$U$14:$X$28,MATCH('דיווח פרטני'!G1591,גיליון3!$T$14:$T$28,0),MATCH('דיווח פרטני'!C1591,גיליון3!$U$13:$X$13,0)))</f>
        <v xml:space="preserve"> </v>
      </c>
      <c r="I1591" s="1"/>
      <c r="J1591" s="1" t="e">
        <f>VLOOKUP(Table_1[[#This Row],[מספר רישוי ]],'[3]2024'!$A:$AH,34,0)</f>
        <v>#N/A</v>
      </c>
    </row>
    <row r="1592" spans="1:10" ht="18" customHeight="1" thickBot="1" x14ac:dyDescent="0.3">
      <c r="A1592" s="1"/>
      <c r="B1592" s="1"/>
      <c r="C1592" s="1"/>
      <c r="D1592" s="1"/>
      <c r="E1592" s="713"/>
      <c r="F1592" s="1"/>
      <c r="G1592" s="1"/>
      <c r="H1592" s="44" t="str">
        <f t="array" ref="H1592">IF(ISERROR(INDEX(גיליון3!$U$14:$X$28,MATCH('דיווח פרטני'!G1592,גיליון3!$T$14:$T$28,0),MATCH('דיווח פרטני'!C1592,גיליון3!$U$13:$X$13,0)))," ", INDEX(גיליון3!$U$14:$X$28,MATCH('דיווח פרטני'!G1592,גיליון3!$T$14:$T$28,0),MATCH('דיווח פרטני'!C1592,גיליון3!$U$13:$X$13,0)))</f>
        <v xml:space="preserve"> </v>
      </c>
      <c r="I1592" s="1"/>
      <c r="J1592" s="1" t="e">
        <f>VLOOKUP(Table_1[[#This Row],[מספר רישוי ]],'[3]2024'!$A:$AH,34,0)</f>
        <v>#N/A</v>
      </c>
    </row>
    <row r="1593" spans="1:10" ht="18" customHeight="1" thickBot="1" x14ac:dyDescent="0.3">
      <c r="A1593" s="1"/>
      <c r="B1593" s="1"/>
      <c r="C1593" s="1"/>
      <c r="D1593" s="1"/>
      <c r="E1593" s="713"/>
      <c r="F1593" s="1"/>
      <c r="G1593" s="1"/>
      <c r="H1593" s="44" t="str">
        <f t="array" ref="H1593">IF(ISERROR(INDEX(גיליון3!$U$14:$X$28,MATCH('דיווח פרטני'!G1593,גיליון3!$T$14:$T$28,0),MATCH('דיווח פרטני'!C1593,גיליון3!$U$13:$X$13,0)))," ", INDEX(גיליון3!$U$14:$X$28,MATCH('דיווח פרטני'!G1593,גיליון3!$T$14:$T$28,0),MATCH('דיווח פרטני'!C1593,גיליון3!$U$13:$X$13,0)))</f>
        <v xml:space="preserve"> </v>
      </c>
      <c r="I1593" s="1"/>
      <c r="J1593" s="1" t="e">
        <f>VLOOKUP(Table_1[[#This Row],[מספר רישוי ]],'[3]2024'!$A:$AH,34,0)</f>
        <v>#N/A</v>
      </c>
    </row>
    <row r="1594" spans="1:10" ht="18" customHeight="1" thickBot="1" x14ac:dyDescent="0.3">
      <c r="A1594" s="1"/>
      <c r="B1594" s="1"/>
      <c r="C1594" s="1"/>
      <c r="D1594" s="1"/>
      <c r="E1594" s="713"/>
      <c r="F1594" s="1"/>
      <c r="G1594" s="1"/>
      <c r="H1594" s="44" t="str">
        <f t="array" ref="H1594">IF(ISERROR(INDEX(גיליון3!$U$14:$X$28,MATCH('דיווח פרטני'!G1594,גיליון3!$T$14:$T$28,0),MATCH('דיווח פרטני'!C1594,גיליון3!$U$13:$X$13,0)))," ", INDEX(גיליון3!$U$14:$X$28,MATCH('דיווח פרטני'!G1594,גיליון3!$T$14:$T$28,0),MATCH('דיווח פרטני'!C1594,גיליון3!$U$13:$X$13,0)))</f>
        <v xml:space="preserve"> </v>
      </c>
      <c r="I1594" s="1"/>
      <c r="J1594" s="1" t="e">
        <f>VLOOKUP(Table_1[[#This Row],[מספר רישוי ]],'[3]2024'!$A:$AH,34,0)</f>
        <v>#N/A</v>
      </c>
    </row>
    <row r="1595" spans="1:10" ht="18" customHeight="1" thickBot="1" x14ac:dyDescent="0.3">
      <c r="A1595" s="1"/>
      <c r="B1595" s="1"/>
      <c r="C1595" s="1"/>
      <c r="D1595" s="1"/>
      <c r="E1595" s="713"/>
      <c r="F1595" s="1"/>
      <c r="G1595" s="1"/>
      <c r="H1595" s="44" t="str">
        <f t="array" ref="H1595">IF(ISERROR(INDEX(גיליון3!$U$14:$X$28,MATCH('דיווח פרטני'!G1595,גיליון3!$T$14:$T$28,0),MATCH('דיווח פרטני'!C1595,גיליון3!$U$13:$X$13,0)))," ", INDEX(גיליון3!$U$14:$X$28,MATCH('דיווח פרטני'!G1595,גיליון3!$T$14:$T$28,0),MATCH('דיווח פרטני'!C1595,גיליון3!$U$13:$X$13,0)))</f>
        <v xml:space="preserve"> </v>
      </c>
      <c r="I1595" s="1"/>
      <c r="J1595" s="1" t="e">
        <f>VLOOKUP(Table_1[[#This Row],[מספר רישוי ]],'[3]2024'!$A:$AH,34,0)</f>
        <v>#N/A</v>
      </c>
    </row>
    <row r="1596" spans="1:10" ht="18" customHeight="1" thickBot="1" x14ac:dyDescent="0.3">
      <c r="A1596" s="1"/>
      <c r="B1596" s="1"/>
      <c r="C1596" s="1"/>
      <c r="D1596" s="1"/>
      <c r="E1596" s="713"/>
      <c r="F1596" s="1"/>
      <c r="G1596" s="1"/>
      <c r="H1596" s="44" t="str">
        <f t="array" ref="H1596">IF(ISERROR(INDEX(גיליון3!$U$14:$X$28,MATCH('דיווח פרטני'!G1596,גיליון3!$T$14:$T$28,0),MATCH('דיווח פרטני'!C1596,גיליון3!$U$13:$X$13,0)))," ", INDEX(גיליון3!$U$14:$X$28,MATCH('דיווח פרטני'!G1596,גיליון3!$T$14:$T$28,0),MATCH('דיווח פרטני'!C1596,גיליון3!$U$13:$X$13,0)))</f>
        <v xml:space="preserve"> </v>
      </c>
      <c r="I1596" s="1"/>
      <c r="J1596" s="1" t="e">
        <f>VLOOKUP(Table_1[[#This Row],[מספר רישוי ]],'[3]2024'!$A:$AH,34,0)</f>
        <v>#N/A</v>
      </c>
    </row>
    <row r="1597" spans="1:10" ht="18" customHeight="1" thickBot="1" x14ac:dyDescent="0.3">
      <c r="A1597" s="1"/>
      <c r="B1597" s="1"/>
      <c r="C1597" s="1"/>
      <c r="D1597" s="1"/>
      <c r="E1597" s="713"/>
      <c r="F1597" s="1"/>
      <c r="G1597" s="1"/>
      <c r="H1597" s="44" t="str">
        <f t="array" ref="H1597">IF(ISERROR(INDEX(גיליון3!$U$14:$X$28,MATCH('דיווח פרטני'!G1597,גיליון3!$T$14:$T$28,0),MATCH('דיווח פרטני'!C1597,גיליון3!$U$13:$X$13,0)))," ", INDEX(גיליון3!$U$14:$X$28,MATCH('דיווח פרטני'!G1597,גיליון3!$T$14:$T$28,0),MATCH('דיווח פרטני'!C1597,גיליון3!$U$13:$X$13,0)))</f>
        <v xml:space="preserve"> </v>
      </c>
      <c r="I1597" s="1"/>
      <c r="J1597" s="1" t="e">
        <f>VLOOKUP(Table_1[[#This Row],[מספר רישוי ]],'[3]2024'!$A:$AH,34,0)</f>
        <v>#N/A</v>
      </c>
    </row>
    <row r="1598" spans="1:10" ht="18" customHeight="1" thickBot="1" x14ac:dyDescent="0.3">
      <c r="A1598" s="1"/>
      <c r="B1598" s="1"/>
      <c r="C1598" s="1"/>
      <c r="D1598" s="1"/>
      <c r="E1598" s="713"/>
      <c r="F1598" s="1"/>
      <c r="G1598" s="1"/>
      <c r="H1598" s="44" t="str">
        <f t="array" ref="H1598">IF(ISERROR(INDEX(גיליון3!$U$14:$X$28,MATCH('דיווח פרטני'!G1598,גיליון3!$T$14:$T$28,0),MATCH('דיווח פרטני'!C1598,גיליון3!$U$13:$X$13,0)))," ", INDEX(גיליון3!$U$14:$X$28,MATCH('דיווח פרטני'!G1598,גיליון3!$T$14:$T$28,0),MATCH('דיווח פרטני'!C1598,גיליון3!$U$13:$X$13,0)))</f>
        <v xml:space="preserve"> </v>
      </c>
      <c r="I1598" s="1"/>
      <c r="J1598" s="1" t="e">
        <f>VLOOKUP(Table_1[[#This Row],[מספר רישוי ]],'[3]2024'!$A:$AH,34,0)</f>
        <v>#N/A</v>
      </c>
    </row>
    <row r="1599" spans="1:10" ht="18" customHeight="1" thickBot="1" x14ac:dyDescent="0.3">
      <c r="A1599" s="1"/>
      <c r="B1599" s="1"/>
      <c r="C1599" s="1"/>
      <c r="D1599" s="1"/>
      <c r="E1599" s="713"/>
      <c r="F1599" s="1"/>
      <c r="G1599" s="1"/>
      <c r="H1599" s="44" t="str">
        <f t="array" ref="H1599">IF(ISERROR(INDEX(גיליון3!$U$14:$X$28,MATCH('דיווח פרטני'!G1599,גיליון3!$T$14:$T$28,0),MATCH('דיווח פרטני'!C1599,גיליון3!$U$13:$X$13,0)))," ", INDEX(גיליון3!$U$14:$X$28,MATCH('דיווח פרטני'!G1599,גיליון3!$T$14:$T$28,0),MATCH('דיווח פרטני'!C1599,גיליון3!$U$13:$X$13,0)))</f>
        <v xml:space="preserve"> </v>
      </c>
      <c r="I1599" s="1"/>
      <c r="J1599" s="1" t="e">
        <f>VLOOKUP(Table_1[[#This Row],[מספר רישוי ]],'[3]2024'!$A:$AH,34,0)</f>
        <v>#N/A</v>
      </c>
    </row>
    <row r="1600" spans="1:10" ht="18" customHeight="1" thickBot="1" x14ac:dyDescent="0.3">
      <c r="A1600" s="1"/>
      <c r="B1600" s="1"/>
      <c r="C1600" s="1"/>
      <c r="D1600" s="1"/>
      <c r="E1600" s="713"/>
      <c r="F1600" s="1"/>
      <c r="G1600" s="1"/>
      <c r="H1600" s="44" t="str">
        <f t="array" ref="H1600">IF(ISERROR(INDEX(גיליון3!$U$14:$X$28,MATCH('דיווח פרטני'!G1600,גיליון3!$T$14:$T$28,0),MATCH('דיווח פרטני'!C1600,גיליון3!$U$13:$X$13,0)))," ", INDEX(גיליון3!$U$14:$X$28,MATCH('דיווח פרטני'!G1600,גיליון3!$T$14:$T$28,0),MATCH('דיווח פרטני'!C1600,גיליון3!$U$13:$X$13,0)))</f>
        <v xml:space="preserve"> </v>
      </c>
      <c r="I1600" s="1"/>
      <c r="J1600" s="1" t="e">
        <f>VLOOKUP(Table_1[[#This Row],[מספר רישוי ]],'[3]2024'!$A:$AH,34,0)</f>
        <v>#N/A</v>
      </c>
    </row>
    <row r="1601" spans="1:10" ht="18" customHeight="1" thickBot="1" x14ac:dyDescent="0.3">
      <c r="A1601" s="1"/>
      <c r="B1601" s="1"/>
      <c r="C1601" s="1"/>
      <c r="D1601" s="1"/>
      <c r="E1601" s="713"/>
      <c r="F1601" s="1"/>
      <c r="G1601" s="1"/>
      <c r="H1601" s="44" t="str">
        <f t="array" ref="H1601">IF(ISERROR(INDEX(גיליון3!$U$14:$X$28,MATCH('דיווח פרטני'!G1601,גיליון3!$T$14:$T$28,0),MATCH('דיווח פרטני'!C1601,גיליון3!$U$13:$X$13,0)))," ", INDEX(גיליון3!$U$14:$X$28,MATCH('דיווח פרטני'!G1601,גיליון3!$T$14:$T$28,0),MATCH('דיווח פרטני'!C1601,גיליון3!$U$13:$X$13,0)))</f>
        <v xml:space="preserve"> </v>
      </c>
      <c r="I1601" s="1"/>
      <c r="J1601" s="1" t="e">
        <f>VLOOKUP(Table_1[[#This Row],[מספר רישוי ]],'[3]2024'!$A:$AH,34,0)</f>
        <v>#N/A</v>
      </c>
    </row>
    <row r="1602" spans="1:10" ht="18" customHeight="1" thickBot="1" x14ac:dyDescent="0.3">
      <c r="A1602" s="1"/>
      <c r="B1602" s="1"/>
      <c r="C1602" s="1"/>
      <c r="D1602" s="1"/>
      <c r="E1602" s="713"/>
      <c r="F1602" s="1"/>
      <c r="G1602" s="1"/>
      <c r="H1602" s="44" t="str">
        <f t="array" ref="H1602">IF(ISERROR(INDEX(גיליון3!$U$14:$X$28,MATCH('דיווח פרטני'!G1602,גיליון3!$T$14:$T$28,0),MATCH('דיווח פרטני'!C1602,גיליון3!$U$13:$X$13,0)))," ", INDEX(גיליון3!$U$14:$X$28,MATCH('דיווח פרטני'!G1602,גיליון3!$T$14:$T$28,0),MATCH('דיווח פרטני'!C1602,גיליון3!$U$13:$X$13,0)))</f>
        <v xml:space="preserve"> </v>
      </c>
      <c r="I1602" s="1"/>
      <c r="J1602" s="1" t="e">
        <f>VLOOKUP(Table_1[[#This Row],[מספר רישוי ]],'[3]2024'!$A:$AH,34,0)</f>
        <v>#N/A</v>
      </c>
    </row>
    <row r="1603" spans="1:10" ht="18" customHeight="1" thickBot="1" x14ac:dyDescent="0.3">
      <c r="A1603" s="1"/>
      <c r="B1603" s="1"/>
      <c r="C1603" s="1"/>
      <c r="D1603" s="1"/>
      <c r="E1603" s="713"/>
      <c r="F1603" s="1"/>
      <c r="G1603" s="1"/>
      <c r="H1603" s="44" t="str">
        <f t="array" ref="H1603">IF(ISERROR(INDEX(גיליון3!$U$14:$X$28,MATCH('דיווח פרטני'!G1603,גיליון3!$T$14:$T$28,0),MATCH('דיווח פרטני'!C1603,גיליון3!$U$13:$X$13,0)))," ", INDEX(גיליון3!$U$14:$X$28,MATCH('דיווח פרטני'!G1603,גיליון3!$T$14:$T$28,0),MATCH('דיווח פרטני'!C1603,גיליון3!$U$13:$X$13,0)))</f>
        <v xml:space="preserve"> </v>
      </c>
      <c r="I1603" s="1"/>
      <c r="J1603" s="1" t="e">
        <f>VLOOKUP(Table_1[[#This Row],[מספר רישוי ]],'[3]2024'!$A:$AH,34,0)</f>
        <v>#N/A</v>
      </c>
    </row>
    <row r="1604" spans="1:10" ht="18" customHeight="1" thickBot="1" x14ac:dyDescent="0.3">
      <c r="A1604" s="1"/>
      <c r="B1604" s="1"/>
      <c r="C1604" s="1"/>
      <c r="D1604" s="1"/>
      <c r="E1604" s="713"/>
      <c r="F1604" s="1"/>
      <c r="G1604" s="1"/>
      <c r="H1604" s="44" t="str">
        <f t="array" ref="H1604">IF(ISERROR(INDEX(גיליון3!$U$14:$X$28,MATCH('דיווח פרטני'!G1604,גיליון3!$T$14:$T$28,0),MATCH('דיווח פרטני'!C1604,גיליון3!$U$13:$X$13,0)))," ", INDEX(גיליון3!$U$14:$X$28,MATCH('דיווח פרטני'!G1604,גיליון3!$T$14:$T$28,0),MATCH('דיווח פרטני'!C1604,גיליון3!$U$13:$X$13,0)))</f>
        <v xml:space="preserve"> </v>
      </c>
      <c r="I1604" s="1"/>
      <c r="J1604" s="1" t="e">
        <f>VLOOKUP(Table_1[[#This Row],[מספר רישוי ]],'[3]2024'!$A:$AH,34,0)</f>
        <v>#N/A</v>
      </c>
    </row>
    <row r="1605" spans="1:10" ht="18" customHeight="1" thickBot="1" x14ac:dyDescent="0.3">
      <c r="A1605" s="1"/>
      <c r="B1605" s="1"/>
      <c r="C1605" s="1"/>
      <c r="D1605" s="1"/>
      <c r="E1605" s="713"/>
      <c r="F1605" s="1"/>
      <c r="G1605" s="1"/>
      <c r="H1605" s="44" t="str">
        <f t="array" ref="H1605">IF(ISERROR(INDEX(גיליון3!$U$14:$X$28,MATCH('דיווח פרטני'!G1605,גיליון3!$T$14:$T$28,0),MATCH('דיווח פרטני'!C1605,גיליון3!$U$13:$X$13,0)))," ", INDEX(גיליון3!$U$14:$X$28,MATCH('דיווח פרטני'!G1605,גיליון3!$T$14:$T$28,0),MATCH('דיווח פרטני'!C1605,גיליון3!$U$13:$X$13,0)))</f>
        <v xml:space="preserve"> </v>
      </c>
      <c r="I1605" s="1"/>
      <c r="J1605" s="1" t="e">
        <f>VLOOKUP(Table_1[[#This Row],[מספר רישוי ]],'[3]2024'!$A:$AH,34,0)</f>
        <v>#N/A</v>
      </c>
    </row>
    <row r="1606" spans="1:10" ht="18" customHeight="1" thickBot="1" x14ac:dyDescent="0.3">
      <c r="A1606" s="1"/>
      <c r="B1606" s="1"/>
      <c r="C1606" s="1"/>
      <c r="D1606" s="1"/>
      <c r="E1606" s="713"/>
      <c r="F1606" s="1"/>
      <c r="G1606" s="1"/>
      <c r="H1606" s="44" t="str">
        <f t="array" ref="H1606">IF(ISERROR(INDEX(גיליון3!$U$14:$X$28,MATCH('דיווח פרטני'!G1606,גיליון3!$T$14:$T$28,0),MATCH('דיווח פרטני'!C1606,גיליון3!$U$13:$X$13,0)))," ", INDEX(גיליון3!$U$14:$X$28,MATCH('דיווח פרטני'!G1606,גיליון3!$T$14:$T$28,0),MATCH('דיווח פרטני'!C1606,גיליון3!$U$13:$X$13,0)))</f>
        <v xml:space="preserve"> </v>
      </c>
      <c r="I1606" s="1"/>
      <c r="J1606" s="1" t="e">
        <f>VLOOKUP(Table_1[[#This Row],[מספר רישוי ]],'[3]2024'!$A:$AH,34,0)</f>
        <v>#N/A</v>
      </c>
    </row>
    <row r="1607" spans="1:10" ht="18" customHeight="1" thickBot="1" x14ac:dyDescent="0.3">
      <c r="A1607" s="1"/>
      <c r="B1607" s="1"/>
      <c r="C1607" s="1"/>
      <c r="D1607" s="1"/>
      <c r="E1607" s="713"/>
      <c r="F1607" s="1"/>
      <c r="G1607" s="1"/>
      <c r="H1607" s="44" t="str">
        <f t="array" ref="H1607">IF(ISERROR(INDEX(גיליון3!$U$14:$X$28,MATCH('דיווח פרטני'!G1607,גיליון3!$T$14:$T$28,0),MATCH('דיווח פרטני'!C1607,גיליון3!$U$13:$X$13,0)))," ", INDEX(גיליון3!$U$14:$X$28,MATCH('דיווח פרטני'!G1607,גיליון3!$T$14:$T$28,0),MATCH('דיווח פרטני'!C1607,גיליון3!$U$13:$X$13,0)))</f>
        <v xml:space="preserve"> </v>
      </c>
      <c r="I1607" s="1"/>
      <c r="J1607" s="1" t="e">
        <f>VLOOKUP(Table_1[[#This Row],[מספר רישוי ]],'[3]2024'!$A:$AH,34,0)</f>
        <v>#N/A</v>
      </c>
    </row>
    <row r="1608" spans="1:10" ht="18" customHeight="1" thickBot="1" x14ac:dyDescent="0.3">
      <c r="A1608" s="1"/>
      <c r="B1608" s="1"/>
      <c r="C1608" s="1"/>
      <c r="D1608" s="1"/>
      <c r="E1608" s="713"/>
      <c r="F1608" s="1"/>
      <c r="G1608" s="1"/>
      <c r="H1608" s="44" t="str">
        <f t="array" ref="H1608">IF(ISERROR(INDEX(גיליון3!$U$14:$X$28,MATCH('דיווח פרטני'!G1608,גיליון3!$T$14:$T$28,0),MATCH('דיווח פרטני'!C1608,גיליון3!$U$13:$X$13,0)))," ", INDEX(גיליון3!$U$14:$X$28,MATCH('דיווח פרטני'!G1608,גיליון3!$T$14:$T$28,0),MATCH('דיווח פרטני'!C1608,גיליון3!$U$13:$X$13,0)))</f>
        <v xml:space="preserve"> </v>
      </c>
      <c r="I1608" s="1"/>
      <c r="J1608" s="1" t="e">
        <f>VLOOKUP(Table_1[[#This Row],[מספר רישוי ]],'[3]2024'!$A:$AH,34,0)</f>
        <v>#N/A</v>
      </c>
    </row>
    <row r="1609" spans="1:10" ht="18" customHeight="1" thickBot="1" x14ac:dyDescent="0.3">
      <c r="A1609" s="1"/>
      <c r="B1609" s="1"/>
      <c r="C1609" s="1"/>
      <c r="D1609" s="1"/>
      <c r="E1609" s="713"/>
      <c r="F1609" s="1"/>
      <c r="G1609" s="1"/>
      <c r="H1609" s="44" t="str">
        <f t="array" ref="H1609">IF(ISERROR(INDEX(גיליון3!$U$14:$X$28,MATCH('דיווח פרטני'!G1609,גיליון3!$T$14:$T$28,0),MATCH('דיווח פרטני'!C1609,גיליון3!$U$13:$X$13,0)))," ", INDEX(גיליון3!$U$14:$X$28,MATCH('דיווח פרטני'!G1609,גיליון3!$T$14:$T$28,0),MATCH('דיווח פרטני'!C1609,גיליון3!$U$13:$X$13,0)))</f>
        <v xml:space="preserve"> </v>
      </c>
      <c r="I1609" s="1"/>
      <c r="J1609" s="1" t="e">
        <f>VLOOKUP(Table_1[[#This Row],[מספר רישוי ]],'[3]2024'!$A:$AH,34,0)</f>
        <v>#N/A</v>
      </c>
    </row>
    <row r="1610" spans="1:10" ht="18" customHeight="1" thickBot="1" x14ac:dyDescent="0.3">
      <c r="A1610" s="1"/>
      <c r="B1610" s="1"/>
      <c r="C1610" s="1"/>
      <c r="D1610" s="1"/>
      <c r="E1610" s="713"/>
      <c r="F1610" s="1"/>
      <c r="G1610" s="1"/>
      <c r="H1610" s="44" t="str">
        <f t="array" ref="H1610">IF(ISERROR(INDEX(גיליון3!$U$14:$X$28,MATCH('דיווח פרטני'!G1610,גיליון3!$T$14:$T$28,0),MATCH('דיווח פרטני'!C1610,גיליון3!$U$13:$X$13,0)))," ", INDEX(גיליון3!$U$14:$X$28,MATCH('דיווח פרטני'!G1610,גיליון3!$T$14:$T$28,0),MATCH('דיווח פרטני'!C1610,גיליון3!$U$13:$X$13,0)))</f>
        <v xml:space="preserve"> </v>
      </c>
      <c r="I1610" s="1"/>
      <c r="J1610" s="1" t="e">
        <f>VLOOKUP(Table_1[[#This Row],[מספר רישוי ]],'[3]2024'!$A:$AH,34,0)</f>
        <v>#N/A</v>
      </c>
    </row>
    <row r="1611" spans="1:10" ht="18" customHeight="1" thickBot="1" x14ac:dyDescent="0.3">
      <c r="A1611" s="1"/>
      <c r="B1611" s="1"/>
      <c r="C1611" s="1"/>
      <c r="D1611" s="1"/>
      <c r="E1611" s="713"/>
      <c r="F1611" s="1"/>
      <c r="G1611" s="1"/>
      <c r="H1611" s="44" t="str">
        <f t="array" ref="H1611">IF(ISERROR(INDEX(גיליון3!$U$14:$X$28,MATCH('דיווח פרטני'!G1611,גיליון3!$T$14:$T$28,0),MATCH('דיווח פרטני'!C1611,גיליון3!$U$13:$X$13,0)))," ", INDEX(גיליון3!$U$14:$X$28,MATCH('דיווח פרטני'!G1611,גיליון3!$T$14:$T$28,0),MATCH('דיווח פרטני'!C1611,גיליון3!$U$13:$X$13,0)))</f>
        <v xml:space="preserve"> </v>
      </c>
      <c r="I1611" s="1"/>
      <c r="J1611" s="1" t="e">
        <f>VLOOKUP(Table_1[[#This Row],[מספר רישוי ]],'[3]2024'!$A:$AH,34,0)</f>
        <v>#N/A</v>
      </c>
    </row>
    <row r="1612" spans="1:10" ht="18" customHeight="1" thickBot="1" x14ac:dyDescent="0.3">
      <c r="A1612" s="1"/>
      <c r="B1612" s="1"/>
      <c r="C1612" s="1"/>
      <c r="D1612" s="1"/>
      <c r="E1612" s="713"/>
      <c r="F1612" s="1"/>
      <c r="G1612" s="1"/>
      <c r="H1612" s="44" t="str">
        <f t="array" ref="H1612">IF(ISERROR(INDEX(גיליון3!$U$14:$X$28,MATCH('דיווח פרטני'!G1612,גיליון3!$T$14:$T$28,0),MATCH('דיווח פרטני'!C1612,גיליון3!$U$13:$X$13,0)))," ", INDEX(גיליון3!$U$14:$X$28,MATCH('דיווח פרטני'!G1612,גיליון3!$T$14:$T$28,0),MATCH('דיווח פרטני'!C1612,גיליון3!$U$13:$X$13,0)))</f>
        <v xml:space="preserve"> </v>
      </c>
      <c r="I1612" s="1"/>
      <c r="J1612" s="1" t="e">
        <f>VLOOKUP(Table_1[[#This Row],[מספר רישוי ]],'[3]2024'!$A:$AH,34,0)</f>
        <v>#N/A</v>
      </c>
    </row>
    <row r="1613" spans="1:10" ht="18" customHeight="1" thickBot="1" x14ac:dyDescent="0.3">
      <c r="A1613" s="1"/>
      <c r="B1613" s="1"/>
      <c r="C1613" s="1"/>
      <c r="D1613" s="1"/>
      <c r="E1613" s="713"/>
      <c r="F1613" s="1"/>
      <c r="G1613" s="1"/>
      <c r="H1613" s="44" t="str">
        <f t="array" ref="H1613">IF(ISERROR(INDEX(גיליון3!$U$14:$X$28,MATCH('דיווח פרטני'!G1613,גיליון3!$T$14:$T$28,0),MATCH('דיווח פרטני'!C1613,גיליון3!$U$13:$X$13,0)))," ", INDEX(גיליון3!$U$14:$X$28,MATCH('דיווח פרטני'!G1613,גיליון3!$T$14:$T$28,0),MATCH('דיווח פרטני'!C1613,גיליון3!$U$13:$X$13,0)))</f>
        <v xml:space="preserve"> </v>
      </c>
      <c r="I1613" s="1"/>
      <c r="J1613" s="1" t="e">
        <f>VLOOKUP(Table_1[[#This Row],[מספר רישוי ]],'[3]2024'!$A:$AH,34,0)</f>
        <v>#N/A</v>
      </c>
    </row>
    <row r="1614" spans="1:10" ht="18" customHeight="1" thickBot="1" x14ac:dyDescent="0.3">
      <c r="A1614" s="1"/>
      <c r="B1614" s="1"/>
      <c r="C1614" s="1"/>
      <c r="D1614" s="1"/>
      <c r="E1614" s="713"/>
      <c r="F1614" s="1"/>
      <c r="G1614" s="1"/>
      <c r="H1614" s="44" t="str">
        <f t="array" ref="H1614">IF(ISERROR(INDEX(גיליון3!$U$14:$X$28,MATCH('דיווח פרטני'!G1614,גיליון3!$T$14:$T$28,0),MATCH('דיווח פרטני'!C1614,גיליון3!$U$13:$X$13,0)))," ", INDEX(גיליון3!$U$14:$X$28,MATCH('דיווח פרטני'!G1614,גיליון3!$T$14:$T$28,0),MATCH('דיווח פרטני'!C1614,גיליון3!$U$13:$X$13,0)))</f>
        <v xml:space="preserve"> </v>
      </c>
      <c r="I1614" s="1"/>
      <c r="J1614" s="1" t="e">
        <f>VLOOKUP(Table_1[[#This Row],[מספר רישוי ]],'[3]2024'!$A:$AH,34,0)</f>
        <v>#N/A</v>
      </c>
    </row>
    <row r="1615" spans="1:10" ht="18" customHeight="1" thickBot="1" x14ac:dyDescent="0.3">
      <c r="A1615" s="1"/>
      <c r="B1615" s="1"/>
      <c r="C1615" s="1"/>
      <c r="D1615" s="1"/>
      <c r="E1615" s="713"/>
      <c r="F1615" s="1"/>
      <c r="G1615" s="1"/>
      <c r="H1615" s="44" t="str">
        <f t="array" ref="H1615">IF(ISERROR(INDEX(גיליון3!$U$14:$X$28,MATCH('דיווח פרטני'!G1615,גיליון3!$T$14:$T$28,0),MATCH('דיווח פרטני'!C1615,גיליון3!$U$13:$X$13,0)))," ", INDEX(גיליון3!$U$14:$X$28,MATCH('דיווח פרטני'!G1615,גיליון3!$T$14:$T$28,0),MATCH('דיווח פרטני'!C1615,גיליון3!$U$13:$X$13,0)))</f>
        <v xml:space="preserve"> </v>
      </c>
      <c r="I1615" s="1"/>
      <c r="J1615" s="1" t="e">
        <f>VLOOKUP(Table_1[[#This Row],[מספר רישוי ]],'[3]2024'!$A:$AH,34,0)</f>
        <v>#N/A</v>
      </c>
    </row>
    <row r="1616" spans="1:10" ht="18" customHeight="1" thickBot="1" x14ac:dyDescent="0.3">
      <c r="A1616" s="1"/>
      <c r="B1616" s="1"/>
      <c r="C1616" s="1"/>
      <c r="D1616" s="1"/>
      <c r="E1616" s="713"/>
      <c r="F1616" s="1"/>
      <c r="G1616" s="1"/>
      <c r="H1616" s="44" t="str">
        <f t="array" ref="H1616">IF(ISERROR(INDEX(גיליון3!$U$14:$X$28,MATCH('דיווח פרטני'!G1616,גיליון3!$T$14:$T$28,0),MATCH('דיווח פרטני'!C1616,גיליון3!$U$13:$X$13,0)))," ", INDEX(גיליון3!$U$14:$X$28,MATCH('דיווח פרטני'!G1616,גיליון3!$T$14:$T$28,0),MATCH('דיווח פרטני'!C1616,גיליון3!$U$13:$X$13,0)))</f>
        <v xml:space="preserve"> </v>
      </c>
      <c r="I1616" s="1"/>
      <c r="J1616" s="1" t="e">
        <f>VLOOKUP(Table_1[[#This Row],[מספר רישוי ]],'[3]2024'!$A:$AH,34,0)</f>
        <v>#N/A</v>
      </c>
    </row>
    <row r="1617" spans="1:10" ht="18" customHeight="1" thickBot="1" x14ac:dyDescent="0.3">
      <c r="A1617" s="1"/>
      <c r="B1617" s="1"/>
      <c r="C1617" s="1"/>
      <c r="D1617" s="1"/>
      <c r="E1617" s="713"/>
      <c r="F1617" s="1"/>
      <c r="G1617" s="1"/>
      <c r="H1617" s="44" t="str">
        <f t="array" ref="H1617">IF(ISERROR(INDEX(גיליון3!$U$14:$X$28,MATCH('דיווח פרטני'!G1617,גיליון3!$T$14:$T$28,0),MATCH('דיווח פרטני'!C1617,גיליון3!$U$13:$X$13,0)))," ", INDEX(גיליון3!$U$14:$X$28,MATCH('דיווח פרטני'!G1617,גיליון3!$T$14:$T$28,0),MATCH('דיווח פרטני'!C1617,גיליון3!$U$13:$X$13,0)))</f>
        <v xml:space="preserve"> </v>
      </c>
      <c r="I1617" s="1"/>
      <c r="J1617" s="1" t="e">
        <f>VLOOKUP(Table_1[[#This Row],[מספר רישוי ]],'[3]2024'!$A:$AH,34,0)</f>
        <v>#N/A</v>
      </c>
    </row>
    <row r="1618" spans="1:10" ht="18" customHeight="1" thickBot="1" x14ac:dyDescent="0.3">
      <c r="A1618" s="1"/>
      <c r="B1618" s="1"/>
      <c r="C1618" s="1"/>
      <c r="D1618" s="1"/>
      <c r="E1618" s="713"/>
      <c r="F1618" s="1"/>
      <c r="G1618" s="1"/>
      <c r="H1618" s="44" t="str">
        <f t="array" ref="H1618">IF(ISERROR(INDEX(גיליון3!$U$14:$X$28,MATCH('דיווח פרטני'!G1618,גיליון3!$T$14:$T$28,0),MATCH('דיווח פרטני'!C1618,גיליון3!$U$13:$X$13,0)))," ", INDEX(גיליון3!$U$14:$X$28,MATCH('דיווח פרטני'!G1618,גיליון3!$T$14:$T$28,0),MATCH('דיווח פרטני'!C1618,גיליון3!$U$13:$X$13,0)))</f>
        <v xml:space="preserve"> </v>
      </c>
      <c r="I1618" s="1"/>
      <c r="J1618" s="1" t="e">
        <f>VLOOKUP(Table_1[[#This Row],[מספר רישוי ]],'[3]2024'!$A:$AH,34,0)</f>
        <v>#N/A</v>
      </c>
    </row>
    <row r="1619" spans="1:10" ht="18" customHeight="1" thickBot="1" x14ac:dyDescent="0.3">
      <c r="A1619" s="1"/>
      <c r="B1619" s="1"/>
      <c r="C1619" s="1"/>
      <c r="D1619" s="1"/>
      <c r="E1619" s="713"/>
      <c r="F1619" s="1"/>
      <c r="G1619" s="1"/>
      <c r="H1619" s="44" t="str">
        <f t="array" ref="H1619">IF(ISERROR(INDEX(גיליון3!$U$14:$X$28,MATCH('דיווח פרטני'!G1619,גיליון3!$T$14:$T$28,0),MATCH('דיווח פרטני'!C1619,גיליון3!$U$13:$X$13,0)))," ", INDEX(גיליון3!$U$14:$X$28,MATCH('דיווח פרטני'!G1619,גיליון3!$T$14:$T$28,0),MATCH('דיווח פרטני'!C1619,גיליון3!$U$13:$X$13,0)))</f>
        <v xml:space="preserve"> </v>
      </c>
      <c r="I1619" s="1"/>
      <c r="J1619" s="1" t="e">
        <f>VLOOKUP(Table_1[[#This Row],[מספר רישוי ]],'[3]2024'!$A:$AH,34,0)</f>
        <v>#N/A</v>
      </c>
    </row>
    <row r="1620" spans="1:10" ht="18" customHeight="1" thickBot="1" x14ac:dyDescent="0.3">
      <c r="A1620" s="1"/>
      <c r="B1620" s="1"/>
      <c r="C1620" s="1"/>
      <c r="D1620" s="1"/>
      <c r="E1620" s="713"/>
      <c r="F1620" s="1"/>
      <c r="G1620" s="1"/>
      <c r="H1620" s="44" t="str">
        <f t="array" ref="H1620">IF(ISERROR(INDEX(גיליון3!$U$14:$X$28,MATCH('דיווח פרטני'!G1620,גיליון3!$T$14:$T$28,0),MATCH('דיווח פרטני'!C1620,גיליון3!$U$13:$X$13,0)))," ", INDEX(גיליון3!$U$14:$X$28,MATCH('דיווח פרטני'!G1620,גיליון3!$T$14:$T$28,0),MATCH('דיווח פרטני'!C1620,גיליון3!$U$13:$X$13,0)))</f>
        <v xml:space="preserve"> </v>
      </c>
      <c r="I1620" s="1"/>
      <c r="J1620" s="1" t="e">
        <f>VLOOKUP(Table_1[[#This Row],[מספר רישוי ]],'[3]2024'!$A:$AH,34,0)</f>
        <v>#N/A</v>
      </c>
    </row>
    <row r="1621" spans="1:10" ht="18" customHeight="1" thickBot="1" x14ac:dyDescent="0.3">
      <c r="A1621" s="1"/>
      <c r="B1621" s="1"/>
      <c r="C1621" s="1"/>
      <c r="D1621" s="1"/>
      <c r="E1621" s="713"/>
      <c r="F1621" s="1"/>
      <c r="G1621" s="1"/>
      <c r="H1621" s="44" t="str">
        <f t="array" ref="H1621">IF(ISERROR(INDEX(גיליון3!$U$14:$X$28,MATCH('דיווח פרטני'!G1621,גיליון3!$T$14:$T$28,0),MATCH('דיווח פרטני'!C1621,גיליון3!$U$13:$X$13,0)))," ", INDEX(גיליון3!$U$14:$X$28,MATCH('דיווח פרטני'!G1621,גיליון3!$T$14:$T$28,0),MATCH('דיווח פרטני'!C1621,גיליון3!$U$13:$X$13,0)))</f>
        <v xml:space="preserve"> </v>
      </c>
      <c r="I1621" s="1"/>
      <c r="J1621" s="1" t="e">
        <f>VLOOKUP(Table_1[[#This Row],[מספר רישוי ]],'[3]2024'!$A:$AH,34,0)</f>
        <v>#N/A</v>
      </c>
    </row>
    <row r="1622" spans="1:10" ht="18" customHeight="1" thickBot="1" x14ac:dyDescent="0.3">
      <c r="A1622" s="1"/>
      <c r="B1622" s="1"/>
      <c r="C1622" s="1"/>
      <c r="D1622" s="1"/>
      <c r="E1622" s="713"/>
      <c r="F1622" s="1"/>
      <c r="G1622" s="1"/>
      <c r="H1622" s="44" t="str">
        <f t="array" ref="H1622">IF(ISERROR(INDEX(גיליון3!$U$14:$X$28,MATCH('דיווח פרטני'!G1622,גיליון3!$T$14:$T$28,0),MATCH('דיווח פרטני'!C1622,גיליון3!$U$13:$X$13,0)))," ", INDEX(גיליון3!$U$14:$X$28,MATCH('דיווח פרטני'!G1622,גיליון3!$T$14:$T$28,0),MATCH('דיווח פרטני'!C1622,גיליון3!$U$13:$X$13,0)))</f>
        <v xml:space="preserve"> </v>
      </c>
      <c r="I1622" s="1"/>
      <c r="J1622" s="1" t="e">
        <f>VLOOKUP(Table_1[[#This Row],[מספר רישוי ]],'[3]2024'!$A:$AH,34,0)</f>
        <v>#N/A</v>
      </c>
    </row>
    <row r="1623" spans="1:10" ht="18" customHeight="1" thickBot="1" x14ac:dyDescent="0.3">
      <c r="A1623" s="1"/>
      <c r="B1623" s="1"/>
      <c r="C1623" s="1"/>
      <c r="D1623" s="1"/>
      <c r="E1623" s="713"/>
      <c r="F1623" s="1"/>
      <c r="G1623" s="1"/>
      <c r="H1623" s="44" t="str">
        <f t="array" ref="H1623">IF(ISERROR(INDEX(גיליון3!$U$14:$X$28,MATCH('דיווח פרטני'!G1623,גיליון3!$T$14:$T$28,0),MATCH('דיווח פרטני'!C1623,גיליון3!$U$13:$X$13,0)))," ", INDEX(גיליון3!$U$14:$X$28,MATCH('דיווח פרטני'!G1623,גיליון3!$T$14:$T$28,0),MATCH('דיווח פרטני'!C1623,גיליון3!$U$13:$X$13,0)))</f>
        <v xml:space="preserve"> </v>
      </c>
      <c r="I1623" s="1"/>
      <c r="J1623" s="1" t="e">
        <f>VLOOKUP(Table_1[[#This Row],[מספר רישוי ]],'[3]2024'!$A:$AH,34,0)</f>
        <v>#N/A</v>
      </c>
    </row>
    <row r="1624" spans="1:10" ht="18" customHeight="1" thickBot="1" x14ac:dyDescent="0.3">
      <c r="A1624" s="1"/>
      <c r="B1624" s="1"/>
      <c r="C1624" s="1"/>
      <c r="D1624" s="1"/>
      <c r="E1624" s="713"/>
      <c r="F1624" s="1"/>
      <c r="G1624" s="1"/>
      <c r="H1624" s="44" t="str">
        <f t="array" ref="H1624">IF(ISERROR(INDEX(גיליון3!$U$14:$X$28,MATCH('דיווח פרטני'!G1624,גיליון3!$T$14:$T$28,0),MATCH('דיווח פרטני'!C1624,גיליון3!$U$13:$X$13,0)))," ", INDEX(גיליון3!$U$14:$X$28,MATCH('דיווח פרטני'!G1624,גיליון3!$T$14:$T$28,0),MATCH('דיווח פרטני'!C1624,גיליון3!$U$13:$X$13,0)))</f>
        <v xml:space="preserve"> </v>
      </c>
      <c r="I1624" s="1"/>
      <c r="J1624" s="1" t="e">
        <f>VLOOKUP(Table_1[[#This Row],[מספר רישוי ]],'[3]2024'!$A:$AH,34,0)</f>
        <v>#N/A</v>
      </c>
    </row>
    <row r="1625" spans="1:10" ht="18" customHeight="1" thickBot="1" x14ac:dyDescent="0.3">
      <c r="A1625" s="1"/>
      <c r="B1625" s="1"/>
      <c r="C1625" s="1"/>
      <c r="D1625" s="1"/>
      <c r="E1625" s="713"/>
      <c r="F1625" s="1"/>
      <c r="G1625" s="1"/>
      <c r="H1625" s="44" t="str">
        <f t="array" ref="H1625">IF(ISERROR(INDEX(גיליון3!$U$14:$X$28,MATCH('דיווח פרטני'!G1625,גיליון3!$T$14:$T$28,0),MATCH('דיווח פרטני'!C1625,גיליון3!$U$13:$X$13,0)))," ", INDEX(גיליון3!$U$14:$X$28,MATCH('דיווח פרטני'!G1625,גיליון3!$T$14:$T$28,0),MATCH('דיווח פרטני'!C1625,גיליון3!$U$13:$X$13,0)))</f>
        <v xml:space="preserve"> </v>
      </c>
      <c r="I1625" s="1"/>
      <c r="J1625" s="1" t="e">
        <f>VLOOKUP(Table_1[[#This Row],[מספר רישוי ]],'[3]2024'!$A:$AH,34,0)</f>
        <v>#N/A</v>
      </c>
    </row>
    <row r="1626" spans="1:10" ht="18" customHeight="1" thickBot="1" x14ac:dyDescent="0.3">
      <c r="A1626" s="1"/>
      <c r="B1626" s="1"/>
      <c r="C1626" s="1"/>
      <c r="D1626" s="1"/>
      <c r="E1626" s="713"/>
      <c r="F1626" s="1"/>
      <c r="G1626" s="1"/>
      <c r="H1626" s="44" t="str">
        <f t="array" ref="H1626">IF(ISERROR(INDEX(גיליון3!$U$14:$X$28,MATCH('דיווח פרטני'!G1626,גיליון3!$T$14:$T$28,0),MATCH('דיווח פרטני'!C1626,גיליון3!$U$13:$X$13,0)))," ", INDEX(גיליון3!$U$14:$X$28,MATCH('דיווח פרטני'!G1626,גיליון3!$T$14:$T$28,0),MATCH('דיווח פרטני'!C1626,גיליון3!$U$13:$X$13,0)))</f>
        <v xml:space="preserve"> </v>
      </c>
      <c r="I1626" s="1"/>
      <c r="J1626" s="1" t="e">
        <f>VLOOKUP(Table_1[[#This Row],[מספר רישוי ]],'[3]2024'!$A:$AH,34,0)</f>
        <v>#N/A</v>
      </c>
    </row>
    <row r="1627" spans="1:10" ht="18" customHeight="1" thickBot="1" x14ac:dyDescent="0.3">
      <c r="A1627" s="1"/>
      <c r="B1627" s="1"/>
      <c r="C1627" s="1"/>
      <c r="D1627" s="1"/>
      <c r="E1627" s="713"/>
      <c r="F1627" s="1"/>
      <c r="G1627" s="1"/>
      <c r="H1627" s="44" t="str">
        <f t="array" ref="H1627">IF(ISERROR(INDEX(גיליון3!$U$14:$X$28,MATCH('דיווח פרטני'!G1627,גיליון3!$T$14:$T$28,0),MATCH('דיווח פרטני'!C1627,גיליון3!$U$13:$X$13,0)))," ", INDEX(גיליון3!$U$14:$X$28,MATCH('דיווח פרטני'!G1627,גיליון3!$T$14:$T$28,0),MATCH('דיווח פרטני'!C1627,גיליון3!$U$13:$X$13,0)))</f>
        <v xml:space="preserve"> </v>
      </c>
      <c r="I1627" s="1"/>
      <c r="J1627" s="1" t="e">
        <f>VLOOKUP(Table_1[[#This Row],[מספר רישוי ]],'[3]2024'!$A:$AH,34,0)</f>
        <v>#N/A</v>
      </c>
    </row>
    <row r="1628" spans="1:10" ht="18" customHeight="1" thickBot="1" x14ac:dyDescent="0.3">
      <c r="A1628" s="1"/>
      <c r="B1628" s="1"/>
      <c r="C1628" s="1"/>
      <c r="D1628" s="1"/>
      <c r="E1628" s="713"/>
      <c r="F1628" s="1"/>
      <c r="G1628" s="1"/>
      <c r="H1628" s="44" t="str">
        <f t="array" ref="H1628">IF(ISERROR(INDEX(גיליון3!$U$14:$X$28,MATCH('דיווח פרטני'!G1628,גיליון3!$T$14:$T$28,0),MATCH('דיווח פרטני'!C1628,גיליון3!$U$13:$X$13,0)))," ", INDEX(גיליון3!$U$14:$X$28,MATCH('דיווח פרטני'!G1628,גיליון3!$T$14:$T$28,0),MATCH('דיווח פרטני'!C1628,גיליון3!$U$13:$X$13,0)))</f>
        <v xml:space="preserve"> </v>
      </c>
      <c r="I1628" s="1"/>
      <c r="J1628" s="1" t="e">
        <f>VLOOKUP(Table_1[[#This Row],[מספר רישוי ]],'[3]2024'!$A:$AH,34,0)</f>
        <v>#N/A</v>
      </c>
    </row>
    <row r="1629" spans="1:10" ht="18" customHeight="1" thickBot="1" x14ac:dyDescent="0.3">
      <c r="A1629" s="1"/>
      <c r="B1629" s="1"/>
      <c r="C1629" s="1"/>
      <c r="D1629" s="1"/>
      <c r="E1629" s="713"/>
      <c r="F1629" s="1"/>
      <c r="G1629" s="1"/>
      <c r="H1629" s="44" t="str">
        <f t="array" ref="H1629">IF(ISERROR(INDEX(גיליון3!$U$14:$X$28,MATCH('דיווח פרטני'!G1629,גיליון3!$T$14:$T$28,0),MATCH('דיווח פרטני'!C1629,גיליון3!$U$13:$X$13,0)))," ", INDEX(גיליון3!$U$14:$X$28,MATCH('דיווח פרטני'!G1629,גיליון3!$T$14:$T$28,0),MATCH('דיווח פרטני'!C1629,גיליון3!$U$13:$X$13,0)))</f>
        <v xml:space="preserve"> </v>
      </c>
      <c r="I1629" s="1"/>
      <c r="J1629" s="1" t="e">
        <f>VLOOKUP(Table_1[[#This Row],[מספר רישוי ]],'[3]2024'!$A:$AH,34,0)</f>
        <v>#N/A</v>
      </c>
    </row>
    <row r="1630" spans="1:10" ht="18" customHeight="1" thickBot="1" x14ac:dyDescent="0.3">
      <c r="A1630" s="1"/>
      <c r="B1630" s="1"/>
      <c r="C1630" s="1"/>
      <c r="D1630" s="1"/>
      <c r="E1630" s="713"/>
      <c r="F1630" s="1"/>
      <c r="G1630" s="1"/>
      <c r="H1630" s="44" t="str">
        <f t="array" ref="H1630">IF(ISERROR(INDEX(גיליון3!$U$14:$X$28,MATCH('דיווח פרטני'!G1630,גיליון3!$T$14:$T$28,0),MATCH('דיווח פרטני'!C1630,גיליון3!$U$13:$X$13,0)))," ", INDEX(גיליון3!$U$14:$X$28,MATCH('דיווח פרטני'!G1630,גיליון3!$T$14:$T$28,0),MATCH('דיווח פרטני'!C1630,גיליון3!$U$13:$X$13,0)))</f>
        <v xml:space="preserve"> </v>
      </c>
      <c r="I1630" s="1"/>
      <c r="J1630" s="1" t="e">
        <f>VLOOKUP(Table_1[[#This Row],[מספר רישוי ]],'[3]2024'!$A:$AH,34,0)</f>
        <v>#N/A</v>
      </c>
    </row>
    <row r="1631" spans="1:10" ht="18" customHeight="1" thickBot="1" x14ac:dyDescent="0.3">
      <c r="A1631" s="1"/>
      <c r="B1631" s="1"/>
      <c r="C1631" s="1"/>
      <c r="D1631" s="1"/>
      <c r="E1631" s="713"/>
      <c r="F1631" s="1"/>
      <c r="G1631" s="1"/>
      <c r="H1631" s="44" t="str">
        <f t="array" ref="H1631">IF(ISERROR(INDEX(גיליון3!$U$14:$X$28,MATCH('דיווח פרטני'!G1631,גיליון3!$T$14:$T$28,0),MATCH('דיווח פרטני'!C1631,גיליון3!$U$13:$X$13,0)))," ", INDEX(גיליון3!$U$14:$X$28,MATCH('דיווח פרטני'!G1631,גיליון3!$T$14:$T$28,0),MATCH('דיווח פרטני'!C1631,גיליון3!$U$13:$X$13,0)))</f>
        <v xml:space="preserve"> </v>
      </c>
      <c r="I1631" s="1"/>
      <c r="J1631" s="1" t="e">
        <f>VLOOKUP(Table_1[[#This Row],[מספר רישוי ]],'[3]2024'!$A:$AH,34,0)</f>
        <v>#N/A</v>
      </c>
    </row>
    <row r="1632" spans="1:10" ht="18" customHeight="1" thickBot="1" x14ac:dyDescent="0.3">
      <c r="A1632" s="1"/>
      <c r="B1632" s="1"/>
      <c r="C1632" s="1"/>
      <c r="D1632" s="1"/>
      <c r="E1632" s="713"/>
      <c r="F1632" s="1"/>
      <c r="G1632" s="1"/>
      <c r="H1632" s="44" t="str">
        <f t="array" ref="H1632">IF(ISERROR(INDEX(גיליון3!$U$14:$X$28,MATCH('דיווח פרטני'!G1632,גיליון3!$T$14:$T$28,0),MATCH('דיווח פרטני'!C1632,גיליון3!$U$13:$X$13,0)))," ", INDEX(גיליון3!$U$14:$X$28,MATCH('דיווח פרטני'!G1632,גיליון3!$T$14:$T$28,0),MATCH('דיווח פרטני'!C1632,גיליון3!$U$13:$X$13,0)))</f>
        <v xml:space="preserve"> </v>
      </c>
      <c r="I1632" s="1"/>
      <c r="J1632" s="1" t="e">
        <f>VLOOKUP(Table_1[[#This Row],[מספר רישוי ]],'[3]2024'!$A:$AH,34,0)</f>
        <v>#N/A</v>
      </c>
    </row>
    <row r="1633" spans="1:10" ht="18" customHeight="1" thickBot="1" x14ac:dyDescent="0.3">
      <c r="A1633" s="1"/>
      <c r="B1633" s="1"/>
      <c r="C1633" s="1"/>
      <c r="D1633" s="1"/>
      <c r="E1633" s="713"/>
      <c r="F1633" s="1"/>
      <c r="G1633" s="1"/>
      <c r="H1633" s="44" t="str">
        <f t="array" ref="H1633">IF(ISERROR(INDEX(גיליון3!$U$14:$X$28,MATCH('דיווח פרטני'!G1633,גיליון3!$T$14:$T$28,0),MATCH('דיווח פרטני'!C1633,גיליון3!$U$13:$X$13,0)))," ", INDEX(גיליון3!$U$14:$X$28,MATCH('דיווח פרטני'!G1633,גיליון3!$T$14:$T$28,0),MATCH('דיווח פרטני'!C1633,גיליון3!$U$13:$X$13,0)))</f>
        <v xml:space="preserve"> </v>
      </c>
      <c r="I1633" s="1"/>
      <c r="J1633" s="1" t="e">
        <f>VLOOKUP(Table_1[[#This Row],[מספר רישוי ]],'[3]2024'!$A:$AH,34,0)</f>
        <v>#N/A</v>
      </c>
    </row>
    <row r="1634" spans="1:10" ht="18" customHeight="1" thickBot="1" x14ac:dyDescent="0.3">
      <c r="A1634" s="1"/>
      <c r="B1634" s="1"/>
      <c r="C1634" s="1"/>
      <c r="D1634" s="1"/>
      <c r="E1634" s="713"/>
      <c r="F1634" s="1"/>
      <c r="G1634" s="1"/>
      <c r="H1634" s="44" t="str">
        <f t="array" ref="H1634">IF(ISERROR(INDEX(גיליון3!$U$14:$X$28,MATCH('דיווח פרטני'!G1634,גיליון3!$T$14:$T$28,0),MATCH('דיווח פרטני'!C1634,גיליון3!$U$13:$X$13,0)))," ", INDEX(גיליון3!$U$14:$X$28,MATCH('דיווח פרטני'!G1634,גיליון3!$T$14:$T$28,0),MATCH('דיווח פרטני'!C1634,גיליון3!$U$13:$X$13,0)))</f>
        <v xml:space="preserve"> </v>
      </c>
      <c r="I1634" s="1"/>
      <c r="J1634" s="1" t="e">
        <f>VLOOKUP(Table_1[[#This Row],[מספר רישוי ]],'[3]2024'!$A:$AH,34,0)</f>
        <v>#N/A</v>
      </c>
    </row>
    <row r="1635" spans="1:10" ht="18" customHeight="1" thickBot="1" x14ac:dyDescent="0.3">
      <c r="A1635" s="1"/>
      <c r="B1635" s="1"/>
      <c r="C1635" s="1"/>
      <c r="D1635" s="1"/>
      <c r="E1635" s="713"/>
      <c r="F1635" s="1"/>
      <c r="G1635" s="1"/>
      <c r="H1635" s="44" t="str">
        <f t="array" ref="H1635">IF(ISERROR(INDEX(גיליון3!$U$14:$X$28,MATCH('דיווח פרטני'!G1635,גיליון3!$T$14:$T$28,0),MATCH('דיווח פרטני'!C1635,גיליון3!$U$13:$X$13,0)))," ", INDEX(גיליון3!$U$14:$X$28,MATCH('דיווח פרטני'!G1635,גיליון3!$T$14:$T$28,0),MATCH('דיווח פרטני'!C1635,גיליון3!$U$13:$X$13,0)))</f>
        <v xml:space="preserve"> </v>
      </c>
      <c r="I1635" s="1"/>
      <c r="J1635" s="1" t="e">
        <f>VLOOKUP(Table_1[[#This Row],[מספר רישוי ]],'[3]2024'!$A:$AH,34,0)</f>
        <v>#N/A</v>
      </c>
    </row>
    <row r="1636" spans="1:10" ht="18" customHeight="1" thickBot="1" x14ac:dyDescent="0.3">
      <c r="A1636" s="1"/>
      <c r="B1636" s="1"/>
      <c r="C1636" s="1"/>
      <c r="D1636" s="1"/>
      <c r="E1636" s="713"/>
      <c r="F1636" s="1"/>
      <c r="G1636" s="1"/>
      <c r="H1636" s="44" t="str">
        <f t="array" ref="H1636">IF(ISERROR(INDEX(גיליון3!$U$14:$X$28,MATCH('דיווח פרטני'!G1636,גיליון3!$T$14:$T$28,0),MATCH('דיווח פרטני'!C1636,גיליון3!$U$13:$X$13,0)))," ", INDEX(גיליון3!$U$14:$X$28,MATCH('דיווח פרטני'!G1636,גיליון3!$T$14:$T$28,0),MATCH('דיווח פרטני'!C1636,גיליון3!$U$13:$X$13,0)))</f>
        <v xml:space="preserve"> </v>
      </c>
      <c r="I1636" s="1"/>
      <c r="J1636" s="1" t="e">
        <f>VLOOKUP(Table_1[[#This Row],[מספר רישוי ]],'[3]2024'!$A:$AH,34,0)</f>
        <v>#N/A</v>
      </c>
    </row>
    <row r="1637" spans="1:10" ht="18" customHeight="1" thickBot="1" x14ac:dyDescent="0.3">
      <c r="A1637" s="1"/>
      <c r="B1637" s="1"/>
      <c r="C1637" s="1"/>
      <c r="D1637" s="1"/>
      <c r="E1637" s="713"/>
      <c r="F1637" s="1"/>
      <c r="G1637" s="1"/>
      <c r="H1637" s="44" t="str">
        <f t="array" ref="H1637">IF(ISERROR(INDEX(גיליון3!$U$14:$X$28,MATCH('דיווח פרטני'!G1637,גיליון3!$T$14:$T$28,0),MATCH('דיווח פרטני'!C1637,גיליון3!$U$13:$X$13,0)))," ", INDEX(גיליון3!$U$14:$X$28,MATCH('דיווח פרטני'!G1637,גיליון3!$T$14:$T$28,0),MATCH('דיווח פרטני'!C1637,גיליון3!$U$13:$X$13,0)))</f>
        <v xml:space="preserve"> </v>
      </c>
      <c r="I1637" s="1"/>
      <c r="J1637" s="1" t="e">
        <f>VLOOKUP(Table_1[[#This Row],[מספר רישוי ]],'[3]2024'!$A:$AH,34,0)</f>
        <v>#N/A</v>
      </c>
    </row>
    <row r="1638" spans="1:10" ht="18" customHeight="1" thickBot="1" x14ac:dyDescent="0.3">
      <c r="A1638" s="1"/>
      <c r="B1638" s="1"/>
      <c r="C1638" s="1"/>
      <c r="D1638" s="1"/>
      <c r="E1638" s="713"/>
      <c r="F1638" s="1"/>
      <c r="G1638" s="1"/>
      <c r="H1638" s="44" t="str">
        <f t="array" ref="H1638">IF(ISERROR(INDEX(גיליון3!$U$14:$X$28,MATCH('דיווח פרטני'!G1638,גיליון3!$T$14:$T$28,0),MATCH('דיווח פרטני'!C1638,גיליון3!$U$13:$X$13,0)))," ", INDEX(גיליון3!$U$14:$X$28,MATCH('דיווח פרטני'!G1638,גיליון3!$T$14:$T$28,0),MATCH('דיווח פרטני'!C1638,גיליון3!$U$13:$X$13,0)))</f>
        <v xml:space="preserve"> </v>
      </c>
      <c r="I1638" s="1"/>
      <c r="J1638" s="1" t="e">
        <f>VLOOKUP(Table_1[[#This Row],[מספר רישוי ]],'[3]2024'!$A:$AH,34,0)</f>
        <v>#N/A</v>
      </c>
    </row>
    <row r="1639" spans="1:10" ht="18" customHeight="1" thickBot="1" x14ac:dyDescent="0.3">
      <c r="A1639" s="1"/>
      <c r="B1639" s="1"/>
      <c r="C1639" s="1"/>
      <c r="D1639" s="1"/>
      <c r="E1639" s="713"/>
      <c r="F1639" s="1"/>
      <c r="G1639" s="1"/>
      <c r="H1639" s="44" t="str">
        <f t="array" ref="H1639">IF(ISERROR(INDEX(גיליון3!$U$14:$X$28,MATCH('דיווח פרטני'!G1639,גיליון3!$T$14:$T$28,0),MATCH('דיווח פרטני'!C1639,גיליון3!$U$13:$X$13,0)))," ", INDEX(גיליון3!$U$14:$X$28,MATCH('דיווח פרטני'!G1639,גיליון3!$T$14:$T$28,0),MATCH('דיווח פרטני'!C1639,גיליון3!$U$13:$X$13,0)))</f>
        <v xml:space="preserve"> </v>
      </c>
      <c r="I1639" s="1"/>
      <c r="J1639" s="1" t="e">
        <f>VLOOKUP(Table_1[[#This Row],[מספר רישוי ]],'[3]2024'!$A:$AH,34,0)</f>
        <v>#N/A</v>
      </c>
    </row>
    <row r="1640" spans="1:10" ht="18" customHeight="1" thickBot="1" x14ac:dyDescent="0.3">
      <c r="A1640" s="1"/>
      <c r="B1640" s="1"/>
      <c r="C1640" s="1"/>
      <c r="D1640" s="1"/>
      <c r="E1640" s="713"/>
      <c r="F1640" s="1"/>
      <c r="G1640" s="1"/>
      <c r="H1640" s="44" t="str">
        <f t="array" ref="H1640">IF(ISERROR(INDEX(גיליון3!$U$14:$X$28,MATCH('דיווח פרטני'!G1640,גיליון3!$T$14:$T$28,0),MATCH('דיווח פרטני'!C1640,גיליון3!$U$13:$X$13,0)))," ", INDEX(גיליון3!$U$14:$X$28,MATCH('דיווח פרטני'!G1640,גיליון3!$T$14:$T$28,0),MATCH('דיווח פרטני'!C1640,גיליון3!$U$13:$X$13,0)))</f>
        <v xml:space="preserve"> </v>
      </c>
      <c r="I1640" s="1"/>
      <c r="J1640" s="1" t="e">
        <f>VLOOKUP(Table_1[[#This Row],[מספר רישוי ]],'[3]2024'!$A:$AH,34,0)</f>
        <v>#N/A</v>
      </c>
    </row>
    <row r="1641" spans="1:10" ht="18" customHeight="1" thickBot="1" x14ac:dyDescent="0.3">
      <c r="A1641" s="1"/>
      <c r="B1641" s="1"/>
      <c r="C1641" s="1"/>
      <c r="D1641" s="1"/>
      <c r="E1641" s="713"/>
      <c r="F1641" s="1"/>
      <c r="G1641" s="1"/>
      <c r="H1641" s="44" t="str">
        <f t="array" ref="H1641">IF(ISERROR(INDEX(גיליון3!$U$14:$X$28,MATCH('דיווח פרטני'!G1641,גיליון3!$T$14:$T$28,0),MATCH('דיווח פרטני'!C1641,גיליון3!$U$13:$X$13,0)))," ", INDEX(גיליון3!$U$14:$X$28,MATCH('דיווח פרטני'!G1641,גיליון3!$T$14:$T$28,0),MATCH('דיווח פרטני'!C1641,גיליון3!$U$13:$X$13,0)))</f>
        <v xml:space="preserve"> </v>
      </c>
      <c r="I1641" s="1"/>
      <c r="J1641" s="1" t="e">
        <f>VLOOKUP(Table_1[[#This Row],[מספר רישוי ]],'[3]2024'!$A:$AH,34,0)</f>
        <v>#N/A</v>
      </c>
    </row>
    <row r="1642" spans="1:10" ht="18" customHeight="1" thickBot="1" x14ac:dyDescent="0.3">
      <c r="A1642" s="1"/>
      <c r="B1642" s="1"/>
      <c r="C1642" s="1"/>
      <c r="D1642" s="1"/>
      <c r="E1642" s="713"/>
      <c r="F1642" s="1"/>
      <c r="G1642" s="1"/>
      <c r="H1642" s="44" t="str">
        <f t="array" ref="H1642">IF(ISERROR(INDEX(גיליון3!$U$14:$X$28,MATCH('דיווח פרטני'!G1642,גיליון3!$T$14:$T$28,0),MATCH('דיווח פרטני'!C1642,גיליון3!$U$13:$X$13,0)))," ", INDEX(גיליון3!$U$14:$X$28,MATCH('דיווח פרטני'!G1642,גיליון3!$T$14:$T$28,0),MATCH('דיווח פרטני'!C1642,גיליון3!$U$13:$X$13,0)))</f>
        <v xml:space="preserve"> </v>
      </c>
      <c r="I1642" s="1"/>
      <c r="J1642" s="1" t="e">
        <f>VLOOKUP(Table_1[[#This Row],[מספר רישוי ]],'[3]2024'!$A:$AH,34,0)</f>
        <v>#N/A</v>
      </c>
    </row>
    <row r="1643" spans="1:10" ht="18" customHeight="1" thickBot="1" x14ac:dyDescent="0.3">
      <c r="A1643" s="1"/>
      <c r="B1643" s="1"/>
      <c r="C1643" s="1"/>
      <c r="D1643" s="1"/>
      <c r="E1643" s="713"/>
      <c r="F1643" s="1"/>
      <c r="G1643" s="1"/>
      <c r="H1643" s="44" t="str">
        <f t="array" ref="H1643">IF(ISERROR(INDEX(גיליון3!$U$14:$X$28,MATCH('דיווח פרטני'!G1643,גיליון3!$T$14:$T$28,0),MATCH('דיווח פרטני'!C1643,גיליון3!$U$13:$X$13,0)))," ", INDEX(גיליון3!$U$14:$X$28,MATCH('דיווח פרטני'!G1643,גיליון3!$T$14:$T$28,0),MATCH('דיווח פרטני'!C1643,גיליון3!$U$13:$X$13,0)))</f>
        <v xml:space="preserve"> </v>
      </c>
      <c r="I1643" s="1"/>
      <c r="J1643" s="1" t="e">
        <f>VLOOKUP(Table_1[[#This Row],[מספר רישוי ]],'[3]2024'!$A:$AH,34,0)</f>
        <v>#N/A</v>
      </c>
    </row>
    <row r="1644" spans="1:10" ht="18" customHeight="1" thickBot="1" x14ac:dyDescent="0.3">
      <c r="A1644" s="1"/>
      <c r="B1644" s="1"/>
      <c r="C1644" s="1"/>
      <c r="D1644" s="1"/>
      <c r="E1644" s="713"/>
      <c r="F1644" s="1"/>
      <c r="G1644" s="1"/>
      <c r="H1644" s="44" t="str">
        <f t="array" ref="H1644">IF(ISERROR(INDEX(גיליון3!$U$14:$X$28,MATCH('דיווח פרטני'!G1644,גיליון3!$T$14:$T$28,0),MATCH('דיווח פרטני'!C1644,גיליון3!$U$13:$X$13,0)))," ", INDEX(גיליון3!$U$14:$X$28,MATCH('דיווח פרטני'!G1644,גיליון3!$T$14:$T$28,0),MATCH('דיווח פרטני'!C1644,גיליון3!$U$13:$X$13,0)))</f>
        <v xml:space="preserve"> </v>
      </c>
      <c r="I1644" s="1"/>
      <c r="J1644" s="1" t="e">
        <f>VLOOKUP(Table_1[[#This Row],[מספר רישוי ]],'[3]2024'!$A:$AH,34,0)</f>
        <v>#N/A</v>
      </c>
    </row>
    <row r="1645" spans="1:10" ht="18" customHeight="1" thickBot="1" x14ac:dyDescent="0.3">
      <c r="A1645" s="1"/>
      <c r="B1645" s="1"/>
      <c r="C1645" s="1"/>
      <c r="D1645" s="1"/>
      <c r="E1645" s="713"/>
      <c r="F1645" s="1"/>
      <c r="G1645" s="1"/>
      <c r="H1645" s="44" t="str">
        <f t="array" ref="H1645">IF(ISERROR(INDEX(גיליון3!$U$14:$X$28,MATCH('דיווח פרטני'!G1645,גיליון3!$T$14:$T$28,0),MATCH('דיווח פרטני'!C1645,גיליון3!$U$13:$X$13,0)))," ", INDEX(גיליון3!$U$14:$X$28,MATCH('דיווח פרטני'!G1645,גיליון3!$T$14:$T$28,0),MATCH('דיווח פרטני'!C1645,גיליון3!$U$13:$X$13,0)))</f>
        <v xml:space="preserve"> </v>
      </c>
      <c r="I1645" s="1"/>
      <c r="J1645" s="1" t="e">
        <f>VLOOKUP(Table_1[[#This Row],[מספר רישוי ]],'[3]2024'!$A:$AH,34,0)</f>
        <v>#N/A</v>
      </c>
    </row>
    <row r="1646" spans="1:10" ht="18" customHeight="1" thickBot="1" x14ac:dyDescent="0.3">
      <c r="A1646" s="1"/>
      <c r="B1646" s="1"/>
      <c r="C1646" s="1"/>
      <c r="D1646" s="1"/>
      <c r="E1646" s="713"/>
      <c r="F1646" s="1"/>
      <c r="G1646" s="1"/>
      <c r="H1646" s="44" t="str">
        <f t="array" ref="H1646">IF(ISERROR(INDEX(גיליון3!$U$14:$X$28,MATCH('דיווח פרטני'!G1646,גיליון3!$T$14:$T$28,0),MATCH('דיווח פרטני'!C1646,גיליון3!$U$13:$X$13,0)))," ", INDEX(גיליון3!$U$14:$X$28,MATCH('דיווח פרטני'!G1646,גיליון3!$T$14:$T$28,0),MATCH('דיווח פרטני'!C1646,גיליון3!$U$13:$X$13,0)))</f>
        <v xml:space="preserve"> </v>
      </c>
      <c r="I1646" s="1"/>
      <c r="J1646" s="1" t="e">
        <f>VLOOKUP(Table_1[[#This Row],[מספר רישוי ]],'[3]2024'!$A:$AH,34,0)</f>
        <v>#N/A</v>
      </c>
    </row>
    <row r="1647" spans="1:10" ht="18" customHeight="1" thickBot="1" x14ac:dyDescent="0.3">
      <c r="A1647" s="1"/>
      <c r="B1647" s="1"/>
      <c r="C1647" s="1"/>
      <c r="D1647" s="1"/>
      <c r="E1647" s="713"/>
      <c r="F1647" s="1"/>
      <c r="G1647" s="1"/>
      <c r="H1647" s="44" t="str">
        <f t="array" ref="H1647">IF(ISERROR(INDEX(גיליון3!$U$14:$X$28,MATCH('דיווח פרטני'!G1647,גיליון3!$T$14:$T$28,0),MATCH('דיווח פרטני'!C1647,גיליון3!$U$13:$X$13,0)))," ", INDEX(גיליון3!$U$14:$X$28,MATCH('דיווח פרטני'!G1647,גיליון3!$T$14:$T$28,0),MATCH('דיווח פרטני'!C1647,גיליון3!$U$13:$X$13,0)))</f>
        <v xml:space="preserve"> </v>
      </c>
      <c r="I1647" s="1"/>
      <c r="J1647" s="1" t="e">
        <f>VLOOKUP(Table_1[[#This Row],[מספר רישוי ]],'[3]2024'!$A:$AH,34,0)</f>
        <v>#N/A</v>
      </c>
    </row>
    <row r="1648" spans="1:10" ht="18" customHeight="1" thickBot="1" x14ac:dyDescent="0.3">
      <c r="A1648" s="1"/>
      <c r="B1648" s="1"/>
      <c r="C1648" s="1"/>
      <c r="D1648" s="1"/>
      <c r="E1648" s="713"/>
      <c r="F1648" s="1"/>
      <c r="G1648" s="1"/>
      <c r="H1648" s="44" t="str">
        <f t="array" ref="H1648">IF(ISERROR(INDEX(גיליון3!$U$14:$X$28,MATCH('דיווח פרטני'!G1648,גיליון3!$T$14:$T$28,0),MATCH('דיווח פרטני'!C1648,גיליון3!$U$13:$X$13,0)))," ", INDEX(גיליון3!$U$14:$X$28,MATCH('דיווח פרטני'!G1648,גיליון3!$T$14:$T$28,0),MATCH('דיווח פרטני'!C1648,גיליון3!$U$13:$X$13,0)))</f>
        <v xml:space="preserve"> </v>
      </c>
      <c r="I1648" s="1"/>
      <c r="J1648" s="1" t="e">
        <f>VLOOKUP(Table_1[[#This Row],[מספר רישוי ]],'[3]2024'!$A:$AH,34,0)</f>
        <v>#N/A</v>
      </c>
    </row>
    <row r="1649" spans="1:10" ht="18" customHeight="1" thickBot="1" x14ac:dyDescent="0.3">
      <c r="A1649" s="1"/>
      <c r="B1649" s="1"/>
      <c r="C1649" s="1"/>
      <c r="D1649" s="1"/>
      <c r="E1649" s="713"/>
      <c r="F1649" s="1"/>
      <c r="G1649" s="1"/>
      <c r="H1649" s="44" t="str">
        <f t="array" ref="H1649">IF(ISERROR(INDEX(גיליון3!$U$14:$X$28,MATCH('דיווח פרטני'!G1649,גיליון3!$T$14:$T$28,0),MATCH('דיווח פרטני'!C1649,גיליון3!$U$13:$X$13,0)))," ", INDEX(גיליון3!$U$14:$X$28,MATCH('דיווח פרטני'!G1649,גיליון3!$T$14:$T$28,0),MATCH('דיווח פרטני'!C1649,גיליון3!$U$13:$X$13,0)))</f>
        <v xml:space="preserve"> </v>
      </c>
      <c r="I1649" s="1"/>
      <c r="J1649" s="1" t="e">
        <f>VLOOKUP(Table_1[[#This Row],[מספר רישוי ]],'[3]2024'!$A:$AH,34,0)</f>
        <v>#N/A</v>
      </c>
    </row>
    <row r="1650" spans="1:10" ht="18" customHeight="1" thickBot="1" x14ac:dyDescent="0.3">
      <c r="A1650" s="1"/>
      <c r="B1650" s="1"/>
      <c r="C1650" s="1"/>
      <c r="D1650" s="1"/>
      <c r="E1650" s="713"/>
      <c r="F1650" s="1"/>
      <c r="G1650" s="1"/>
      <c r="H1650" s="44" t="str">
        <f t="array" ref="H1650">IF(ISERROR(INDEX(גיליון3!$U$14:$X$28,MATCH('דיווח פרטני'!G1650,גיליון3!$T$14:$T$28,0),MATCH('דיווח פרטני'!C1650,גיליון3!$U$13:$X$13,0)))," ", INDEX(גיליון3!$U$14:$X$28,MATCH('דיווח פרטני'!G1650,גיליון3!$T$14:$T$28,0),MATCH('דיווח פרטני'!C1650,גיליון3!$U$13:$X$13,0)))</f>
        <v xml:space="preserve"> </v>
      </c>
      <c r="I1650" s="1"/>
      <c r="J1650" s="1" t="e">
        <f>VLOOKUP(Table_1[[#This Row],[מספר רישוי ]],'[3]2024'!$A:$AH,34,0)</f>
        <v>#N/A</v>
      </c>
    </row>
    <row r="1651" spans="1:10" ht="18" customHeight="1" thickBot="1" x14ac:dyDescent="0.3">
      <c r="A1651" s="1"/>
      <c r="B1651" s="1"/>
      <c r="C1651" s="1"/>
      <c r="D1651" s="1"/>
      <c r="E1651" s="713"/>
      <c r="F1651" s="1"/>
      <c r="G1651" s="1"/>
      <c r="H1651" s="44" t="str">
        <f t="array" ref="H1651">IF(ISERROR(INDEX(גיליון3!$U$14:$X$28,MATCH('דיווח פרטני'!G1651,גיליון3!$T$14:$T$28,0),MATCH('דיווח פרטני'!C1651,גיליון3!$U$13:$X$13,0)))," ", INDEX(גיליון3!$U$14:$X$28,MATCH('דיווח פרטני'!G1651,גיליון3!$T$14:$T$28,0),MATCH('דיווח פרטני'!C1651,גיליון3!$U$13:$X$13,0)))</f>
        <v xml:space="preserve"> </v>
      </c>
      <c r="I1651" s="1"/>
      <c r="J1651" s="1" t="e">
        <f>VLOOKUP(Table_1[[#This Row],[מספר רישוי ]],'[3]2024'!$A:$AH,34,0)</f>
        <v>#N/A</v>
      </c>
    </row>
    <row r="1652" spans="1:10" ht="18" customHeight="1" thickBot="1" x14ac:dyDescent="0.3">
      <c r="A1652" s="1"/>
      <c r="B1652" s="1"/>
      <c r="C1652" s="1"/>
      <c r="D1652" s="1"/>
      <c r="E1652" s="713"/>
      <c r="F1652" s="1"/>
      <c r="G1652" s="1"/>
      <c r="H1652" s="44" t="str">
        <f t="array" ref="H1652">IF(ISERROR(INDEX(גיליון3!$U$14:$X$28,MATCH('דיווח פרטני'!G1652,גיליון3!$T$14:$T$28,0),MATCH('דיווח פרטני'!C1652,גיליון3!$U$13:$X$13,0)))," ", INDEX(גיליון3!$U$14:$X$28,MATCH('דיווח פרטני'!G1652,גיליון3!$T$14:$T$28,0),MATCH('דיווח פרטני'!C1652,גיליון3!$U$13:$X$13,0)))</f>
        <v xml:space="preserve"> </v>
      </c>
      <c r="I1652" s="1"/>
      <c r="J1652" s="1" t="e">
        <f>VLOOKUP(Table_1[[#This Row],[מספר רישוי ]],'[3]2024'!$A:$AH,34,0)</f>
        <v>#N/A</v>
      </c>
    </row>
    <row r="1653" spans="1:10" ht="18" customHeight="1" thickBot="1" x14ac:dyDescent="0.3">
      <c r="A1653" s="1"/>
      <c r="B1653" s="1"/>
      <c r="C1653" s="1"/>
      <c r="D1653" s="1"/>
      <c r="E1653" s="713"/>
      <c r="F1653" s="1"/>
      <c r="G1653" s="1"/>
      <c r="H1653" s="44" t="str">
        <f t="array" ref="H1653">IF(ISERROR(INDEX(גיליון3!$U$14:$X$28,MATCH('דיווח פרטני'!G1653,גיליון3!$T$14:$T$28,0),MATCH('דיווח פרטני'!C1653,גיליון3!$U$13:$X$13,0)))," ", INDEX(גיליון3!$U$14:$X$28,MATCH('דיווח פרטני'!G1653,גיליון3!$T$14:$T$28,0),MATCH('דיווח פרטני'!C1653,גיליון3!$U$13:$X$13,0)))</f>
        <v xml:space="preserve"> </v>
      </c>
      <c r="I1653" s="1"/>
      <c r="J1653" s="1" t="e">
        <f>VLOOKUP(Table_1[[#This Row],[מספר רישוי ]],'[3]2024'!$A:$AH,34,0)</f>
        <v>#N/A</v>
      </c>
    </row>
    <row r="1654" spans="1:10" ht="18" customHeight="1" thickBot="1" x14ac:dyDescent="0.3">
      <c r="A1654" s="1"/>
      <c r="B1654" s="1"/>
      <c r="C1654" s="1"/>
      <c r="D1654" s="1"/>
      <c r="E1654" s="713"/>
      <c r="F1654" s="1"/>
      <c r="G1654" s="1"/>
      <c r="H1654" s="44" t="str">
        <f t="array" ref="H1654">IF(ISERROR(INDEX(גיליון3!$U$14:$X$28,MATCH('דיווח פרטני'!G1654,גיליון3!$T$14:$T$28,0),MATCH('דיווח פרטני'!C1654,גיליון3!$U$13:$X$13,0)))," ", INDEX(גיליון3!$U$14:$X$28,MATCH('דיווח פרטני'!G1654,גיליון3!$T$14:$T$28,0),MATCH('דיווח פרטני'!C1654,גיליון3!$U$13:$X$13,0)))</f>
        <v xml:space="preserve"> </v>
      </c>
      <c r="I1654" s="1"/>
      <c r="J1654" s="1" t="e">
        <f>VLOOKUP(Table_1[[#This Row],[מספר רישוי ]],'[3]2024'!$A:$AH,34,0)</f>
        <v>#N/A</v>
      </c>
    </row>
    <row r="1655" spans="1:10" ht="18" customHeight="1" thickBot="1" x14ac:dyDescent="0.3">
      <c r="A1655" s="1"/>
      <c r="B1655" s="1"/>
      <c r="C1655" s="1"/>
      <c r="D1655" s="1"/>
      <c r="E1655" s="713"/>
      <c r="F1655" s="1"/>
      <c r="G1655" s="1"/>
      <c r="H1655" s="44" t="str">
        <f t="array" ref="H1655">IF(ISERROR(INDEX(גיליון3!$U$14:$X$28,MATCH('דיווח פרטני'!G1655,גיליון3!$T$14:$T$28,0),MATCH('דיווח פרטני'!C1655,גיליון3!$U$13:$X$13,0)))," ", INDEX(גיליון3!$U$14:$X$28,MATCH('דיווח פרטני'!G1655,גיליון3!$T$14:$T$28,0),MATCH('דיווח פרטני'!C1655,גיליון3!$U$13:$X$13,0)))</f>
        <v xml:space="preserve"> </v>
      </c>
      <c r="I1655" s="1"/>
      <c r="J1655" s="1" t="e">
        <f>VLOOKUP(Table_1[[#This Row],[מספר רישוי ]],'[3]2024'!$A:$AH,34,0)</f>
        <v>#N/A</v>
      </c>
    </row>
    <row r="1656" spans="1:10" ht="18" customHeight="1" thickBot="1" x14ac:dyDescent="0.3">
      <c r="A1656" s="1"/>
      <c r="B1656" s="1"/>
      <c r="C1656" s="1"/>
      <c r="D1656" s="1"/>
      <c r="E1656" s="713"/>
      <c r="F1656" s="1"/>
      <c r="G1656" s="1"/>
      <c r="H1656" s="44" t="str">
        <f t="array" ref="H1656">IF(ISERROR(INDEX(גיליון3!$U$14:$X$28,MATCH('דיווח פרטני'!G1656,גיליון3!$T$14:$T$28,0),MATCH('דיווח פרטני'!C1656,גיליון3!$U$13:$X$13,0)))," ", INDEX(גיליון3!$U$14:$X$28,MATCH('דיווח פרטני'!G1656,גיליון3!$T$14:$T$28,0),MATCH('דיווח פרטני'!C1656,גיליון3!$U$13:$X$13,0)))</f>
        <v xml:space="preserve"> </v>
      </c>
      <c r="I1656" s="1"/>
      <c r="J1656" s="1" t="e">
        <f>VLOOKUP(Table_1[[#This Row],[מספר רישוי ]],'[3]2024'!$A:$AH,34,0)</f>
        <v>#N/A</v>
      </c>
    </row>
    <row r="1657" spans="1:10" ht="18" customHeight="1" thickBot="1" x14ac:dyDescent="0.3">
      <c r="A1657" s="1"/>
      <c r="B1657" s="1"/>
      <c r="C1657" s="1"/>
      <c r="D1657" s="1"/>
      <c r="E1657" s="713"/>
      <c r="F1657" s="1"/>
      <c r="G1657" s="1"/>
      <c r="H1657" s="44" t="str">
        <f t="array" ref="H1657">IF(ISERROR(INDEX(גיליון3!$U$14:$X$28,MATCH('דיווח פרטני'!G1657,גיליון3!$T$14:$T$28,0),MATCH('דיווח פרטני'!C1657,גיליון3!$U$13:$X$13,0)))," ", INDEX(גיליון3!$U$14:$X$28,MATCH('דיווח פרטני'!G1657,גיליון3!$T$14:$T$28,0),MATCH('דיווח פרטני'!C1657,גיליון3!$U$13:$X$13,0)))</f>
        <v xml:space="preserve"> </v>
      </c>
      <c r="I1657" s="1"/>
      <c r="J1657" s="1" t="e">
        <f>VLOOKUP(Table_1[[#This Row],[מספר רישוי ]],'[3]2024'!$A:$AH,34,0)</f>
        <v>#N/A</v>
      </c>
    </row>
    <row r="1658" spans="1:10" ht="18" customHeight="1" thickBot="1" x14ac:dyDescent="0.3">
      <c r="A1658" s="1"/>
      <c r="B1658" s="1"/>
      <c r="C1658" s="1"/>
      <c r="D1658" s="1"/>
      <c r="E1658" s="713"/>
      <c r="F1658" s="1"/>
      <c r="G1658" s="1"/>
      <c r="H1658" s="44" t="str">
        <f t="array" ref="H1658">IF(ISERROR(INDEX(גיליון3!$U$14:$X$28,MATCH('דיווח פרטני'!G1658,גיליון3!$T$14:$T$28,0),MATCH('דיווח פרטני'!C1658,גיליון3!$U$13:$X$13,0)))," ", INDEX(גיליון3!$U$14:$X$28,MATCH('דיווח פרטני'!G1658,גיליון3!$T$14:$T$28,0),MATCH('דיווח פרטני'!C1658,גיליון3!$U$13:$X$13,0)))</f>
        <v xml:space="preserve"> </v>
      </c>
      <c r="I1658" s="1"/>
      <c r="J1658" s="1" t="e">
        <f>VLOOKUP(Table_1[[#This Row],[מספר רישוי ]],'[3]2024'!$A:$AH,34,0)</f>
        <v>#N/A</v>
      </c>
    </row>
    <row r="1659" spans="1:10" ht="18" customHeight="1" thickBot="1" x14ac:dyDescent="0.3">
      <c r="A1659" s="1"/>
      <c r="B1659" s="1"/>
      <c r="C1659" s="1"/>
      <c r="D1659" s="1"/>
      <c r="E1659" s="713"/>
      <c r="F1659" s="1"/>
      <c r="G1659" s="1"/>
      <c r="H1659" s="44" t="str">
        <f t="array" ref="H1659">IF(ISERROR(INDEX(גיליון3!$U$14:$X$28,MATCH('דיווח פרטני'!G1659,גיליון3!$T$14:$T$28,0),MATCH('דיווח פרטני'!C1659,גיליון3!$U$13:$X$13,0)))," ", INDEX(גיליון3!$U$14:$X$28,MATCH('דיווח פרטני'!G1659,גיליון3!$T$14:$T$28,0),MATCH('דיווח פרטני'!C1659,גיליון3!$U$13:$X$13,0)))</f>
        <v xml:space="preserve"> </v>
      </c>
      <c r="I1659" s="1"/>
      <c r="J1659" s="1" t="e">
        <f>VLOOKUP(Table_1[[#This Row],[מספר רישוי ]],'[3]2024'!$A:$AH,34,0)</f>
        <v>#N/A</v>
      </c>
    </row>
    <row r="1660" spans="1:10" ht="18" customHeight="1" thickBot="1" x14ac:dyDescent="0.3">
      <c r="A1660" s="1"/>
      <c r="B1660" s="1"/>
      <c r="C1660" s="1"/>
      <c r="D1660" s="1"/>
      <c r="E1660" s="713"/>
      <c r="F1660" s="1"/>
      <c r="G1660" s="1"/>
      <c r="H1660" s="44" t="str">
        <f t="array" ref="H1660">IF(ISERROR(INDEX(גיליון3!$U$14:$X$28,MATCH('דיווח פרטני'!G1660,גיליון3!$T$14:$T$28,0),MATCH('דיווח פרטני'!C1660,גיליון3!$U$13:$X$13,0)))," ", INDEX(גיליון3!$U$14:$X$28,MATCH('דיווח פרטני'!G1660,גיליון3!$T$14:$T$28,0),MATCH('דיווח פרטני'!C1660,גיליון3!$U$13:$X$13,0)))</f>
        <v xml:space="preserve"> </v>
      </c>
      <c r="I1660" s="1"/>
      <c r="J1660" s="1" t="e">
        <f>VLOOKUP(Table_1[[#This Row],[מספר רישוי ]],'[3]2024'!$A:$AH,34,0)</f>
        <v>#N/A</v>
      </c>
    </row>
    <row r="1661" spans="1:10" ht="18" customHeight="1" thickBot="1" x14ac:dyDescent="0.3">
      <c r="A1661" s="1"/>
      <c r="B1661" s="1"/>
      <c r="C1661" s="1"/>
      <c r="D1661" s="1"/>
      <c r="E1661" s="713"/>
      <c r="F1661" s="1"/>
      <c r="G1661" s="1"/>
      <c r="H1661" s="44" t="str">
        <f t="array" ref="H1661">IF(ISERROR(INDEX(גיליון3!$U$14:$X$28,MATCH('דיווח פרטני'!G1661,גיליון3!$T$14:$T$28,0),MATCH('דיווח פרטני'!C1661,גיליון3!$U$13:$X$13,0)))," ", INDEX(גיליון3!$U$14:$X$28,MATCH('דיווח פרטני'!G1661,גיליון3!$T$14:$T$28,0),MATCH('דיווח פרטני'!C1661,גיליון3!$U$13:$X$13,0)))</f>
        <v xml:space="preserve"> </v>
      </c>
      <c r="I1661" s="1"/>
      <c r="J1661" s="1" t="e">
        <f>VLOOKUP(Table_1[[#This Row],[מספר רישוי ]],'[3]2024'!$A:$AH,34,0)</f>
        <v>#N/A</v>
      </c>
    </row>
    <row r="1662" spans="1:10" ht="18" customHeight="1" thickBot="1" x14ac:dyDescent="0.3">
      <c r="A1662" s="1"/>
      <c r="B1662" s="1"/>
      <c r="C1662" s="1"/>
      <c r="D1662" s="1"/>
      <c r="E1662" s="713"/>
      <c r="F1662" s="1"/>
      <c r="G1662" s="1"/>
      <c r="H1662" s="44" t="str">
        <f t="array" ref="H1662">IF(ISERROR(INDEX(גיליון3!$U$14:$X$28,MATCH('דיווח פרטני'!G1662,גיליון3!$T$14:$T$28,0),MATCH('דיווח פרטני'!C1662,גיליון3!$U$13:$X$13,0)))," ", INDEX(גיליון3!$U$14:$X$28,MATCH('דיווח פרטני'!G1662,גיליון3!$T$14:$T$28,0),MATCH('דיווח פרטני'!C1662,גיליון3!$U$13:$X$13,0)))</f>
        <v xml:space="preserve"> </v>
      </c>
      <c r="I1662" s="1"/>
      <c r="J1662" s="1" t="e">
        <f>VLOOKUP(Table_1[[#This Row],[מספר רישוי ]],'[3]2024'!$A:$AH,34,0)</f>
        <v>#N/A</v>
      </c>
    </row>
    <row r="1663" spans="1:10" ht="18" customHeight="1" thickBot="1" x14ac:dyDescent="0.3">
      <c r="A1663" s="1"/>
      <c r="B1663" s="1"/>
      <c r="C1663" s="1"/>
      <c r="D1663" s="1"/>
      <c r="E1663" s="713"/>
      <c r="F1663" s="1"/>
      <c r="G1663" s="1"/>
      <c r="H1663" s="44" t="str">
        <f t="array" ref="H1663">IF(ISERROR(INDEX(גיליון3!$U$14:$X$28,MATCH('דיווח פרטני'!G1663,גיליון3!$T$14:$T$28,0),MATCH('דיווח פרטני'!C1663,גיליון3!$U$13:$X$13,0)))," ", INDEX(גיליון3!$U$14:$X$28,MATCH('דיווח פרטני'!G1663,גיליון3!$T$14:$T$28,0),MATCH('דיווח פרטני'!C1663,גיליון3!$U$13:$X$13,0)))</f>
        <v xml:space="preserve"> </v>
      </c>
      <c r="I1663" s="1"/>
      <c r="J1663" s="1" t="e">
        <f>VLOOKUP(Table_1[[#This Row],[מספר רישוי ]],'[3]2024'!$A:$AH,34,0)</f>
        <v>#N/A</v>
      </c>
    </row>
    <row r="1664" spans="1:10" ht="18" customHeight="1" thickBot="1" x14ac:dyDescent="0.3">
      <c r="A1664" s="1"/>
      <c r="B1664" s="1"/>
      <c r="C1664" s="1"/>
      <c r="D1664" s="1"/>
      <c r="E1664" s="713"/>
      <c r="F1664" s="1"/>
      <c r="G1664" s="1"/>
      <c r="H1664" s="44" t="str">
        <f t="array" ref="H1664">IF(ISERROR(INDEX(גיליון3!$U$14:$X$28,MATCH('דיווח פרטני'!G1664,גיליון3!$T$14:$T$28,0),MATCH('דיווח פרטני'!C1664,גיליון3!$U$13:$X$13,0)))," ", INDEX(גיליון3!$U$14:$X$28,MATCH('דיווח פרטני'!G1664,גיליון3!$T$14:$T$28,0),MATCH('דיווח פרטני'!C1664,גיליון3!$U$13:$X$13,0)))</f>
        <v xml:space="preserve"> </v>
      </c>
      <c r="I1664" s="1"/>
      <c r="J1664" s="1" t="e">
        <f>VLOOKUP(Table_1[[#This Row],[מספר רישוי ]],'[3]2024'!$A:$AH,34,0)</f>
        <v>#N/A</v>
      </c>
    </row>
    <row r="1665" spans="1:10" ht="18" customHeight="1" thickBot="1" x14ac:dyDescent="0.3">
      <c r="A1665" s="1"/>
      <c r="B1665" s="1"/>
      <c r="C1665" s="1"/>
      <c r="D1665" s="1"/>
      <c r="E1665" s="713"/>
      <c r="F1665" s="1"/>
      <c r="G1665" s="1"/>
      <c r="H1665" s="44" t="str">
        <f t="array" ref="H1665">IF(ISERROR(INDEX(גיליון3!$U$14:$X$28,MATCH('דיווח פרטני'!G1665,גיליון3!$T$14:$T$28,0),MATCH('דיווח פרטני'!C1665,גיליון3!$U$13:$X$13,0)))," ", INDEX(גיליון3!$U$14:$X$28,MATCH('דיווח פרטני'!G1665,גיליון3!$T$14:$T$28,0),MATCH('דיווח פרטני'!C1665,גיליון3!$U$13:$X$13,0)))</f>
        <v xml:space="preserve"> </v>
      </c>
      <c r="I1665" s="1"/>
      <c r="J1665" s="1" t="e">
        <f>VLOOKUP(Table_1[[#This Row],[מספר רישוי ]],'[3]2024'!$A:$AH,34,0)</f>
        <v>#N/A</v>
      </c>
    </row>
    <row r="1666" spans="1:10" ht="18" customHeight="1" thickBot="1" x14ac:dyDescent="0.3">
      <c r="A1666" s="1"/>
      <c r="B1666" s="1"/>
      <c r="C1666" s="1"/>
      <c r="D1666" s="1"/>
      <c r="E1666" s="713"/>
      <c r="F1666" s="1"/>
      <c r="G1666" s="1"/>
      <c r="H1666" s="44" t="str">
        <f t="array" ref="H1666">IF(ISERROR(INDEX(גיליון3!$U$14:$X$28,MATCH('דיווח פרטני'!G1666,גיליון3!$T$14:$T$28,0),MATCH('דיווח פרטני'!C1666,גיליון3!$U$13:$X$13,0)))," ", INDEX(גיליון3!$U$14:$X$28,MATCH('דיווח פרטני'!G1666,גיליון3!$T$14:$T$28,0),MATCH('דיווח פרטני'!C1666,גיליון3!$U$13:$X$13,0)))</f>
        <v xml:space="preserve"> </v>
      </c>
      <c r="I1666" s="1"/>
      <c r="J1666" s="1" t="e">
        <f>VLOOKUP(Table_1[[#This Row],[מספר רישוי ]],'[3]2024'!$A:$AH,34,0)</f>
        <v>#N/A</v>
      </c>
    </row>
    <row r="1667" spans="1:10" ht="18" customHeight="1" thickBot="1" x14ac:dyDescent="0.3">
      <c r="A1667" s="1"/>
      <c r="B1667" s="1"/>
      <c r="C1667" s="1"/>
      <c r="D1667" s="1"/>
      <c r="E1667" s="713"/>
      <c r="F1667" s="1"/>
      <c r="G1667" s="1"/>
      <c r="H1667" s="44" t="str">
        <f t="array" ref="H1667">IF(ISERROR(INDEX(גיליון3!$U$14:$X$28,MATCH('דיווח פרטני'!G1667,גיליון3!$T$14:$T$28,0),MATCH('דיווח פרטני'!C1667,גיליון3!$U$13:$X$13,0)))," ", INDEX(גיליון3!$U$14:$X$28,MATCH('דיווח פרטני'!G1667,גיליון3!$T$14:$T$28,0),MATCH('דיווח פרטני'!C1667,גיליון3!$U$13:$X$13,0)))</f>
        <v xml:space="preserve"> </v>
      </c>
      <c r="I1667" s="1"/>
      <c r="J1667" s="1" t="e">
        <f>VLOOKUP(Table_1[[#This Row],[מספר רישוי ]],'[3]2024'!$A:$AH,34,0)</f>
        <v>#N/A</v>
      </c>
    </row>
    <row r="1668" spans="1:10" ht="18" customHeight="1" thickBot="1" x14ac:dyDescent="0.3">
      <c r="A1668" s="1"/>
      <c r="B1668" s="1"/>
      <c r="C1668" s="1"/>
      <c r="D1668" s="1"/>
      <c r="E1668" s="713"/>
      <c r="F1668" s="1"/>
      <c r="G1668" s="1"/>
      <c r="H1668" s="44" t="str">
        <f t="array" ref="H1668">IF(ISERROR(INDEX(גיליון3!$U$14:$X$28,MATCH('דיווח פרטני'!G1668,גיליון3!$T$14:$T$28,0),MATCH('דיווח פרטני'!C1668,גיליון3!$U$13:$X$13,0)))," ", INDEX(גיליון3!$U$14:$X$28,MATCH('דיווח פרטני'!G1668,גיליון3!$T$14:$T$28,0),MATCH('דיווח פרטני'!C1668,גיליון3!$U$13:$X$13,0)))</f>
        <v xml:space="preserve"> </v>
      </c>
      <c r="I1668" s="1"/>
      <c r="J1668" s="1" t="e">
        <f>VLOOKUP(Table_1[[#This Row],[מספר רישוי ]],'[3]2024'!$A:$AH,34,0)</f>
        <v>#N/A</v>
      </c>
    </row>
    <row r="1669" spans="1:10" ht="18" customHeight="1" thickBot="1" x14ac:dyDescent="0.3">
      <c r="A1669" s="1"/>
      <c r="B1669" s="1"/>
      <c r="C1669" s="1"/>
      <c r="D1669" s="1"/>
      <c r="E1669" s="713"/>
      <c r="F1669" s="1"/>
      <c r="G1669" s="1"/>
      <c r="H1669" s="44" t="str">
        <f t="array" ref="H1669">IF(ISERROR(INDEX(גיליון3!$U$14:$X$28,MATCH('דיווח פרטני'!G1669,גיליון3!$T$14:$T$28,0),MATCH('דיווח פרטני'!C1669,גיליון3!$U$13:$X$13,0)))," ", INDEX(גיליון3!$U$14:$X$28,MATCH('דיווח פרטני'!G1669,גיליון3!$T$14:$T$28,0),MATCH('דיווח פרטני'!C1669,גיליון3!$U$13:$X$13,0)))</f>
        <v xml:space="preserve"> </v>
      </c>
      <c r="I1669" s="1"/>
      <c r="J1669" s="1" t="e">
        <f>VLOOKUP(Table_1[[#This Row],[מספר רישוי ]],'[3]2024'!$A:$AH,34,0)</f>
        <v>#N/A</v>
      </c>
    </row>
    <row r="1670" spans="1:10" ht="18" customHeight="1" thickBot="1" x14ac:dyDescent="0.3">
      <c r="A1670" s="1"/>
      <c r="B1670" s="1"/>
      <c r="C1670" s="1"/>
      <c r="D1670" s="1"/>
      <c r="E1670" s="713"/>
      <c r="F1670" s="1"/>
      <c r="G1670" s="1"/>
      <c r="H1670" s="44" t="str">
        <f t="array" ref="H1670">IF(ISERROR(INDEX(גיליון3!$U$14:$X$28,MATCH('דיווח פרטני'!G1670,גיליון3!$T$14:$T$28,0),MATCH('דיווח פרטני'!C1670,גיליון3!$U$13:$X$13,0)))," ", INDEX(גיליון3!$U$14:$X$28,MATCH('דיווח פרטני'!G1670,גיליון3!$T$14:$T$28,0),MATCH('דיווח פרטני'!C1670,גיליון3!$U$13:$X$13,0)))</f>
        <v xml:space="preserve"> </v>
      </c>
      <c r="I1670" s="1"/>
      <c r="J1670" s="1" t="e">
        <f>VLOOKUP(Table_1[[#This Row],[מספר רישוי ]],'[3]2024'!$A:$AH,34,0)</f>
        <v>#N/A</v>
      </c>
    </row>
    <row r="1671" spans="1:10" ht="18" customHeight="1" thickBot="1" x14ac:dyDescent="0.3">
      <c r="A1671" s="1"/>
      <c r="B1671" s="1"/>
      <c r="C1671" s="1"/>
      <c r="D1671" s="1"/>
      <c r="E1671" s="713"/>
      <c r="F1671" s="1"/>
      <c r="G1671" s="1"/>
      <c r="H1671" s="44" t="str">
        <f t="array" ref="H1671">IF(ISERROR(INDEX(גיליון3!$U$14:$X$28,MATCH('דיווח פרטני'!G1671,גיליון3!$T$14:$T$28,0),MATCH('דיווח פרטני'!C1671,גיליון3!$U$13:$X$13,0)))," ", INDEX(גיליון3!$U$14:$X$28,MATCH('דיווח פרטני'!G1671,גיליון3!$T$14:$T$28,0),MATCH('דיווח פרטני'!C1671,גיליון3!$U$13:$X$13,0)))</f>
        <v xml:space="preserve"> </v>
      </c>
      <c r="I1671" s="1"/>
      <c r="J1671" s="1" t="e">
        <f>VLOOKUP(Table_1[[#This Row],[מספר רישוי ]],'[3]2024'!$A:$AH,34,0)</f>
        <v>#N/A</v>
      </c>
    </row>
    <row r="1672" spans="1:10" ht="18" customHeight="1" thickBot="1" x14ac:dyDescent="0.3">
      <c r="A1672" s="1"/>
      <c r="B1672" s="1"/>
      <c r="C1672" s="1"/>
      <c r="D1672" s="1"/>
      <c r="E1672" s="713"/>
      <c r="F1672" s="1"/>
      <c r="G1672" s="1"/>
      <c r="H1672" s="44" t="str">
        <f t="array" ref="H1672">IF(ISERROR(INDEX(גיליון3!$U$14:$X$28,MATCH('דיווח פרטני'!G1672,גיליון3!$T$14:$T$28,0),MATCH('דיווח פרטני'!C1672,גיליון3!$U$13:$X$13,0)))," ", INDEX(גיליון3!$U$14:$X$28,MATCH('דיווח פרטני'!G1672,גיליון3!$T$14:$T$28,0),MATCH('דיווח פרטני'!C1672,גיליון3!$U$13:$X$13,0)))</f>
        <v xml:space="preserve"> </v>
      </c>
      <c r="I1672" s="1"/>
      <c r="J1672" s="1" t="e">
        <f>VLOOKUP(Table_1[[#This Row],[מספר רישוי ]],'[3]2024'!$A:$AH,34,0)</f>
        <v>#N/A</v>
      </c>
    </row>
    <row r="1673" spans="1:10" ht="18" customHeight="1" thickBot="1" x14ac:dyDescent="0.3">
      <c r="A1673" s="1"/>
      <c r="B1673" s="1"/>
      <c r="C1673" s="1"/>
      <c r="D1673" s="1"/>
      <c r="E1673" s="713"/>
      <c r="F1673" s="1"/>
      <c r="G1673" s="1"/>
      <c r="H1673" s="44" t="str">
        <f t="array" ref="H1673">IF(ISERROR(INDEX(גיליון3!$U$14:$X$28,MATCH('דיווח פרטני'!G1673,גיליון3!$T$14:$T$28,0),MATCH('דיווח פרטני'!C1673,גיליון3!$U$13:$X$13,0)))," ", INDEX(גיליון3!$U$14:$X$28,MATCH('דיווח פרטני'!G1673,גיליון3!$T$14:$T$28,0),MATCH('דיווח פרטני'!C1673,גיליון3!$U$13:$X$13,0)))</f>
        <v xml:space="preserve"> </v>
      </c>
      <c r="I1673" s="1"/>
      <c r="J1673" s="1" t="e">
        <f>VLOOKUP(Table_1[[#This Row],[מספר רישוי ]],'[3]2024'!$A:$AH,34,0)</f>
        <v>#N/A</v>
      </c>
    </row>
    <row r="1674" spans="1:10" ht="18" customHeight="1" thickBot="1" x14ac:dyDescent="0.3">
      <c r="A1674" s="1"/>
      <c r="B1674" s="1"/>
      <c r="C1674" s="1"/>
      <c r="D1674" s="1"/>
      <c r="E1674" s="713"/>
      <c r="F1674" s="1"/>
      <c r="G1674" s="1"/>
      <c r="H1674" s="44" t="str">
        <f t="array" ref="H1674">IF(ISERROR(INDEX(גיליון3!$U$14:$X$28,MATCH('דיווח פרטני'!G1674,גיליון3!$T$14:$T$28,0),MATCH('דיווח פרטני'!C1674,גיליון3!$U$13:$X$13,0)))," ", INDEX(גיליון3!$U$14:$X$28,MATCH('דיווח פרטני'!G1674,גיליון3!$T$14:$T$28,0),MATCH('דיווח פרטני'!C1674,גיליון3!$U$13:$X$13,0)))</f>
        <v xml:space="preserve"> </v>
      </c>
      <c r="I1674" s="1"/>
      <c r="J1674" s="1" t="e">
        <f>VLOOKUP(Table_1[[#This Row],[מספר רישוי ]],'[3]2024'!$A:$AH,34,0)</f>
        <v>#N/A</v>
      </c>
    </row>
    <row r="1675" spans="1:10" ht="18" customHeight="1" thickBot="1" x14ac:dyDescent="0.3">
      <c r="A1675" s="1"/>
      <c r="B1675" s="1"/>
      <c r="C1675" s="1"/>
      <c r="D1675" s="1"/>
      <c r="E1675" s="713"/>
      <c r="F1675" s="1"/>
      <c r="G1675" s="1"/>
      <c r="H1675" s="44" t="str">
        <f t="array" ref="H1675">IF(ISERROR(INDEX(גיליון3!$U$14:$X$28,MATCH('דיווח פרטני'!G1675,גיליון3!$T$14:$T$28,0),MATCH('דיווח פרטני'!C1675,גיליון3!$U$13:$X$13,0)))," ", INDEX(גיליון3!$U$14:$X$28,MATCH('דיווח פרטני'!G1675,גיליון3!$T$14:$T$28,0),MATCH('דיווח פרטני'!C1675,גיליון3!$U$13:$X$13,0)))</f>
        <v xml:space="preserve"> </v>
      </c>
      <c r="I1675" s="1"/>
      <c r="J1675" s="1" t="e">
        <f>VLOOKUP(Table_1[[#This Row],[מספר רישוי ]],'[3]2024'!$A:$AH,34,0)</f>
        <v>#N/A</v>
      </c>
    </row>
    <row r="1676" spans="1:10" ht="18" customHeight="1" thickBot="1" x14ac:dyDescent="0.3">
      <c r="A1676" s="1"/>
      <c r="B1676" s="1"/>
      <c r="C1676" s="1"/>
      <c r="D1676" s="1"/>
      <c r="E1676" s="713"/>
      <c r="F1676" s="1"/>
      <c r="G1676" s="1"/>
      <c r="H1676" s="44" t="str">
        <f t="array" ref="H1676">IF(ISERROR(INDEX(גיליון3!$U$14:$X$28,MATCH('דיווח פרטני'!G1676,גיליון3!$T$14:$T$28,0),MATCH('דיווח פרטני'!C1676,גיליון3!$U$13:$X$13,0)))," ", INDEX(גיליון3!$U$14:$X$28,MATCH('דיווח פרטני'!G1676,גיליון3!$T$14:$T$28,0),MATCH('דיווח פרטני'!C1676,גיליון3!$U$13:$X$13,0)))</f>
        <v xml:space="preserve"> </v>
      </c>
      <c r="I1676" s="1"/>
      <c r="J1676" s="1" t="e">
        <f>VLOOKUP(Table_1[[#This Row],[מספר רישוי ]],'[3]2024'!$A:$AH,34,0)</f>
        <v>#N/A</v>
      </c>
    </row>
    <row r="1677" spans="1:10" ht="18" customHeight="1" thickBot="1" x14ac:dyDescent="0.3">
      <c r="A1677" s="1"/>
      <c r="B1677" s="1"/>
      <c r="C1677" s="1"/>
      <c r="D1677" s="1"/>
      <c r="E1677" s="713"/>
      <c r="F1677" s="1"/>
      <c r="G1677" s="1"/>
      <c r="H1677" s="44" t="str">
        <f t="array" ref="H1677">IF(ISERROR(INDEX(גיליון3!$U$14:$X$28,MATCH('דיווח פרטני'!G1677,גיליון3!$T$14:$T$28,0),MATCH('דיווח פרטני'!C1677,גיליון3!$U$13:$X$13,0)))," ", INDEX(גיליון3!$U$14:$X$28,MATCH('דיווח פרטני'!G1677,גיליון3!$T$14:$T$28,0),MATCH('דיווח פרטני'!C1677,גיליון3!$U$13:$X$13,0)))</f>
        <v xml:space="preserve"> </v>
      </c>
      <c r="I1677" s="1"/>
      <c r="J1677" s="1" t="e">
        <f>VLOOKUP(Table_1[[#This Row],[מספר רישוי ]],'[3]2024'!$A:$AH,34,0)</f>
        <v>#N/A</v>
      </c>
    </row>
    <row r="1678" spans="1:10" ht="18" customHeight="1" thickBot="1" x14ac:dyDescent="0.3">
      <c r="A1678" s="1"/>
      <c r="B1678" s="1"/>
      <c r="C1678" s="1"/>
      <c r="D1678" s="1"/>
      <c r="E1678" s="713"/>
      <c r="F1678" s="1"/>
      <c r="G1678" s="1"/>
      <c r="H1678" s="44" t="str">
        <f t="array" ref="H1678">IF(ISERROR(INDEX(גיליון3!$U$14:$X$28,MATCH('דיווח פרטני'!G1678,גיליון3!$T$14:$T$28,0),MATCH('דיווח פרטני'!C1678,גיליון3!$U$13:$X$13,0)))," ", INDEX(גיליון3!$U$14:$X$28,MATCH('דיווח פרטני'!G1678,גיליון3!$T$14:$T$28,0),MATCH('דיווח פרטני'!C1678,גיליון3!$U$13:$X$13,0)))</f>
        <v xml:space="preserve"> </v>
      </c>
      <c r="I1678" s="1"/>
      <c r="J1678" s="1" t="e">
        <f>VLOOKUP(Table_1[[#This Row],[מספר רישוי ]],'[3]2024'!$A:$AH,34,0)</f>
        <v>#N/A</v>
      </c>
    </row>
    <row r="1679" spans="1:10" ht="18" customHeight="1" thickBot="1" x14ac:dyDescent="0.3">
      <c r="A1679" s="1"/>
      <c r="B1679" s="1"/>
      <c r="C1679" s="1"/>
      <c r="D1679" s="1"/>
      <c r="E1679" s="713"/>
      <c r="F1679" s="1"/>
      <c r="G1679" s="1"/>
      <c r="H1679" s="44" t="str">
        <f t="array" ref="H1679">IF(ISERROR(INDEX(גיליון3!$U$14:$X$28,MATCH('דיווח פרטני'!G1679,גיליון3!$T$14:$T$28,0),MATCH('דיווח פרטני'!C1679,גיליון3!$U$13:$X$13,0)))," ", INDEX(גיליון3!$U$14:$X$28,MATCH('דיווח פרטני'!G1679,גיליון3!$T$14:$T$28,0),MATCH('דיווח פרטני'!C1679,גיליון3!$U$13:$X$13,0)))</f>
        <v xml:space="preserve"> </v>
      </c>
      <c r="I1679" s="1"/>
      <c r="J1679" s="1" t="e">
        <f>VLOOKUP(Table_1[[#This Row],[מספר רישוי ]],'[3]2024'!$A:$AH,34,0)</f>
        <v>#N/A</v>
      </c>
    </row>
    <row r="1680" spans="1:10" ht="18" customHeight="1" thickBot="1" x14ac:dyDescent="0.3">
      <c r="A1680" s="1"/>
      <c r="B1680" s="1"/>
      <c r="C1680" s="1"/>
      <c r="D1680" s="1"/>
      <c r="E1680" s="713"/>
      <c r="F1680" s="1"/>
      <c r="G1680" s="1"/>
      <c r="H1680" s="44" t="str">
        <f t="array" ref="H1680">IF(ISERROR(INDEX(גיליון3!$U$14:$X$28,MATCH('דיווח פרטני'!G1680,גיליון3!$T$14:$T$28,0),MATCH('דיווח פרטני'!C1680,גיליון3!$U$13:$X$13,0)))," ", INDEX(גיליון3!$U$14:$X$28,MATCH('דיווח פרטני'!G1680,גיליון3!$T$14:$T$28,0),MATCH('דיווח פרטני'!C1680,גיליון3!$U$13:$X$13,0)))</f>
        <v xml:space="preserve"> </v>
      </c>
      <c r="I1680" s="1"/>
      <c r="J1680" s="1" t="e">
        <f>VLOOKUP(Table_1[[#This Row],[מספר רישוי ]],'[3]2024'!$A:$AH,34,0)</f>
        <v>#N/A</v>
      </c>
    </row>
    <row r="1681" spans="1:10" ht="18" customHeight="1" thickBot="1" x14ac:dyDescent="0.3">
      <c r="A1681" s="1"/>
      <c r="B1681" s="1"/>
      <c r="C1681" s="1"/>
      <c r="D1681" s="1"/>
      <c r="E1681" s="713"/>
      <c r="F1681" s="1"/>
      <c r="G1681" s="1"/>
      <c r="H1681" s="44" t="str">
        <f t="array" ref="H1681">IF(ISERROR(INDEX(גיליון3!$U$14:$X$28,MATCH('דיווח פרטני'!G1681,גיליון3!$T$14:$T$28,0),MATCH('דיווח פרטני'!C1681,גיליון3!$U$13:$X$13,0)))," ", INDEX(גיליון3!$U$14:$X$28,MATCH('דיווח פרטני'!G1681,גיליון3!$T$14:$T$28,0),MATCH('דיווח פרטני'!C1681,גיליון3!$U$13:$X$13,0)))</f>
        <v xml:space="preserve"> </v>
      </c>
      <c r="I1681" s="1"/>
      <c r="J1681" s="1" t="e">
        <f>VLOOKUP(Table_1[[#This Row],[מספר רישוי ]],'[3]2024'!$A:$AH,34,0)</f>
        <v>#N/A</v>
      </c>
    </row>
    <row r="1682" spans="1:10" ht="18" customHeight="1" thickBot="1" x14ac:dyDescent="0.3">
      <c r="A1682" s="1"/>
      <c r="B1682" s="1"/>
      <c r="C1682" s="1"/>
      <c r="D1682" s="1"/>
      <c r="E1682" s="713"/>
      <c r="F1682" s="1"/>
      <c r="G1682" s="1"/>
      <c r="H1682" s="44" t="str">
        <f t="array" ref="H1682">IF(ISERROR(INDEX(גיליון3!$U$14:$X$28,MATCH('דיווח פרטני'!G1682,גיליון3!$T$14:$T$28,0),MATCH('דיווח פרטני'!C1682,גיליון3!$U$13:$X$13,0)))," ", INDEX(גיליון3!$U$14:$X$28,MATCH('דיווח פרטני'!G1682,גיליון3!$T$14:$T$28,0),MATCH('דיווח פרטני'!C1682,גיליון3!$U$13:$X$13,0)))</f>
        <v xml:space="preserve"> </v>
      </c>
      <c r="I1682" s="1"/>
      <c r="J1682" s="1" t="e">
        <f>VLOOKUP(Table_1[[#This Row],[מספר רישוי ]],'[3]2024'!$A:$AH,34,0)</f>
        <v>#N/A</v>
      </c>
    </row>
    <row r="1683" spans="1:10" ht="18" customHeight="1" thickBot="1" x14ac:dyDescent="0.3">
      <c r="A1683" s="1"/>
      <c r="B1683" s="1"/>
      <c r="C1683" s="1"/>
      <c r="D1683" s="1"/>
      <c r="E1683" s="713"/>
      <c r="F1683" s="1"/>
      <c r="G1683" s="1"/>
      <c r="H1683" s="44" t="str">
        <f t="array" ref="H1683">IF(ISERROR(INDEX(גיליון3!$U$14:$X$28,MATCH('דיווח פרטני'!G1683,גיליון3!$T$14:$T$28,0),MATCH('דיווח פרטני'!C1683,גיליון3!$U$13:$X$13,0)))," ", INDEX(גיליון3!$U$14:$X$28,MATCH('דיווח פרטני'!G1683,גיליון3!$T$14:$T$28,0),MATCH('דיווח פרטני'!C1683,גיליון3!$U$13:$X$13,0)))</f>
        <v xml:space="preserve"> </v>
      </c>
      <c r="I1683" s="1"/>
      <c r="J1683" s="1" t="e">
        <f>VLOOKUP(Table_1[[#This Row],[מספר רישוי ]],'[3]2024'!$A:$AH,34,0)</f>
        <v>#N/A</v>
      </c>
    </row>
    <row r="1684" spans="1:10" ht="18" customHeight="1" thickBot="1" x14ac:dyDescent="0.3">
      <c r="A1684" s="1"/>
      <c r="B1684" s="1"/>
      <c r="C1684" s="1"/>
      <c r="D1684" s="1"/>
      <c r="E1684" s="713"/>
      <c r="F1684" s="1"/>
      <c r="G1684" s="1"/>
      <c r="H1684" s="44" t="str">
        <f t="array" ref="H1684">IF(ISERROR(INDEX(גיליון3!$U$14:$X$28,MATCH('דיווח פרטני'!G1684,גיליון3!$T$14:$T$28,0),MATCH('דיווח פרטני'!C1684,גיליון3!$U$13:$X$13,0)))," ", INDEX(גיליון3!$U$14:$X$28,MATCH('דיווח פרטני'!G1684,גיליון3!$T$14:$T$28,0),MATCH('דיווח פרטני'!C1684,גיליון3!$U$13:$X$13,0)))</f>
        <v xml:space="preserve"> </v>
      </c>
      <c r="I1684" s="1"/>
      <c r="J1684" s="1" t="e">
        <f>VLOOKUP(Table_1[[#This Row],[מספר רישוי ]],'[3]2024'!$A:$AH,34,0)</f>
        <v>#N/A</v>
      </c>
    </row>
    <row r="1685" spans="1:10" ht="18" customHeight="1" thickBot="1" x14ac:dyDescent="0.3">
      <c r="A1685" s="1"/>
      <c r="B1685" s="1"/>
      <c r="C1685" s="1"/>
      <c r="D1685" s="1"/>
      <c r="E1685" s="713"/>
      <c r="F1685" s="1"/>
      <c r="G1685" s="1"/>
      <c r="H1685" s="44" t="str">
        <f t="array" ref="H1685">IF(ISERROR(INDEX(גיליון3!$U$14:$X$28,MATCH('דיווח פרטני'!G1685,גיליון3!$T$14:$T$28,0),MATCH('דיווח פרטני'!C1685,גיליון3!$U$13:$X$13,0)))," ", INDEX(גיליון3!$U$14:$X$28,MATCH('דיווח פרטני'!G1685,גיליון3!$T$14:$T$28,0),MATCH('דיווח פרטני'!C1685,גיליון3!$U$13:$X$13,0)))</f>
        <v xml:space="preserve"> </v>
      </c>
      <c r="I1685" s="1"/>
      <c r="J1685" s="1" t="e">
        <f>VLOOKUP(Table_1[[#This Row],[מספר רישוי ]],'[3]2024'!$A:$AH,34,0)</f>
        <v>#N/A</v>
      </c>
    </row>
    <row r="1686" spans="1:10" ht="18" customHeight="1" thickBot="1" x14ac:dyDescent="0.3">
      <c r="A1686" s="1"/>
      <c r="B1686" s="1"/>
      <c r="C1686" s="1"/>
      <c r="D1686" s="1"/>
      <c r="E1686" s="713"/>
      <c r="F1686" s="1"/>
      <c r="G1686" s="1"/>
      <c r="H1686" s="44" t="str">
        <f t="array" ref="H1686">IF(ISERROR(INDEX(גיליון3!$U$14:$X$28,MATCH('דיווח פרטני'!G1686,גיליון3!$T$14:$T$28,0),MATCH('דיווח פרטני'!C1686,גיליון3!$U$13:$X$13,0)))," ", INDEX(גיליון3!$U$14:$X$28,MATCH('דיווח פרטני'!G1686,גיליון3!$T$14:$T$28,0),MATCH('דיווח פרטני'!C1686,גיליון3!$U$13:$X$13,0)))</f>
        <v xml:space="preserve"> </v>
      </c>
      <c r="I1686" s="1"/>
      <c r="J1686" s="1" t="e">
        <f>VLOOKUP(Table_1[[#This Row],[מספר רישוי ]],'[3]2024'!$A:$AH,34,0)</f>
        <v>#N/A</v>
      </c>
    </row>
    <row r="1687" spans="1:10" ht="18" customHeight="1" thickBot="1" x14ac:dyDescent="0.3">
      <c r="A1687" s="1"/>
      <c r="B1687" s="1"/>
      <c r="C1687" s="1"/>
      <c r="D1687" s="1"/>
      <c r="E1687" s="713"/>
      <c r="F1687" s="1"/>
      <c r="G1687" s="1"/>
      <c r="H1687" s="44" t="str">
        <f t="array" ref="H1687">IF(ISERROR(INDEX(גיליון3!$U$14:$X$28,MATCH('דיווח פרטני'!G1687,גיליון3!$T$14:$T$28,0),MATCH('דיווח פרטני'!C1687,גיליון3!$U$13:$X$13,0)))," ", INDEX(גיליון3!$U$14:$X$28,MATCH('דיווח פרטני'!G1687,גיליון3!$T$14:$T$28,0),MATCH('דיווח פרטני'!C1687,גיליון3!$U$13:$X$13,0)))</f>
        <v xml:space="preserve"> </v>
      </c>
      <c r="I1687" s="1"/>
      <c r="J1687" s="1" t="e">
        <f>VLOOKUP(Table_1[[#This Row],[מספר רישוי ]],'[3]2024'!$A:$AH,34,0)</f>
        <v>#N/A</v>
      </c>
    </row>
    <row r="1688" spans="1:10" ht="18" customHeight="1" thickBot="1" x14ac:dyDescent="0.3">
      <c r="A1688" s="1"/>
      <c r="B1688" s="1"/>
      <c r="C1688" s="1"/>
      <c r="D1688" s="1"/>
      <c r="E1688" s="713"/>
      <c r="F1688" s="1"/>
      <c r="G1688" s="1"/>
      <c r="H1688" s="44" t="str">
        <f t="array" ref="H1688">IF(ISERROR(INDEX(גיליון3!$U$14:$X$28,MATCH('דיווח פרטני'!G1688,גיליון3!$T$14:$T$28,0),MATCH('דיווח פרטני'!C1688,גיליון3!$U$13:$X$13,0)))," ", INDEX(גיליון3!$U$14:$X$28,MATCH('דיווח פרטני'!G1688,גיליון3!$T$14:$T$28,0),MATCH('דיווח פרטני'!C1688,גיליון3!$U$13:$X$13,0)))</f>
        <v xml:space="preserve"> </v>
      </c>
      <c r="I1688" s="1"/>
      <c r="J1688" s="1" t="e">
        <f>VLOOKUP(Table_1[[#This Row],[מספר רישוי ]],'[3]2024'!$A:$AH,34,0)</f>
        <v>#N/A</v>
      </c>
    </row>
    <row r="1689" spans="1:10" ht="18" customHeight="1" thickBot="1" x14ac:dyDescent="0.3">
      <c r="A1689" s="1"/>
      <c r="B1689" s="1"/>
      <c r="C1689" s="1"/>
      <c r="D1689" s="1"/>
      <c r="E1689" s="713"/>
      <c r="F1689" s="1"/>
      <c r="G1689" s="1"/>
      <c r="H1689" s="44" t="str">
        <f t="array" ref="H1689">IF(ISERROR(INDEX(גיליון3!$U$14:$X$28,MATCH('דיווח פרטני'!G1689,גיליון3!$T$14:$T$28,0),MATCH('דיווח פרטני'!C1689,גיליון3!$U$13:$X$13,0)))," ", INDEX(גיליון3!$U$14:$X$28,MATCH('דיווח פרטני'!G1689,גיליון3!$T$14:$T$28,0),MATCH('דיווח פרטני'!C1689,גיליון3!$U$13:$X$13,0)))</f>
        <v xml:space="preserve"> </v>
      </c>
      <c r="I1689" s="1"/>
      <c r="J1689" s="1" t="e">
        <f>VLOOKUP(Table_1[[#This Row],[מספר רישוי ]],'[3]2024'!$A:$AH,34,0)</f>
        <v>#N/A</v>
      </c>
    </row>
    <row r="1690" spans="1:10" ht="18" customHeight="1" thickBot="1" x14ac:dyDescent="0.3">
      <c r="A1690" s="1"/>
      <c r="B1690" s="1"/>
      <c r="C1690" s="1"/>
      <c r="D1690" s="1"/>
      <c r="E1690" s="713"/>
      <c r="F1690" s="1"/>
      <c r="G1690" s="1"/>
      <c r="H1690" s="44" t="str">
        <f t="array" ref="H1690">IF(ISERROR(INDEX(גיליון3!$U$14:$X$28,MATCH('דיווח פרטני'!G1690,גיליון3!$T$14:$T$28,0),MATCH('דיווח פרטני'!C1690,גיליון3!$U$13:$X$13,0)))," ", INDEX(גיליון3!$U$14:$X$28,MATCH('דיווח פרטני'!G1690,גיליון3!$T$14:$T$28,0),MATCH('דיווח פרטני'!C1690,גיליון3!$U$13:$X$13,0)))</f>
        <v xml:space="preserve"> </v>
      </c>
      <c r="I1690" s="1"/>
      <c r="J1690" s="1" t="e">
        <f>VLOOKUP(Table_1[[#This Row],[מספר רישוי ]],'[3]2024'!$A:$AH,34,0)</f>
        <v>#N/A</v>
      </c>
    </row>
    <row r="1691" spans="1:10" ht="18" customHeight="1" thickBot="1" x14ac:dyDescent="0.3">
      <c r="A1691" s="1"/>
      <c r="B1691" s="1"/>
      <c r="C1691" s="1"/>
      <c r="D1691" s="1"/>
      <c r="E1691" s="713"/>
      <c r="F1691" s="1"/>
      <c r="G1691" s="1"/>
      <c r="H1691" s="44" t="str">
        <f t="array" ref="H1691">IF(ISERROR(INDEX(גיליון3!$U$14:$X$28,MATCH('דיווח פרטני'!G1691,גיליון3!$T$14:$T$28,0),MATCH('דיווח פרטני'!C1691,גיליון3!$U$13:$X$13,0)))," ", INDEX(גיליון3!$U$14:$X$28,MATCH('דיווח פרטני'!G1691,גיליון3!$T$14:$T$28,0),MATCH('דיווח פרטני'!C1691,גיליון3!$U$13:$X$13,0)))</f>
        <v xml:space="preserve"> </v>
      </c>
      <c r="I1691" s="1"/>
      <c r="J1691" s="1" t="e">
        <f>VLOOKUP(Table_1[[#This Row],[מספר רישוי ]],'[3]2024'!$A:$AH,34,0)</f>
        <v>#N/A</v>
      </c>
    </row>
    <row r="1692" spans="1:10" ht="18" customHeight="1" thickBot="1" x14ac:dyDescent="0.3">
      <c r="A1692" s="1"/>
      <c r="B1692" s="1"/>
      <c r="C1692" s="1"/>
      <c r="D1692" s="1"/>
      <c r="E1692" s="713"/>
      <c r="F1692" s="1"/>
      <c r="G1692" s="1"/>
      <c r="H1692" s="44" t="str">
        <f t="array" ref="H1692">IF(ISERROR(INDEX(גיליון3!$U$14:$X$28,MATCH('דיווח פרטני'!G1692,גיליון3!$T$14:$T$28,0),MATCH('דיווח פרטני'!C1692,גיליון3!$U$13:$X$13,0)))," ", INDEX(גיליון3!$U$14:$X$28,MATCH('דיווח פרטני'!G1692,גיליון3!$T$14:$T$28,0),MATCH('דיווח פרטני'!C1692,גיליון3!$U$13:$X$13,0)))</f>
        <v xml:space="preserve"> </v>
      </c>
      <c r="I1692" s="1"/>
      <c r="J1692" s="1" t="e">
        <f>VLOOKUP(Table_1[[#This Row],[מספר רישוי ]],'[3]2024'!$A:$AH,34,0)</f>
        <v>#N/A</v>
      </c>
    </row>
    <row r="1693" spans="1:10" ht="18" customHeight="1" thickBot="1" x14ac:dyDescent="0.3">
      <c r="A1693" s="1"/>
      <c r="B1693" s="1"/>
      <c r="C1693" s="1"/>
      <c r="D1693" s="1"/>
      <c r="E1693" s="713"/>
      <c r="F1693" s="1"/>
      <c r="G1693" s="1"/>
      <c r="H1693" s="44" t="str">
        <f t="array" ref="H1693">IF(ISERROR(INDEX(גיליון3!$U$14:$X$28,MATCH('דיווח פרטני'!G1693,גיליון3!$T$14:$T$28,0),MATCH('דיווח פרטני'!C1693,גיליון3!$U$13:$X$13,0)))," ", INDEX(גיליון3!$U$14:$X$28,MATCH('דיווח פרטני'!G1693,גיליון3!$T$14:$T$28,0),MATCH('דיווח פרטני'!C1693,גיליון3!$U$13:$X$13,0)))</f>
        <v xml:space="preserve"> </v>
      </c>
      <c r="I1693" s="1"/>
      <c r="J1693" s="1" t="e">
        <f>VLOOKUP(Table_1[[#This Row],[מספר רישוי ]],'[3]2024'!$A:$AH,34,0)</f>
        <v>#N/A</v>
      </c>
    </row>
    <row r="1694" spans="1:10" ht="18" customHeight="1" thickBot="1" x14ac:dyDescent="0.3">
      <c r="A1694" s="1"/>
      <c r="B1694" s="1"/>
      <c r="C1694" s="1"/>
      <c r="D1694" s="1"/>
      <c r="E1694" s="713"/>
      <c r="F1694" s="1"/>
      <c r="G1694" s="1"/>
      <c r="H1694" s="44" t="str">
        <f t="array" ref="H1694">IF(ISERROR(INDEX(גיליון3!$U$14:$X$28,MATCH('דיווח פרטני'!G1694,גיליון3!$T$14:$T$28,0),MATCH('דיווח פרטני'!C1694,גיליון3!$U$13:$X$13,0)))," ", INDEX(גיליון3!$U$14:$X$28,MATCH('דיווח פרטני'!G1694,גיליון3!$T$14:$T$28,0),MATCH('דיווח פרטני'!C1694,גיליון3!$U$13:$X$13,0)))</f>
        <v xml:space="preserve"> </v>
      </c>
      <c r="I1694" s="1"/>
      <c r="J1694" s="1" t="e">
        <f>VLOOKUP(Table_1[[#This Row],[מספר רישוי ]],'[3]2024'!$A:$AH,34,0)</f>
        <v>#N/A</v>
      </c>
    </row>
    <row r="1695" spans="1:10" ht="18" customHeight="1" thickBot="1" x14ac:dyDescent="0.3">
      <c r="A1695" s="1"/>
      <c r="B1695" s="1"/>
      <c r="C1695" s="1"/>
      <c r="D1695" s="1"/>
      <c r="E1695" s="713"/>
      <c r="F1695" s="1"/>
      <c r="G1695" s="1"/>
      <c r="H1695" s="44" t="str">
        <f t="array" ref="H1695">IF(ISERROR(INDEX(גיליון3!$U$14:$X$28,MATCH('דיווח פרטני'!G1695,גיליון3!$T$14:$T$28,0),MATCH('דיווח פרטני'!C1695,גיליון3!$U$13:$X$13,0)))," ", INDEX(גיליון3!$U$14:$X$28,MATCH('דיווח פרטני'!G1695,גיליון3!$T$14:$T$28,0),MATCH('דיווח פרטני'!C1695,גיליון3!$U$13:$X$13,0)))</f>
        <v xml:space="preserve"> </v>
      </c>
      <c r="I1695" s="1"/>
      <c r="J1695" s="1" t="e">
        <f>VLOOKUP(Table_1[[#This Row],[מספר רישוי ]],'[3]2024'!$A:$AH,34,0)</f>
        <v>#N/A</v>
      </c>
    </row>
    <row r="1696" spans="1:10" ht="18" customHeight="1" thickBot="1" x14ac:dyDescent="0.3">
      <c r="A1696" s="1"/>
      <c r="B1696" s="1"/>
      <c r="C1696" s="1"/>
      <c r="D1696" s="1"/>
      <c r="E1696" s="713"/>
      <c r="F1696" s="1"/>
      <c r="G1696" s="1"/>
      <c r="H1696" s="44" t="str">
        <f t="array" ref="H1696">IF(ISERROR(INDEX(גיליון3!$U$14:$X$28,MATCH('דיווח פרטני'!G1696,גיליון3!$T$14:$T$28,0),MATCH('דיווח פרטני'!C1696,גיליון3!$U$13:$X$13,0)))," ", INDEX(גיליון3!$U$14:$X$28,MATCH('דיווח פרטני'!G1696,גיליון3!$T$14:$T$28,0),MATCH('דיווח פרטני'!C1696,גיליון3!$U$13:$X$13,0)))</f>
        <v xml:space="preserve"> </v>
      </c>
      <c r="I1696" s="1"/>
      <c r="J1696" s="1" t="e">
        <f>VLOOKUP(Table_1[[#This Row],[מספר רישוי ]],'[3]2024'!$A:$AH,34,0)</f>
        <v>#N/A</v>
      </c>
    </row>
    <row r="1697" spans="1:10" ht="18" customHeight="1" thickBot="1" x14ac:dyDescent="0.3">
      <c r="A1697" s="1"/>
      <c r="B1697" s="1"/>
      <c r="C1697" s="1"/>
      <c r="D1697" s="1"/>
      <c r="E1697" s="713"/>
      <c r="F1697" s="1"/>
      <c r="G1697" s="1"/>
      <c r="H1697" s="44" t="str">
        <f t="array" ref="H1697">IF(ISERROR(INDEX(גיליון3!$U$14:$X$28,MATCH('דיווח פרטני'!G1697,גיליון3!$T$14:$T$28,0),MATCH('דיווח פרטני'!C1697,גיליון3!$U$13:$X$13,0)))," ", INDEX(גיליון3!$U$14:$X$28,MATCH('דיווח פרטני'!G1697,גיליון3!$T$14:$T$28,0),MATCH('דיווח פרטני'!C1697,גיליון3!$U$13:$X$13,0)))</f>
        <v xml:space="preserve"> </v>
      </c>
      <c r="I1697" s="1"/>
      <c r="J1697" s="1" t="e">
        <f>VLOOKUP(Table_1[[#This Row],[מספר רישוי ]],'[3]2024'!$A:$AH,34,0)</f>
        <v>#N/A</v>
      </c>
    </row>
    <row r="1698" spans="1:10" ht="18" customHeight="1" thickBot="1" x14ac:dyDescent="0.3">
      <c r="A1698" s="1"/>
      <c r="B1698" s="1"/>
      <c r="C1698" s="1"/>
      <c r="D1698" s="1"/>
      <c r="E1698" s="713"/>
      <c r="F1698" s="1"/>
      <c r="G1698" s="1"/>
      <c r="H1698" s="44" t="str">
        <f t="array" ref="H1698">IF(ISERROR(INDEX(גיליון3!$U$14:$X$28,MATCH('דיווח פרטני'!G1698,גיליון3!$T$14:$T$28,0),MATCH('דיווח פרטני'!C1698,גיליון3!$U$13:$X$13,0)))," ", INDEX(גיליון3!$U$14:$X$28,MATCH('דיווח פרטני'!G1698,גיליון3!$T$14:$T$28,0),MATCH('דיווח פרטני'!C1698,גיליון3!$U$13:$X$13,0)))</f>
        <v xml:space="preserve"> </v>
      </c>
      <c r="I1698" s="1"/>
      <c r="J1698" s="1" t="e">
        <f>VLOOKUP(Table_1[[#This Row],[מספר רישוי ]],'[3]2024'!$A:$AH,34,0)</f>
        <v>#N/A</v>
      </c>
    </row>
    <row r="1699" spans="1:10" ht="18" customHeight="1" thickBot="1" x14ac:dyDescent="0.3">
      <c r="A1699" s="1"/>
      <c r="B1699" s="1"/>
      <c r="C1699" s="1"/>
      <c r="D1699" s="1"/>
      <c r="E1699" s="713"/>
      <c r="F1699" s="1"/>
      <c r="G1699" s="1"/>
      <c r="H1699" s="44" t="str">
        <f t="array" ref="H1699">IF(ISERROR(INDEX(גיליון3!$U$14:$X$28,MATCH('דיווח פרטני'!G1699,גיליון3!$T$14:$T$28,0),MATCH('דיווח פרטני'!C1699,גיליון3!$U$13:$X$13,0)))," ", INDEX(גיליון3!$U$14:$X$28,MATCH('דיווח פרטני'!G1699,גיליון3!$T$14:$T$28,0),MATCH('דיווח פרטני'!C1699,גיליון3!$U$13:$X$13,0)))</f>
        <v xml:space="preserve"> </v>
      </c>
      <c r="I1699" s="1"/>
      <c r="J1699" s="1" t="e">
        <f>VLOOKUP(Table_1[[#This Row],[מספר רישוי ]],'[3]2024'!$A:$AH,34,0)</f>
        <v>#N/A</v>
      </c>
    </row>
    <row r="1700" spans="1:10" ht="18" customHeight="1" thickBot="1" x14ac:dyDescent="0.3">
      <c r="A1700" s="1"/>
      <c r="B1700" s="1"/>
      <c r="C1700" s="1"/>
      <c r="D1700" s="1"/>
      <c r="E1700" s="713"/>
      <c r="F1700" s="1"/>
      <c r="G1700" s="1"/>
      <c r="H1700" s="44" t="str">
        <f t="array" ref="H1700">IF(ISERROR(INDEX(גיליון3!$U$14:$X$28,MATCH('דיווח פרטני'!G1700,גיליון3!$T$14:$T$28,0),MATCH('דיווח פרטני'!C1700,גיליון3!$U$13:$X$13,0)))," ", INDEX(גיליון3!$U$14:$X$28,MATCH('דיווח פרטני'!G1700,גיליון3!$T$14:$T$28,0),MATCH('דיווח פרטני'!C1700,גיליון3!$U$13:$X$13,0)))</f>
        <v xml:space="preserve"> </v>
      </c>
      <c r="I1700" s="1"/>
      <c r="J1700" s="1" t="e">
        <f>VLOOKUP(Table_1[[#This Row],[מספר רישוי ]],'[3]2024'!$A:$AH,34,0)</f>
        <v>#N/A</v>
      </c>
    </row>
    <row r="1701" spans="1:10" ht="18" customHeight="1" thickBot="1" x14ac:dyDescent="0.3">
      <c r="A1701" s="1"/>
      <c r="B1701" s="1"/>
      <c r="C1701" s="1"/>
      <c r="D1701" s="1"/>
      <c r="E1701" s="713"/>
      <c r="F1701" s="1"/>
      <c r="G1701" s="1"/>
      <c r="H1701" s="44" t="str">
        <f t="array" ref="H1701">IF(ISERROR(INDEX(גיליון3!$U$14:$X$28,MATCH('דיווח פרטני'!G1701,גיליון3!$T$14:$T$28,0),MATCH('דיווח פרטני'!C1701,גיליון3!$U$13:$X$13,0)))," ", INDEX(גיליון3!$U$14:$X$28,MATCH('דיווח פרטני'!G1701,גיליון3!$T$14:$T$28,0),MATCH('דיווח פרטני'!C1701,גיליון3!$U$13:$X$13,0)))</f>
        <v xml:space="preserve"> </v>
      </c>
      <c r="I1701" s="1"/>
      <c r="J1701" s="1" t="e">
        <f>VLOOKUP(Table_1[[#This Row],[מספר רישוי ]],'[3]2024'!$A:$AH,34,0)</f>
        <v>#N/A</v>
      </c>
    </row>
    <row r="1702" spans="1:10" ht="18" customHeight="1" thickBot="1" x14ac:dyDescent="0.3">
      <c r="A1702" s="1"/>
      <c r="B1702" s="1"/>
      <c r="C1702" s="1"/>
      <c r="D1702" s="1"/>
      <c r="E1702" s="713"/>
      <c r="F1702" s="1"/>
      <c r="G1702" s="1"/>
      <c r="H1702" s="44" t="str">
        <f t="array" ref="H1702">IF(ISERROR(INDEX(גיליון3!$U$14:$X$28,MATCH('דיווח פרטני'!G1702,גיליון3!$T$14:$T$28,0),MATCH('דיווח פרטני'!C1702,גיליון3!$U$13:$X$13,0)))," ", INDEX(גיליון3!$U$14:$X$28,MATCH('דיווח פרטני'!G1702,גיליון3!$T$14:$T$28,0),MATCH('דיווח פרטני'!C1702,גיליון3!$U$13:$X$13,0)))</f>
        <v xml:space="preserve"> </v>
      </c>
      <c r="I1702" s="1"/>
      <c r="J1702" s="1" t="e">
        <f>VLOOKUP(Table_1[[#This Row],[מספר רישוי ]],'[3]2024'!$A:$AH,34,0)</f>
        <v>#N/A</v>
      </c>
    </row>
    <row r="1703" spans="1:10" ht="18" customHeight="1" thickBot="1" x14ac:dyDescent="0.3">
      <c r="A1703" s="1"/>
      <c r="B1703" s="1"/>
      <c r="C1703" s="1"/>
      <c r="D1703" s="1"/>
      <c r="E1703" s="713"/>
      <c r="F1703" s="1"/>
      <c r="G1703" s="1"/>
      <c r="H1703" s="44" t="str">
        <f t="array" ref="H1703">IF(ISERROR(INDEX(גיליון3!$U$14:$X$28,MATCH('דיווח פרטני'!G1703,גיליון3!$T$14:$T$28,0),MATCH('דיווח פרטני'!C1703,גיליון3!$U$13:$X$13,0)))," ", INDEX(גיליון3!$U$14:$X$28,MATCH('דיווח פרטני'!G1703,גיליון3!$T$14:$T$28,0),MATCH('דיווח פרטני'!C1703,גיליון3!$U$13:$X$13,0)))</f>
        <v xml:space="preserve"> </v>
      </c>
      <c r="I1703" s="1"/>
      <c r="J1703" s="1" t="e">
        <f>VLOOKUP(Table_1[[#This Row],[מספר רישוי ]],'[3]2024'!$A:$AH,34,0)</f>
        <v>#N/A</v>
      </c>
    </row>
    <row r="1704" spans="1:10" ht="18" customHeight="1" thickBot="1" x14ac:dyDescent="0.3">
      <c r="A1704" s="1"/>
      <c r="B1704" s="1"/>
      <c r="C1704" s="1"/>
      <c r="D1704" s="1"/>
      <c r="E1704" s="713"/>
      <c r="F1704" s="1"/>
      <c r="G1704" s="1"/>
      <c r="H1704" s="44" t="str">
        <f t="array" ref="H1704">IF(ISERROR(INDEX(גיליון3!$U$14:$X$28,MATCH('דיווח פרטני'!G1704,גיליון3!$T$14:$T$28,0),MATCH('דיווח פרטני'!C1704,גיליון3!$U$13:$X$13,0)))," ", INDEX(גיליון3!$U$14:$X$28,MATCH('דיווח פרטני'!G1704,גיליון3!$T$14:$T$28,0),MATCH('דיווח פרטני'!C1704,גיליון3!$U$13:$X$13,0)))</f>
        <v xml:space="preserve"> </v>
      </c>
      <c r="I1704" s="1"/>
      <c r="J1704" s="1" t="e">
        <f>VLOOKUP(Table_1[[#This Row],[מספר רישוי ]],'[3]2024'!$A:$AH,34,0)</f>
        <v>#N/A</v>
      </c>
    </row>
    <row r="1705" spans="1:10" ht="18" customHeight="1" thickBot="1" x14ac:dyDescent="0.3">
      <c r="A1705" s="1"/>
      <c r="B1705" s="1"/>
      <c r="C1705" s="1"/>
      <c r="D1705" s="1"/>
      <c r="E1705" s="713"/>
      <c r="F1705" s="1"/>
      <c r="G1705" s="1"/>
      <c r="H1705" s="44" t="str">
        <f t="array" ref="H1705">IF(ISERROR(INDEX(גיליון3!$U$14:$X$28,MATCH('דיווח פרטני'!G1705,גיליון3!$T$14:$T$28,0),MATCH('דיווח פרטני'!C1705,גיליון3!$U$13:$X$13,0)))," ", INDEX(גיליון3!$U$14:$X$28,MATCH('דיווח פרטני'!G1705,גיליון3!$T$14:$T$28,0),MATCH('דיווח פרטני'!C1705,גיליון3!$U$13:$X$13,0)))</f>
        <v xml:space="preserve"> </v>
      </c>
      <c r="I1705" s="1"/>
      <c r="J1705" s="1" t="e">
        <f>VLOOKUP(Table_1[[#This Row],[מספר רישוי ]],'[3]2024'!$A:$AH,34,0)</f>
        <v>#N/A</v>
      </c>
    </row>
    <row r="1706" spans="1:10" ht="18" customHeight="1" thickBot="1" x14ac:dyDescent="0.3">
      <c r="A1706" s="1"/>
      <c r="B1706" s="1"/>
      <c r="C1706" s="1"/>
      <c r="D1706" s="1"/>
      <c r="E1706" s="713"/>
      <c r="F1706" s="1"/>
      <c r="G1706" s="1"/>
      <c r="H1706" s="44" t="str">
        <f t="array" ref="H1706">IF(ISERROR(INDEX(גיליון3!$U$14:$X$28,MATCH('דיווח פרטני'!G1706,גיליון3!$T$14:$T$28,0),MATCH('דיווח פרטני'!C1706,גיליון3!$U$13:$X$13,0)))," ", INDEX(גיליון3!$U$14:$X$28,MATCH('דיווח פרטני'!G1706,גיליון3!$T$14:$T$28,0),MATCH('דיווח פרטני'!C1706,גיליון3!$U$13:$X$13,0)))</f>
        <v xml:space="preserve"> </v>
      </c>
      <c r="I1706" s="1"/>
      <c r="J1706" s="1" t="e">
        <f>VLOOKUP(Table_1[[#This Row],[מספר רישוי ]],'[3]2024'!$A:$AH,34,0)</f>
        <v>#N/A</v>
      </c>
    </row>
    <row r="1707" spans="1:10" ht="18" customHeight="1" thickBot="1" x14ac:dyDescent="0.3">
      <c r="A1707" s="1"/>
      <c r="B1707" s="1"/>
      <c r="C1707" s="1"/>
      <c r="D1707" s="1"/>
      <c r="E1707" s="713"/>
      <c r="F1707" s="1"/>
      <c r="G1707" s="1"/>
      <c r="H1707" s="44" t="str">
        <f t="array" ref="H1707">IF(ISERROR(INDEX(גיליון3!$U$14:$X$28,MATCH('דיווח פרטני'!G1707,גיליון3!$T$14:$T$28,0),MATCH('דיווח פרטני'!C1707,גיליון3!$U$13:$X$13,0)))," ", INDEX(גיליון3!$U$14:$X$28,MATCH('דיווח פרטני'!G1707,גיליון3!$T$14:$T$28,0),MATCH('דיווח פרטני'!C1707,גיליון3!$U$13:$X$13,0)))</f>
        <v xml:space="preserve"> </v>
      </c>
      <c r="I1707" s="1"/>
      <c r="J1707" s="1" t="e">
        <f>VLOOKUP(Table_1[[#This Row],[מספר רישוי ]],'[3]2024'!$A:$AH,34,0)</f>
        <v>#N/A</v>
      </c>
    </row>
    <row r="1708" spans="1:10" ht="18" customHeight="1" thickBot="1" x14ac:dyDescent="0.3">
      <c r="A1708" s="1"/>
      <c r="B1708" s="1"/>
      <c r="C1708" s="1"/>
      <c r="D1708" s="1"/>
      <c r="E1708" s="713"/>
      <c r="F1708" s="1"/>
      <c r="G1708" s="1"/>
      <c r="H1708" s="44" t="str">
        <f t="array" ref="H1708">IF(ISERROR(INDEX(גיליון3!$U$14:$X$28,MATCH('דיווח פרטני'!G1708,גיליון3!$T$14:$T$28,0),MATCH('דיווח פרטני'!C1708,גיליון3!$U$13:$X$13,0)))," ", INDEX(גיליון3!$U$14:$X$28,MATCH('דיווח פרטני'!G1708,גיליון3!$T$14:$T$28,0),MATCH('דיווח פרטני'!C1708,גיליון3!$U$13:$X$13,0)))</f>
        <v xml:space="preserve"> </v>
      </c>
      <c r="I1708" s="1"/>
      <c r="J1708" s="1" t="e">
        <f>VLOOKUP(Table_1[[#This Row],[מספר רישוי ]],'[3]2024'!$A:$AH,34,0)</f>
        <v>#N/A</v>
      </c>
    </row>
    <row r="1709" spans="1:10" ht="18" customHeight="1" thickBot="1" x14ac:dyDescent="0.3">
      <c r="A1709" s="1"/>
      <c r="B1709" s="1"/>
      <c r="C1709" s="1"/>
      <c r="D1709" s="1"/>
      <c r="E1709" s="713"/>
      <c r="F1709" s="1"/>
      <c r="G1709" s="1"/>
      <c r="H1709" s="44" t="str">
        <f t="array" ref="H1709">IF(ISERROR(INDEX(גיליון3!$U$14:$X$28,MATCH('דיווח פרטני'!G1709,גיליון3!$T$14:$T$28,0),MATCH('דיווח פרטני'!C1709,גיליון3!$U$13:$X$13,0)))," ", INDEX(גיליון3!$U$14:$X$28,MATCH('דיווח פרטני'!G1709,גיליון3!$T$14:$T$28,0),MATCH('דיווח פרטני'!C1709,גיליון3!$U$13:$X$13,0)))</f>
        <v xml:space="preserve"> </v>
      </c>
      <c r="I1709" s="1"/>
      <c r="J1709" s="1" t="e">
        <f>VLOOKUP(Table_1[[#This Row],[מספר רישוי ]],'[3]2024'!$A:$AH,34,0)</f>
        <v>#N/A</v>
      </c>
    </row>
    <row r="1710" spans="1:10" ht="18" customHeight="1" thickBot="1" x14ac:dyDescent="0.3">
      <c r="A1710" s="1"/>
      <c r="B1710" s="1"/>
      <c r="C1710" s="1"/>
      <c r="D1710" s="1"/>
      <c r="E1710" s="713"/>
      <c r="F1710" s="1"/>
      <c r="G1710" s="1"/>
      <c r="H1710" s="44" t="str">
        <f t="array" ref="H1710">IF(ISERROR(INDEX(גיליון3!$U$14:$X$28,MATCH('דיווח פרטני'!G1710,גיליון3!$T$14:$T$28,0),MATCH('דיווח פרטני'!C1710,גיליון3!$U$13:$X$13,0)))," ", INDEX(גיליון3!$U$14:$X$28,MATCH('דיווח פרטני'!G1710,גיליון3!$T$14:$T$28,0),MATCH('דיווח פרטני'!C1710,גיליון3!$U$13:$X$13,0)))</f>
        <v xml:space="preserve"> </v>
      </c>
      <c r="I1710" s="1"/>
      <c r="J1710" s="1" t="e">
        <f>VLOOKUP(Table_1[[#This Row],[מספר רישוי ]],'[3]2024'!$A:$AH,34,0)</f>
        <v>#N/A</v>
      </c>
    </row>
    <row r="1711" spans="1:10" ht="18" customHeight="1" thickBot="1" x14ac:dyDescent="0.3">
      <c r="A1711" s="1"/>
      <c r="B1711" s="1"/>
      <c r="C1711" s="1"/>
      <c r="D1711" s="1"/>
      <c r="E1711" s="713"/>
      <c r="F1711" s="1"/>
      <c r="G1711" s="1"/>
      <c r="H1711" s="44" t="str">
        <f t="array" ref="H1711">IF(ISERROR(INDEX(גיליון3!$U$14:$X$28,MATCH('דיווח פרטני'!G1711,גיליון3!$T$14:$T$28,0),MATCH('דיווח פרטני'!C1711,גיליון3!$U$13:$X$13,0)))," ", INDEX(גיליון3!$U$14:$X$28,MATCH('דיווח פרטני'!G1711,גיליון3!$T$14:$T$28,0),MATCH('דיווח פרטני'!C1711,גיליון3!$U$13:$X$13,0)))</f>
        <v xml:space="preserve"> </v>
      </c>
      <c r="I1711" s="1"/>
      <c r="J1711" s="1" t="e">
        <f>VLOOKUP(Table_1[[#This Row],[מספר רישוי ]],'[3]2024'!$A:$AH,34,0)</f>
        <v>#N/A</v>
      </c>
    </row>
    <row r="1712" spans="1:10" ht="18" customHeight="1" thickBot="1" x14ac:dyDescent="0.3">
      <c r="A1712" s="1"/>
      <c r="B1712" s="1"/>
      <c r="C1712" s="1"/>
      <c r="D1712" s="1"/>
      <c r="E1712" s="713"/>
      <c r="F1712" s="1"/>
      <c r="G1712" s="1"/>
      <c r="H1712" s="44" t="str">
        <f t="array" ref="H1712">IF(ISERROR(INDEX(גיליון3!$U$14:$X$28,MATCH('דיווח פרטני'!G1712,גיליון3!$T$14:$T$28,0),MATCH('דיווח פרטני'!C1712,גיליון3!$U$13:$X$13,0)))," ", INDEX(גיליון3!$U$14:$X$28,MATCH('דיווח פרטני'!G1712,גיליון3!$T$14:$T$28,0),MATCH('דיווח פרטני'!C1712,גיליון3!$U$13:$X$13,0)))</f>
        <v xml:space="preserve"> </v>
      </c>
      <c r="I1712" s="1"/>
      <c r="J1712" s="1" t="e">
        <f>VLOOKUP(Table_1[[#This Row],[מספר רישוי ]],'[3]2024'!$A:$AH,34,0)</f>
        <v>#N/A</v>
      </c>
    </row>
    <row r="1713" spans="1:10" ht="18" customHeight="1" thickBot="1" x14ac:dyDescent="0.3">
      <c r="A1713" s="1"/>
      <c r="B1713" s="1"/>
      <c r="C1713" s="1"/>
      <c r="D1713" s="1"/>
      <c r="E1713" s="713"/>
      <c r="F1713" s="1"/>
      <c r="G1713" s="1"/>
      <c r="H1713" s="44" t="str">
        <f t="array" ref="H1713">IF(ISERROR(INDEX(גיליון3!$U$14:$X$28,MATCH('דיווח פרטני'!G1713,גיליון3!$T$14:$T$28,0),MATCH('דיווח פרטני'!C1713,גיליון3!$U$13:$X$13,0)))," ", INDEX(גיליון3!$U$14:$X$28,MATCH('דיווח פרטני'!G1713,גיליון3!$T$14:$T$28,0),MATCH('דיווח פרטני'!C1713,גיליון3!$U$13:$X$13,0)))</f>
        <v xml:space="preserve"> </v>
      </c>
      <c r="I1713" s="1"/>
      <c r="J1713" s="1" t="e">
        <f>VLOOKUP(Table_1[[#This Row],[מספר רישוי ]],'[3]2024'!$A:$AH,34,0)</f>
        <v>#N/A</v>
      </c>
    </row>
    <row r="1714" spans="1:10" ht="18" customHeight="1" thickBot="1" x14ac:dyDescent="0.3">
      <c r="A1714" s="1"/>
      <c r="B1714" s="1"/>
      <c r="C1714" s="1"/>
      <c r="D1714" s="1"/>
      <c r="E1714" s="713"/>
      <c r="F1714" s="1"/>
      <c r="G1714" s="1"/>
      <c r="H1714" s="44" t="str">
        <f t="array" ref="H1714">IF(ISERROR(INDEX(גיליון3!$U$14:$X$28,MATCH('דיווח פרטני'!G1714,גיליון3!$T$14:$T$28,0),MATCH('דיווח פרטני'!C1714,גיליון3!$U$13:$X$13,0)))," ", INDEX(גיליון3!$U$14:$X$28,MATCH('דיווח פרטני'!G1714,גיליון3!$T$14:$T$28,0),MATCH('דיווח פרטני'!C1714,גיליון3!$U$13:$X$13,0)))</f>
        <v xml:space="preserve"> </v>
      </c>
      <c r="I1714" s="1"/>
      <c r="J1714" s="1" t="e">
        <f>VLOOKUP(Table_1[[#This Row],[מספר רישוי ]],'[3]2024'!$A:$AH,34,0)</f>
        <v>#N/A</v>
      </c>
    </row>
    <row r="1715" spans="1:10" ht="18" customHeight="1" thickBot="1" x14ac:dyDescent="0.3">
      <c r="A1715" s="1"/>
      <c r="B1715" s="1"/>
      <c r="C1715" s="1"/>
      <c r="D1715" s="1"/>
      <c r="E1715" s="713"/>
      <c r="F1715" s="1"/>
      <c r="G1715" s="1"/>
      <c r="H1715" s="44" t="str">
        <f t="array" ref="H1715">IF(ISERROR(INDEX(גיליון3!$U$14:$X$28,MATCH('דיווח פרטני'!G1715,גיליון3!$T$14:$T$28,0),MATCH('דיווח פרטני'!C1715,גיליון3!$U$13:$X$13,0)))," ", INDEX(גיליון3!$U$14:$X$28,MATCH('דיווח פרטני'!G1715,גיליון3!$T$14:$T$28,0),MATCH('דיווח פרטני'!C1715,גיליון3!$U$13:$X$13,0)))</f>
        <v xml:space="preserve"> </v>
      </c>
      <c r="I1715" s="1"/>
      <c r="J1715" s="1" t="e">
        <f>VLOOKUP(Table_1[[#This Row],[מספר רישוי ]],'[3]2024'!$A:$AH,34,0)</f>
        <v>#N/A</v>
      </c>
    </row>
    <row r="1716" spans="1:10" ht="18" customHeight="1" thickBot="1" x14ac:dyDescent="0.3">
      <c r="A1716" s="1"/>
      <c r="B1716" s="1"/>
      <c r="C1716" s="1"/>
      <c r="D1716" s="1"/>
      <c r="E1716" s="713"/>
      <c r="F1716" s="1"/>
      <c r="G1716" s="1"/>
      <c r="H1716" s="44" t="str">
        <f t="array" ref="H1716">IF(ISERROR(INDEX(גיליון3!$U$14:$X$28,MATCH('דיווח פרטני'!G1716,גיליון3!$T$14:$T$28,0),MATCH('דיווח פרטני'!C1716,גיליון3!$U$13:$X$13,0)))," ", INDEX(גיליון3!$U$14:$X$28,MATCH('דיווח פרטני'!G1716,גיליון3!$T$14:$T$28,0),MATCH('דיווח פרטני'!C1716,גיליון3!$U$13:$X$13,0)))</f>
        <v xml:space="preserve"> </v>
      </c>
      <c r="I1716" s="1"/>
      <c r="J1716" s="1" t="e">
        <f>VLOOKUP(Table_1[[#This Row],[מספר רישוי ]],'[3]2024'!$A:$AH,34,0)</f>
        <v>#N/A</v>
      </c>
    </row>
    <row r="1717" spans="1:10" ht="18" customHeight="1" thickBot="1" x14ac:dyDescent="0.3">
      <c r="A1717" s="1"/>
      <c r="B1717" s="1"/>
      <c r="C1717" s="1"/>
      <c r="D1717" s="1"/>
      <c r="E1717" s="713"/>
      <c r="F1717" s="1"/>
      <c r="G1717" s="1"/>
      <c r="H1717" s="44" t="str">
        <f t="array" ref="H1717">IF(ISERROR(INDEX(גיליון3!$U$14:$X$28,MATCH('דיווח פרטני'!G1717,גיליון3!$T$14:$T$28,0),MATCH('דיווח פרטני'!C1717,גיליון3!$U$13:$X$13,0)))," ", INDEX(גיליון3!$U$14:$X$28,MATCH('דיווח פרטני'!G1717,גיליון3!$T$14:$T$28,0),MATCH('דיווח פרטני'!C1717,גיליון3!$U$13:$X$13,0)))</f>
        <v xml:space="preserve"> </v>
      </c>
      <c r="I1717" s="1"/>
      <c r="J1717" s="1" t="e">
        <f>VLOOKUP(Table_1[[#This Row],[מספר רישוי ]],'[3]2024'!$A:$AH,34,0)</f>
        <v>#N/A</v>
      </c>
    </row>
    <row r="1718" spans="1:10" ht="18" customHeight="1" thickBot="1" x14ac:dyDescent="0.3">
      <c r="A1718" s="1"/>
      <c r="B1718" s="1"/>
      <c r="C1718" s="1"/>
      <c r="D1718" s="1"/>
      <c r="E1718" s="713"/>
      <c r="F1718" s="1"/>
      <c r="G1718" s="1"/>
      <c r="H1718" s="44" t="str">
        <f t="array" ref="H1718">IF(ISERROR(INDEX(גיליון3!$U$14:$X$28,MATCH('דיווח פרטני'!G1718,גיליון3!$T$14:$T$28,0),MATCH('דיווח פרטני'!C1718,גיליון3!$U$13:$X$13,0)))," ", INDEX(גיליון3!$U$14:$X$28,MATCH('דיווח פרטני'!G1718,גיליון3!$T$14:$T$28,0),MATCH('דיווח פרטני'!C1718,גיליון3!$U$13:$X$13,0)))</f>
        <v xml:space="preserve"> </v>
      </c>
      <c r="I1718" s="1"/>
      <c r="J1718" s="1" t="e">
        <f>VLOOKUP(Table_1[[#This Row],[מספר רישוי ]],'[3]2024'!$A:$AH,34,0)</f>
        <v>#N/A</v>
      </c>
    </row>
    <row r="1719" spans="1:10" ht="18" customHeight="1" thickBot="1" x14ac:dyDescent="0.3">
      <c r="A1719" s="1"/>
      <c r="B1719" s="1"/>
      <c r="C1719" s="1"/>
      <c r="D1719" s="1"/>
      <c r="E1719" s="713"/>
      <c r="F1719" s="1"/>
      <c r="G1719" s="1"/>
      <c r="H1719" s="44" t="str">
        <f t="array" ref="H1719">IF(ISERROR(INDEX(גיליון3!$U$14:$X$28,MATCH('דיווח פרטני'!G1719,גיליון3!$T$14:$T$28,0),MATCH('דיווח פרטני'!C1719,גיליון3!$U$13:$X$13,0)))," ", INDEX(גיליון3!$U$14:$X$28,MATCH('דיווח פרטני'!G1719,גיליון3!$T$14:$T$28,0),MATCH('דיווח פרטני'!C1719,גיליון3!$U$13:$X$13,0)))</f>
        <v xml:space="preserve"> </v>
      </c>
      <c r="I1719" s="1"/>
      <c r="J1719" s="1" t="e">
        <f>VLOOKUP(Table_1[[#This Row],[מספר רישוי ]],'[3]2024'!$A:$AH,34,0)</f>
        <v>#N/A</v>
      </c>
    </row>
    <row r="1720" spans="1:10" ht="18" customHeight="1" thickBot="1" x14ac:dyDescent="0.3">
      <c r="A1720" s="1"/>
      <c r="B1720" s="1"/>
      <c r="C1720" s="1"/>
      <c r="D1720" s="1"/>
      <c r="E1720" s="713"/>
      <c r="F1720" s="1"/>
      <c r="G1720" s="1"/>
      <c r="H1720" s="44" t="str">
        <f t="array" ref="H1720">IF(ISERROR(INDEX(גיליון3!$U$14:$X$28,MATCH('דיווח פרטני'!G1720,גיליון3!$T$14:$T$28,0),MATCH('דיווח פרטני'!C1720,גיליון3!$U$13:$X$13,0)))," ", INDEX(גיליון3!$U$14:$X$28,MATCH('דיווח פרטני'!G1720,גיליון3!$T$14:$T$28,0),MATCH('דיווח פרטני'!C1720,גיליון3!$U$13:$X$13,0)))</f>
        <v xml:space="preserve"> </v>
      </c>
      <c r="I1720" s="1"/>
      <c r="J1720" s="1" t="e">
        <f>VLOOKUP(Table_1[[#This Row],[מספר רישוי ]],'[3]2024'!$A:$AH,34,0)</f>
        <v>#N/A</v>
      </c>
    </row>
    <row r="1721" spans="1:10" ht="18" customHeight="1" thickBot="1" x14ac:dyDescent="0.3">
      <c r="A1721" s="1"/>
      <c r="B1721" s="1"/>
      <c r="C1721" s="1"/>
      <c r="D1721" s="1"/>
      <c r="E1721" s="713"/>
      <c r="F1721" s="1"/>
      <c r="G1721" s="1"/>
      <c r="H1721" s="44" t="str">
        <f t="array" ref="H1721">IF(ISERROR(INDEX(גיליון3!$U$14:$X$28,MATCH('דיווח פרטני'!G1721,גיליון3!$T$14:$T$28,0),MATCH('דיווח פרטני'!C1721,גיליון3!$U$13:$X$13,0)))," ", INDEX(גיליון3!$U$14:$X$28,MATCH('דיווח פרטני'!G1721,גיליון3!$T$14:$T$28,0),MATCH('דיווח פרטני'!C1721,גיליון3!$U$13:$X$13,0)))</f>
        <v xml:space="preserve"> </v>
      </c>
      <c r="I1721" s="1"/>
      <c r="J1721" s="1" t="e">
        <f>VLOOKUP(Table_1[[#This Row],[מספר רישוי ]],'[3]2024'!$A:$AH,34,0)</f>
        <v>#N/A</v>
      </c>
    </row>
    <row r="1722" spans="1:10" ht="18" customHeight="1" thickBot="1" x14ac:dyDescent="0.3">
      <c r="A1722" s="1"/>
      <c r="B1722" s="1"/>
      <c r="C1722" s="1"/>
      <c r="D1722" s="1"/>
      <c r="E1722" s="713"/>
      <c r="F1722" s="1"/>
      <c r="G1722" s="1"/>
      <c r="H1722" s="44" t="str">
        <f t="array" ref="H1722">IF(ISERROR(INDEX(גיליון3!$U$14:$X$28,MATCH('דיווח פרטני'!G1722,גיליון3!$T$14:$T$28,0),MATCH('דיווח פרטני'!C1722,גיליון3!$U$13:$X$13,0)))," ", INDEX(גיליון3!$U$14:$X$28,MATCH('דיווח פרטני'!G1722,גיליון3!$T$14:$T$28,0),MATCH('דיווח פרטני'!C1722,גיליון3!$U$13:$X$13,0)))</f>
        <v xml:space="preserve"> </v>
      </c>
      <c r="I1722" s="1"/>
      <c r="J1722" s="1" t="e">
        <f>VLOOKUP(Table_1[[#This Row],[מספר רישוי ]],'[3]2024'!$A:$AH,34,0)</f>
        <v>#N/A</v>
      </c>
    </row>
    <row r="1723" spans="1:10" ht="18" customHeight="1" thickBot="1" x14ac:dyDescent="0.3">
      <c r="A1723" s="1"/>
      <c r="B1723" s="1"/>
      <c r="C1723" s="1"/>
      <c r="D1723" s="1"/>
      <c r="E1723" s="713"/>
      <c r="F1723" s="1"/>
      <c r="G1723" s="1"/>
      <c r="H1723" s="44" t="str">
        <f t="array" ref="H1723">IF(ISERROR(INDEX(גיליון3!$U$14:$X$28,MATCH('דיווח פרטני'!G1723,גיליון3!$T$14:$T$28,0),MATCH('דיווח פרטני'!C1723,גיליון3!$U$13:$X$13,0)))," ", INDEX(גיליון3!$U$14:$X$28,MATCH('דיווח פרטני'!G1723,גיליון3!$T$14:$T$28,0),MATCH('דיווח פרטני'!C1723,גיליון3!$U$13:$X$13,0)))</f>
        <v xml:space="preserve"> </v>
      </c>
      <c r="I1723" s="1"/>
      <c r="J1723" s="1" t="e">
        <f>VLOOKUP(Table_1[[#This Row],[מספר רישוי ]],'[3]2024'!$A:$AH,34,0)</f>
        <v>#N/A</v>
      </c>
    </row>
    <row r="1724" spans="1:10" ht="18" customHeight="1" thickBot="1" x14ac:dyDescent="0.3">
      <c r="A1724" s="1"/>
      <c r="B1724" s="1"/>
      <c r="C1724" s="1"/>
      <c r="D1724" s="1"/>
      <c r="E1724" s="713"/>
      <c r="F1724" s="1"/>
      <c r="G1724" s="1"/>
      <c r="H1724" s="44" t="str">
        <f t="array" ref="H1724">IF(ISERROR(INDEX(גיליון3!$U$14:$X$28,MATCH('דיווח פרטני'!G1724,גיליון3!$T$14:$T$28,0),MATCH('דיווח פרטני'!C1724,גיליון3!$U$13:$X$13,0)))," ", INDEX(גיליון3!$U$14:$X$28,MATCH('דיווח פרטני'!G1724,גיליון3!$T$14:$T$28,0),MATCH('דיווח פרטני'!C1724,גיליון3!$U$13:$X$13,0)))</f>
        <v xml:space="preserve"> </v>
      </c>
      <c r="I1724" s="1"/>
      <c r="J1724" s="1" t="e">
        <f>VLOOKUP(Table_1[[#This Row],[מספר רישוי ]],'[3]2024'!$A:$AH,34,0)</f>
        <v>#N/A</v>
      </c>
    </row>
    <row r="1725" spans="1:10" ht="18" customHeight="1" thickBot="1" x14ac:dyDescent="0.3">
      <c r="A1725" s="1"/>
      <c r="B1725" s="1"/>
      <c r="C1725" s="1"/>
      <c r="D1725" s="1"/>
      <c r="E1725" s="713"/>
      <c r="F1725" s="1"/>
      <c r="G1725" s="1"/>
      <c r="H1725" s="44" t="str">
        <f t="array" ref="H1725">IF(ISERROR(INDEX(גיליון3!$U$14:$X$28,MATCH('דיווח פרטני'!G1725,גיליון3!$T$14:$T$28,0),MATCH('דיווח פרטני'!C1725,גיליון3!$U$13:$X$13,0)))," ", INDEX(גיליון3!$U$14:$X$28,MATCH('דיווח פרטני'!G1725,גיליון3!$T$14:$T$28,0),MATCH('דיווח פרטני'!C1725,גיליון3!$U$13:$X$13,0)))</f>
        <v xml:space="preserve"> </v>
      </c>
      <c r="I1725" s="1"/>
      <c r="J1725" s="1" t="e">
        <f>VLOOKUP(Table_1[[#This Row],[מספר רישוי ]],'[3]2024'!$A:$AH,34,0)</f>
        <v>#N/A</v>
      </c>
    </row>
    <row r="1726" spans="1:10" ht="18" customHeight="1" thickBot="1" x14ac:dyDescent="0.3">
      <c r="A1726" s="1"/>
      <c r="B1726" s="1"/>
      <c r="C1726" s="1"/>
      <c r="D1726" s="1"/>
      <c r="E1726" s="713"/>
      <c r="F1726" s="1"/>
      <c r="G1726" s="1"/>
      <c r="H1726" s="44" t="str">
        <f t="array" ref="H1726">IF(ISERROR(INDEX(גיליון3!$U$14:$X$28,MATCH('דיווח פרטני'!G1726,גיליון3!$T$14:$T$28,0),MATCH('דיווח פרטני'!C1726,גיליון3!$U$13:$X$13,0)))," ", INDEX(גיליון3!$U$14:$X$28,MATCH('דיווח פרטני'!G1726,גיליון3!$T$14:$T$28,0),MATCH('דיווח פרטני'!C1726,גיליון3!$U$13:$X$13,0)))</f>
        <v xml:space="preserve"> </v>
      </c>
      <c r="I1726" s="1"/>
      <c r="J1726" s="1" t="e">
        <f>VLOOKUP(Table_1[[#This Row],[מספר רישוי ]],'[3]2024'!$A:$AH,34,0)</f>
        <v>#N/A</v>
      </c>
    </row>
    <row r="1727" spans="1:10" ht="18" customHeight="1" thickBot="1" x14ac:dyDescent="0.3">
      <c r="A1727" s="1"/>
      <c r="B1727" s="1"/>
      <c r="C1727" s="1"/>
      <c r="D1727" s="1"/>
      <c r="E1727" s="713"/>
      <c r="F1727" s="1"/>
      <c r="G1727" s="1"/>
      <c r="H1727" s="44" t="str">
        <f t="array" ref="H1727">IF(ISERROR(INDEX(גיליון3!$U$14:$X$28,MATCH('דיווח פרטני'!G1727,גיליון3!$T$14:$T$28,0),MATCH('דיווח פרטני'!C1727,גיליון3!$U$13:$X$13,0)))," ", INDEX(גיליון3!$U$14:$X$28,MATCH('דיווח פרטני'!G1727,גיליון3!$T$14:$T$28,0),MATCH('דיווח פרטני'!C1727,גיליון3!$U$13:$X$13,0)))</f>
        <v xml:space="preserve"> </v>
      </c>
      <c r="I1727" s="1"/>
      <c r="J1727" s="1" t="e">
        <f>VLOOKUP(Table_1[[#This Row],[מספר רישוי ]],'[3]2024'!$A:$AH,34,0)</f>
        <v>#N/A</v>
      </c>
    </row>
    <row r="1728" spans="1:10" ht="18" customHeight="1" thickBot="1" x14ac:dyDescent="0.3">
      <c r="A1728" s="1"/>
      <c r="B1728" s="1"/>
      <c r="C1728" s="1"/>
      <c r="D1728" s="1"/>
      <c r="E1728" s="713"/>
      <c r="F1728" s="1"/>
      <c r="G1728" s="1"/>
      <c r="H1728" s="44" t="str">
        <f t="array" ref="H1728">IF(ISERROR(INDEX(גיליון3!$U$14:$X$28,MATCH('דיווח פרטני'!G1728,גיליון3!$T$14:$T$28,0),MATCH('דיווח פרטני'!C1728,גיליון3!$U$13:$X$13,0)))," ", INDEX(גיליון3!$U$14:$X$28,MATCH('דיווח פרטני'!G1728,גיליון3!$T$14:$T$28,0),MATCH('דיווח פרטני'!C1728,גיליון3!$U$13:$X$13,0)))</f>
        <v xml:space="preserve"> </v>
      </c>
      <c r="I1728" s="1"/>
      <c r="J1728" s="1" t="e">
        <f>VLOOKUP(Table_1[[#This Row],[מספר רישוי ]],'[3]2024'!$A:$AH,34,0)</f>
        <v>#N/A</v>
      </c>
    </row>
    <row r="1729" spans="1:10" ht="18" customHeight="1" thickBot="1" x14ac:dyDescent="0.3">
      <c r="A1729" s="1"/>
      <c r="B1729" s="1"/>
      <c r="C1729" s="1"/>
      <c r="D1729" s="1"/>
      <c r="E1729" s="713"/>
      <c r="F1729" s="1"/>
      <c r="G1729" s="1"/>
      <c r="H1729" s="44" t="str">
        <f t="array" ref="H1729">IF(ISERROR(INDEX(גיליון3!$U$14:$X$28,MATCH('דיווח פרטני'!G1729,גיליון3!$T$14:$T$28,0),MATCH('דיווח פרטני'!C1729,גיליון3!$U$13:$X$13,0)))," ", INDEX(גיליון3!$U$14:$X$28,MATCH('דיווח פרטני'!G1729,גיליון3!$T$14:$T$28,0),MATCH('דיווח פרטני'!C1729,גיליון3!$U$13:$X$13,0)))</f>
        <v xml:space="preserve"> </v>
      </c>
      <c r="I1729" s="1"/>
      <c r="J1729" s="1" t="e">
        <f>VLOOKUP(Table_1[[#This Row],[מספר רישוי ]],'[3]2024'!$A:$AH,34,0)</f>
        <v>#N/A</v>
      </c>
    </row>
    <row r="1730" spans="1:10" ht="18" customHeight="1" thickBot="1" x14ac:dyDescent="0.3">
      <c r="A1730" s="1"/>
      <c r="B1730" s="1"/>
      <c r="C1730" s="1"/>
      <c r="D1730" s="1"/>
      <c r="E1730" s="713"/>
      <c r="F1730" s="1"/>
      <c r="G1730" s="1"/>
      <c r="H1730" s="44" t="str">
        <f t="array" ref="H1730">IF(ISERROR(INDEX(גיליון3!$U$14:$X$28,MATCH('דיווח פרטני'!G1730,גיליון3!$T$14:$T$28,0),MATCH('דיווח פרטני'!C1730,גיליון3!$U$13:$X$13,0)))," ", INDEX(גיליון3!$U$14:$X$28,MATCH('דיווח פרטני'!G1730,גיליון3!$T$14:$T$28,0),MATCH('דיווח פרטני'!C1730,גיליון3!$U$13:$X$13,0)))</f>
        <v xml:space="preserve"> </v>
      </c>
      <c r="I1730" s="1"/>
      <c r="J1730" s="1" t="e">
        <f>VLOOKUP(Table_1[[#This Row],[מספר רישוי ]],'[3]2024'!$A:$AH,34,0)</f>
        <v>#N/A</v>
      </c>
    </row>
    <row r="1731" spans="1:10" ht="18" customHeight="1" thickBot="1" x14ac:dyDescent="0.3">
      <c r="A1731" s="1"/>
      <c r="B1731" s="1"/>
      <c r="C1731" s="1"/>
      <c r="D1731" s="1"/>
      <c r="E1731" s="713"/>
      <c r="F1731" s="1"/>
      <c r="G1731" s="1"/>
      <c r="H1731" s="44" t="str">
        <f t="array" ref="H1731">IF(ISERROR(INDEX(גיליון3!$U$14:$X$28,MATCH('דיווח פרטני'!G1731,גיליון3!$T$14:$T$28,0),MATCH('דיווח פרטני'!C1731,גיליון3!$U$13:$X$13,0)))," ", INDEX(גיליון3!$U$14:$X$28,MATCH('דיווח פרטני'!G1731,גיליון3!$T$14:$T$28,0),MATCH('דיווח פרטני'!C1731,גיליון3!$U$13:$X$13,0)))</f>
        <v xml:space="preserve"> </v>
      </c>
      <c r="I1731" s="1"/>
      <c r="J1731" s="1" t="e">
        <f>VLOOKUP(Table_1[[#This Row],[מספר רישוי ]],'[3]2024'!$A:$AH,34,0)</f>
        <v>#N/A</v>
      </c>
    </row>
    <row r="1732" spans="1:10" ht="18" customHeight="1" thickBot="1" x14ac:dyDescent="0.3">
      <c r="A1732" s="1"/>
      <c r="B1732" s="1"/>
      <c r="C1732" s="1"/>
      <c r="D1732" s="1"/>
      <c r="E1732" s="713"/>
      <c r="F1732" s="1"/>
      <c r="G1732" s="1"/>
      <c r="H1732" s="44" t="str">
        <f t="array" ref="H1732">IF(ISERROR(INDEX(גיליון3!$U$14:$X$28,MATCH('דיווח פרטני'!G1732,גיליון3!$T$14:$T$28,0),MATCH('דיווח פרטני'!C1732,גיליון3!$U$13:$X$13,0)))," ", INDEX(גיליון3!$U$14:$X$28,MATCH('דיווח פרטני'!G1732,גיליון3!$T$14:$T$28,0),MATCH('דיווח פרטני'!C1732,גיליון3!$U$13:$X$13,0)))</f>
        <v xml:space="preserve"> </v>
      </c>
      <c r="I1732" s="1"/>
      <c r="J1732" s="1" t="e">
        <f>VLOOKUP(Table_1[[#This Row],[מספר רישוי ]],'[3]2024'!$A:$AH,34,0)</f>
        <v>#N/A</v>
      </c>
    </row>
    <row r="1733" spans="1:10" ht="18" customHeight="1" thickBot="1" x14ac:dyDescent="0.3">
      <c r="A1733" s="1"/>
      <c r="B1733" s="1"/>
      <c r="C1733" s="1"/>
      <c r="D1733" s="1"/>
      <c r="E1733" s="713"/>
      <c r="F1733" s="1"/>
      <c r="G1733" s="1"/>
      <c r="H1733" s="44" t="str">
        <f t="array" ref="H1733">IF(ISERROR(INDEX(גיליון3!$U$14:$X$28,MATCH('דיווח פרטני'!G1733,גיליון3!$T$14:$T$28,0),MATCH('דיווח פרטני'!C1733,גיליון3!$U$13:$X$13,0)))," ", INDEX(גיליון3!$U$14:$X$28,MATCH('דיווח פרטני'!G1733,גיליון3!$T$14:$T$28,0),MATCH('דיווח פרטני'!C1733,גיליון3!$U$13:$X$13,0)))</f>
        <v xml:space="preserve"> </v>
      </c>
      <c r="I1733" s="1"/>
      <c r="J1733" s="1" t="e">
        <f>VLOOKUP(Table_1[[#This Row],[מספר רישוי ]],'[3]2024'!$A:$AH,34,0)</f>
        <v>#N/A</v>
      </c>
    </row>
    <row r="1734" spans="1:10" ht="18" customHeight="1" thickBot="1" x14ac:dyDescent="0.3">
      <c r="A1734" s="1"/>
      <c r="B1734" s="1"/>
      <c r="C1734" s="1"/>
      <c r="D1734" s="1"/>
      <c r="E1734" s="713"/>
      <c r="F1734" s="1"/>
      <c r="G1734" s="1"/>
      <c r="H1734" s="44" t="str">
        <f t="array" ref="H1734">IF(ISERROR(INDEX(גיליון3!$U$14:$X$28,MATCH('דיווח פרטני'!G1734,גיליון3!$T$14:$T$28,0),MATCH('דיווח פרטני'!C1734,גיליון3!$U$13:$X$13,0)))," ", INDEX(גיליון3!$U$14:$X$28,MATCH('דיווח פרטני'!G1734,גיליון3!$T$14:$T$28,0),MATCH('דיווח פרטני'!C1734,גיליון3!$U$13:$X$13,0)))</f>
        <v xml:space="preserve"> </v>
      </c>
      <c r="I1734" s="1"/>
      <c r="J1734" s="1" t="e">
        <f>VLOOKUP(Table_1[[#This Row],[מספר רישוי ]],'[3]2024'!$A:$AH,34,0)</f>
        <v>#N/A</v>
      </c>
    </row>
    <row r="1735" spans="1:10" ht="18" customHeight="1" thickBot="1" x14ac:dyDescent="0.3">
      <c r="A1735" s="1"/>
      <c r="B1735" s="1"/>
      <c r="C1735" s="1"/>
      <c r="D1735" s="1"/>
      <c r="E1735" s="713"/>
      <c r="F1735" s="1"/>
      <c r="G1735" s="1"/>
      <c r="H1735" s="44" t="str">
        <f t="array" ref="H1735">IF(ISERROR(INDEX(גיליון3!$U$14:$X$28,MATCH('דיווח פרטני'!G1735,גיליון3!$T$14:$T$28,0),MATCH('דיווח פרטני'!C1735,גיליון3!$U$13:$X$13,0)))," ", INDEX(גיליון3!$U$14:$X$28,MATCH('דיווח פרטני'!G1735,גיליון3!$T$14:$T$28,0),MATCH('דיווח פרטני'!C1735,גיליון3!$U$13:$X$13,0)))</f>
        <v xml:space="preserve"> </v>
      </c>
      <c r="I1735" s="1"/>
      <c r="J1735" s="1" t="e">
        <f>VLOOKUP(Table_1[[#This Row],[מספר רישוי ]],'[3]2024'!$A:$AH,34,0)</f>
        <v>#N/A</v>
      </c>
    </row>
    <row r="1736" spans="1:10" ht="18" customHeight="1" thickBot="1" x14ac:dyDescent="0.3">
      <c r="A1736" s="1"/>
      <c r="B1736" s="1"/>
      <c r="C1736" s="1"/>
      <c r="D1736" s="1"/>
      <c r="E1736" s="713"/>
      <c r="F1736" s="1"/>
      <c r="G1736" s="1"/>
      <c r="H1736" s="44" t="str">
        <f t="array" ref="H1736">IF(ISERROR(INDEX(גיליון3!$U$14:$X$28,MATCH('דיווח פרטני'!G1736,גיליון3!$T$14:$T$28,0),MATCH('דיווח פרטני'!C1736,גיליון3!$U$13:$X$13,0)))," ", INDEX(גיליון3!$U$14:$X$28,MATCH('דיווח פרטני'!G1736,גיליון3!$T$14:$T$28,0),MATCH('דיווח פרטני'!C1736,גיליון3!$U$13:$X$13,0)))</f>
        <v xml:space="preserve"> </v>
      </c>
      <c r="I1736" s="1"/>
      <c r="J1736" s="1" t="e">
        <f>VLOOKUP(Table_1[[#This Row],[מספר רישוי ]],'[3]2024'!$A:$AH,34,0)</f>
        <v>#N/A</v>
      </c>
    </row>
    <row r="1737" spans="1:10" ht="18" customHeight="1" thickBot="1" x14ac:dyDescent="0.3">
      <c r="A1737" s="1"/>
      <c r="B1737" s="1"/>
      <c r="C1737" s="1"/>
      <c r="D1737" s="1"/>
      <c r="E1737" s="713"/>
      <c r="F1737" s="1"/>
      <c r="G1737" s="1"/>
      <c r="H1737" s="44" t="str">
        <f t="array" ref="H1737">IF(ISERROR(INDEX(גיליון3!$U$14:$X$28,MATCH('דיווח פרטני'!G1737,גיליון3!$T$14:$T$28,0),MATCH('דיווח פרטני'!C1737,גיליון3!$U$13:$X$13,0)))," ", INDEX(גיליון3!$U$14:$X$28,MATCH('דיווח פרטני'!G1737,גיליון3!$T$14:$T$28,0),MATCH('דיווח פרטני'!C1737,גיליון3!$U$13:$X$13,0)))</f>
        <v xml:space="preserve"> </v>
      </c>
      <c r="I1737" s="1"/>
      <c r="J1737" s="1" t="e">
        <f>VLOOKUP(Table_1[[#This Row],[מספר רישוי ]],'[3]2024'!$A:$AH,34,0)</f>
        <v>#N/A</v>
      </c>
    </row>
    <row r="1738" spans="1:10" ht="18" customHeight="1" thickBot="1" x14ac:dyDescent="0.3">
      <c r="A1738" s="1"/>
      <c r="B1738" s="1"/>
      <c r="C1738" s="1"/>
      <c r="D1738" s="1"/>
      <c r="E1738" s="713"/>
      <c r="F1738" s="1"/>
      <c r="G1738" s="1"/>
      <c r="H1738" s="44" t="str">
        <f t="array" ref="H1738">IF(ISERROR(INDEX(גיליון3!$U$14:$X$28,MATCH('דיווח פרטני'!G1738,גיליון3!$T$14:$T$28,0),MATCH('דיווח פרטני'!C1738,גיליון3!$U$13:$X$13,0)))," ", INDEX(גיליון3!$U$14:$X$28,MATCH('דיווח פרטני'!G1738,גיליון3!$T$14:$T$28,0),MATCH('דיווח פרטני'!C1738,גיליון3!$U$13:$X$13,0)))</f>
        <v xml:space="preserve"> </v>
      </c>
      <c r="I1738" s="1"/>
      <c r="J1738" s="1" t="e">
        <f>VLOOKUP(Table_1[[#This Row],[מספר רישוי ]],'[3]2024'!$A:$AH,34,0)</f>
        <v>#N/A</v>
      </c>
    </row>
    <row r="1739" spans="1:10" ht="18" customHeight="1" thickBot="1" x14ac:dyDescent="0.3">
      <c r="A1739" s="1"/>
      <c r="B1739" s="1"/>
      <c r="C1739" s="1"/>
      <c r="D1739" s="1"/>
      <c r="E1739" s="713"/>
      <c r="F1739" s="1"/>
      <c r="G1739" s="1"/>
      <c r="H1739" s="44" t="str">
        <f t="array" ref="H1739">IF(ISERROR(INDEX(גיליון3!$U$14:$X$28,MATCH('דיווח פרטני'!G1739,גיליון3!$T$14:$T$28,0),MATCH('דיווח פרטני'!C1739,גיליון3!$U$13:$X$13,0)))," ", INDEX(גיליון3!$U$14:$X$28,MATCH('דיווח פרטני'!G1739,גיליון3!$T$14:$T$28,0),MATCH('דיווח פרטני'!C1739,גיליון3!$U$13:$X$13,0)))</f>
        <v xml:space="preserve"> </v>
      </c>
      <c r="I1739" s="1"/>
      <c r="J1739" s="1" t="e">
        <f>VLOOKUP(Table_1[[#This Row],[מספר רישוי ]],'[3]2024'!$A:$AH,34,0)</f>
        <v>#N/A</v>
      </c>
    </row>
    <row r="1740" spans="1:10" ht="18" customHeight="1" thickBot="1" x14ac:dyDescent="0.3">
      <c r="A1740" s="1"/>
      <c r="B1740" s="1"/>
      <c r="C1740" s="1"/>
      <c r="D1740" s="1"/>
      <c r="E1740" s="713"/>
      <c r="F1740" s="1"/>
      <c r="G1740" s="1"/>
      <c r="H1740" s="44" t="str">
        <f t="array" ref="H1740">IF(ISERROR(INDEX(גיליון3!$U$14:$X$28,MATCH('דיווח פרטני'!G1740,גיליון3!$T$14:$T$28,0),MATCH('דיווח פרטני'!C1740,גיליון3!$U$13:$X$13,0)))," ", INDEX(גיליון3!$U$14:$X$28,MATCH('דיווח פרטני'!G1740,גיליון3!$T$14:$T$28,0),MATCH('דיווח פרטני'!C1740,גיליון3!$U$13:$X$13,0)))</f>
        <v xml:space="preserve"> </v>
      </c>
      <c r="I1740" s="1"/>
      <c r="J1740" s="1" t="e">
        <f>VLOOKUP(Table_1[[#This Row],[מספר רישוי ]],'[3]2024'!$A:$AH,34,0)</f>
        <v>#N/A</v>
      </c>
    </row>
    <row r="1741" spans="1:10" ht="18" customHeight="1" thickBot="1" x14ac:dyDescent="0.3">
      <c r="A1741" s="1"/>
      <c r="B1741" s="1"/>
      <c r="C1741" s="1"/>
      <c r="D1741" s="1"/>
      <c r="E1741" s="713"/>
      <c r="F1741" s="1"/>
      <c r="G1741" s="1"/>
      <c r="H1741" s="44" t="str">
        <f t="array" ref="H1741">IF(ISERROR(INDEX(גיליון3!$U$14:$X$28,MATCH('דיווח פרטני'!G1741,גיליון3!$T$14:$T$28,0),MATCH('דיווח פרטני'!C1741,גיליון3!$U$13:$X$13,0)))," ", INDEX(גיליון3!$U$14:$X$28,MATCH('דיווח פרטני'!G1741,גיליון3!$T$14:$T$28,0),MATCH('דיווח פרטני'!C1741,גיליון3!$U$13:$X$13,0)))</f>
        <v xml:space="preserve"> </v>
      </c>
      <c r="I1741" s="1"/>
      <c r="J1741" s="1" t="e">
        <f>VLOOKUP(Table_1[[#This Row],[מספר רישוי ]],'[3]2024'!$A:$AH,34,0)</f>
        <v>#N/A</v>
      </c>
    </row>
    <row r="1742" spans="1:10" ht="18" customHeight="1" thickBot="1" x14ac:dyDescent="0.3">
      <c r="A1742" s="1"/>
      <c r="B1742" s="1"/>
      <c r="C1742" s="1"/>
      <c r="D1742" s="1"/>
      <c r="E1742" s="713"/>
      <c r="F1742" s="1"/>
      <c r="G1742" s="1"/>
      <c r="H1742" s="44" t="str">
        <f t="array" ref="H1742">IF(ISERROR(INDEX(גיליון3!$U$14:$X$28,MATCH('דיווח פרטני'!G1742,גיליון3!$T$14:$T$28,0),MATCH('דיווח פרטני'!C1742,גיליון3!$U$13:$X$13,0)))," ", INDEX(גיליון3!$U$14:$X$28,MATCH('דיווח פרטני'!G1742,גיליון3!$T$14:$T$28,0),MATCH('דיווח פרטני'!C1742,גיליון3!$U$13:$X$13,0)))</f>
        <v xml:space="preserve"> </v>
      </c>
      <c r="I1742" s="1"/>
      <c r="J1742" s="1" t="e">
        <f>VLOOKUP(Table_1[[#This Row],[מספר רישוי ]],'[3]2024'!$A:$AH,34,0)</f>
        <v>#N/A</v>
      </c>
    </row>
    <row r="1743" spans="1:10" ht="18" customHeight="1" thickBot="1" x14ac:dyDescent="0.3">
      <c r="A1743" s="1"/>
      <c r="B1743" s="1"/>
      <c r="C1743" s="1"/>
      <c r="D1743" s="1"/>
      <c r="E1743" s="713"/>
      <c r="F1743" s="1"/>
      <c r="G1743" s="1"/>
      <c r="H1743" s="44" t="str">
        <f t="array" ref="H1743">IF(ISERROR(INDEX(גיליון3!$U$14:$X$28,MATCH('דיווח פרטני'!G1743,גיליון3!$T$14:$T$28,0),MATCH('דיווח פרטני'!C1743,גיליון3!$U$13:$X$13,0)))," ", INDEX(גיליון3!$U$14:$X$28,MATCH('דיווח פרטני'!G1743,גיליון3!$T$14:$T$28,0),MATCH('דיווח פרטני'!C1743,גיליון3!$U$13:$X$13,0)))</f>
        <v xml:space="preserve"> </v>
      </c>
      <c r="I1743" s="1"/>
      <c r="J1743" s="1" t="e">
        <f>VLOOKUP(Table_1[[#This Row],[מספר רישוי ]],'[3]2024'!$A:$AH,34,0)</f>
        <v>#N/A</v>
      </c>
    </row>
    <row r="1744" spans="1:10" ht="18" customHeight="1" thickBot="1" x14ac:dyDescent="0.3">
      <c r="A1744" s="1"/>
      <c r="B1744" s="1"/>
      <c r="C1744" s="1"/>
      <c r="D1744" s="1"/>
      <c r="E1744" s="713"/>
      <c r="F1744" s="1"/>
      <c r="G1744" s="1"/>
      <c r="H1744" s="44" t="str">
        <f t="array" ref="H1744">IF(ISERROR(INDEX(גיליון3!$U$14:$X$28,MATCH('דיווח פרטני'!G1744,גיליון3!$T$14:$T$28,0),MATCH('דיווח פרטני'!C1744,גיליון3!$U$13:$X$13,0)))," ", INDEX(גיליון3!$U$14:$X$28,MATCH('דיווח פרטני'!G1744,גיליון3!$T$14:$T$28,0),MATCH('דיווח פרטני'!C1744,גיליון3!$U$13:$X$13,0)))</f>
        <v xml:space="preserve"> </v>
      </c>
      <c r="I1744" s="1"/>
      <c r="J1744" s="1" t="e">
        <f>VLOOKUP(Table_1[[#This Row],[מספר רישוי ]],'[3]2024'!$A:$AH,34,0)</f>
        <v>#N/A</v>
      </c>
    </row>
    <row r="1745" spans="1:10" ht="18" customHeight="1" thickBot="1" x14ac:dyDescent="0.3">
      <c r="A1745" s="1"/>
      <c r="B1745" s="1"/>
      <c r="C1745" s="1"/>
      <c r="D1745" s="1"/>
      <c r="E1745" s="713"/>
      <c r="F1745" s="1"/>
      <c r="G1745" s="1"/>
      <c r="H1745" s="44" t="str">
        <f t="array" ref="H1745">IF(ISERROR(INDEX(גיליון3!$U$14:$X$28,MATCH('דיווח פרטני'!G1745,גיליון3!$T$14:$T$28,0),MATCH('דיווח פרטני'!C1745,גיליון3!$U$13:$X$13,0)))," ", INDEX(גיליון3!$U$14:$X$28,MATCH('דיווח פרטני'!G1745,גיליון3!$T$14:$T$28,0),MATCH('דיווח פרטני'!C1745,גיליון3!$U$13:$X$13,0)))</f>
        <v xml:space="preserve"> </v>
      </c>
      <c r="I1745" s="1"/>
      <c r="J1745" s="1" t="e">
        <f>VLOOKUP(Table_1[[#This Row],[מספר רישוי ]],'[3]2024'!$A:$AH,34,0)</f>
        <v>#N/A</v>
      </c>
    </row>
    <row r="1746" spans="1:10" ht="18" customHeight="1" thickBot="1" x14ac:dyDescent="0.3">
      <c r="A1746" s="1"/>
      <c r="B1746" s="1"/>
      <c r="C1746" s="1"/>
      <c r="D1746" s="1"/>
      <c r="E1746" s="713"/>
      <c r="F1746" s="1"/>
      <c r="G1746" s="1"/>
      <c r="H1746" s="44" t="str">
        <f t="array" ref="H1746">IF(ISERROR(INDEX(גיליון3!$U$14:$X$28,MATCH('דיווח פרטני'!G1746,גיליון3!$T$14:$T$28,0),MATCH('דיווח פרטני'!C1746,גיליון3!$U$13:$X$13,0)))," ", INDEX(גיליון3!$U$14:$X$28,MATCH('דיווח פרטני'!G1746,גיליון3!$T$14:$T$28,0),MATCH('דיווח פרטני'!C1746,גיליון3!$U$13:$X$13,0)))</f>
        <v xml:space="preserve"> </v>
      </c>
      <c r="I1746" s="1"/>
      <c r="J1746" s="1" t="e">
        <f>VLOOKUP(Table_1[[#This Row],[מספר רישוי ]],'[3]2024'!$A:$AH,34,0)</f>
        <v>#N/A</v>
      </c>
    </row>
    <row r="1747" spans="1:10" ht="18" customHeight="1" thickBot="1" x14ac:dyDescent="0.3">
      <c r="A1747" s="1"/>
      <c r="B1747" s="1"/>
      <c r="C1747" s="1"/>
      <c r="D1747" s="1"/>
      <c r="E1747" s="713"/>
      <c r="F1747" s="1"/>
      <c r="G1747" s="1"/>
      <c r="H1747" s="44" t="str">
        <f t="array" ref="H1747">IF(ISERROR(INDEX(גיליון3!$U$14:$X$28,MATCH('דיווח פרטני'!G1747,גיליון3!$T$14:$T$28,0),MATCH('דיווח פרטני'!C1747,גיליון3!$U$13:$X$13,0)))," ", INDEX(גיליון3!$U$14:$X$28,MATCH('דיווח פרטני'!G1747,גיליון3!$T$14:$T$28,0),MATCH('דיווח פרטני'!C1747,גיליון3!$U$13:$X$13,0)))</f>
        <v xml:space="preserve"> </v>
      </c>
      <c r="I1747" s="1"/>
      <c r="J1747" s="1" t="e">
        <f>VLOOKUP(Table_1[[#This Row],[מספר רישוי ]],'[3]2024'!$A:$AH,34,0)</f>
        <v>#N/A</v>
      </c>
    </row>
    <row r="1748" spans="1:10" ht="18" customHeight="1" thickBot="1" x14ac:dyDescent="0.3">
      <c r="A1748" s="1"/>
      <c r="B1748" s="1"/>
      <c r="C1748" s="1"/>
      <c r="D1748" s="1"/>
      <c r="E1748" s="713"/>
      <c r="F1748" s="1"/>
      <c r="G1748" s="1"/>
      <c r="H1748" s="44" t="str">
        <f t="array" ref="H1748">IF(ISERROR(INDEX(גיליון3!$U$14:$X$28,MATCH('דיווח פרטני'!G1748,גיליון3!$T$14:$T$28,0),MATCH('דיווח פרטני'!C1748,גיליון3!$U$13:$X$13,0)))," ", INDEX(גיליון3!$U$14:$X$28,MATCH('דיווח פרטני'!G1748,גיליון3!$T$14:$T$28,0),MATCH('דיווח פרטני'!C1748,גיליון3!$U$13:$X$13,0)))</f>
        <v xml:space="preserve"> </v>
      </c>
      <c r="I1748" s="1"/>
      <c r="J1748" s="1" t="e">
        <f>VLOOKUP(Table_1[[#This Row],[מספר רישוי ]],'[3]2024'!$A:$AH,34,0)</f>
        <v>#N/A</v>
      </c>
    </row>
    <row r="1749" spans="1:10" ht="18" customHeight="1" thickBot="1" x14ac:dyDescent="0.3">
      <c r="A1749" s="1"/>
      <c r="B1749" s="1"/>
      <c r="C1749" s="1"/>
      <c r="D1749" s="1"/>
      <c r="E1749" s="713"/>
      <c r="F1749" s="1"/>
      <c r="G1749" s="1"/>
      <c r="H1749" s="44" t="str">
        <f t="array" ref="H1749">IF(ISERROR(INDEX(גיליון3!$U$14:$X$28,MATCH('דיווח פרטני'!G1749,גיליון3!$T$14:$T$28,0),MATCH('דיווח פרטני'!C1749,גיליון3!$U$13:$X$13,0)))," ", INDEX(גיליון3!$U$14:$X$28,MATCH('דיווח פרטני'!G1749,גיליון3!$T$14:$T$28,0),MATCH('דיווח פרטני'!C1749,גיליון3!$U$13:$X$13,0)))</f>
        <v xml:space="preserve"> </v>
      </c>
      <c r="I1749" s="1"/>
      <c r="J1749" s="1" t="e">
        <f>VLOOKUP(Table_1[[#This Row],[מספר רישוי ]],'[3]2024'!$A:$AH,34,0)</f>
        <v>#N/A</v>
      </c>
    </row>
    <row r="1750" spans="1:10" ht="18" customHeight="1" thickBot="1" x14ac:dyDescent="0.3">
      <c r="A1750" s="1"/>
      <c r="B1750" s="1"/>
      <c r="C1750" s="1"/>
      <c r="D1750" s="1"/>
      <c r="E1750" s="713"/>
      <c r="F1750" s="1"/>
      <c r="G1750" s="1"/>
      <c r="H1750" s="44" t="str">
        <f t="array" ref="H1750">IF(ISERROR(INDEX(גיליון3!$U$14:$X$28,MATCH('דיווח פרטני'!G1750,גיליון3!$T$14:$T$28,0),MATCH('דיווח פרטני'!C1750,גיליון3!$U$13:$X$13,0)))," ", INDEX(גיליון3!$U$14:$X$28,MATCH('דיווח פרטני'!G1750,גיליון3!$T$14:$T$28,0),MATCH('דיווח פרטני'!C1750,גיליון3!$U$13:$X$13,0)))</f>
        <v xml:space="preserve"> </v>
      </c>
      <c r="I1750" s="1"/>
      <c r="J1750" s="1" t="e">
        <f>VLOOKUP(Table_1[[#This Row],[מספר רישוי ]],'[3]2024'!$A:$AH,34,0)</f>
        <v>#N/A</v>
      </c>
    </row>
    <row r="1751" spans="1:10" ht="18" customHeight="1" thickBot="1" x14ac:dyDescent="0.3">
      <c r="A1751" s="1"/>
      <c r="B1751" s="1"/>
      <c r="C1751" s="1"/>
      <c r="D1751" s="1"/>
      <c r="E1751" s="713"/>
      <c r="F1751" s="1"/>
      <c r="G1751" s="1"/>
      <c r="H1751" s="44" t="str">
        <f t="array" ref="H1751">IF(ISERROR(INDEX(גיליון3!$U$14:$X$28,MATCH('דיווח פרטני'!G1751,גיליון3!$T$14:$T$28,0),MATCH('דיווח פרטני'!C1751,גיליון3!$U$13:$X$13,0)))," ", INDEX(גיליון3!$U$14:$X$28,MATCH('דיווח פרטני'!G1751,גיליון3!$T$14:$T$28,0),MATCH('דיווח פרטני'!C1751,גיליון3!$U$13:$X$13,0)))</f>
        <v xml:space="preserve"> </v>
      </c>
      <c r="I1751" s="1"/>
      <c r="J1751" s="1" t="e">
        <f>VLOOKUP(Table_1[[#This Row],[מספר רישוי ]],'[3]2024'!$A:$AH,34,0)</f>
        <v>#N/A</v>
      </c>
    </row>
    <row r="1752" spans="1:10" ht="18" customHeight="1" thickBot="1" x14ac:dyDescent="0.3">
      <c r="A1752" s="1"/>
      <c r="B1752" s="1"/>
      <c r="C1752" s="1"/>
      <c r="D1752" s="1"/>
      <c r="E1752" s="713"/>
      <c r="F1752" s="1"/>
      <c r="G1752" s="1"/>
      <c r="H1752" s="44" t="str">
        <f t="array" ref="H1752">IF(ISERROR(INDEX(גיליון3!$U$14:$X$28,MATCH('דיווח פרטני'!G1752,גיליון3!$T$14:$T$28,0),MATCH('דיווח פרטני'!C1752,גיליון3!$U$13:$X$13,0)))," ", INDEX(גיליון3!$U$14:$X$28,MATCH('דיווח פרטני'!G1752,גיליון3!$T$14:$T$28,0),MATCH('דיווח פרטני'!C1752,גיליון3!$U$13:$X$13,0)))</f>
        <v xml:space="preserve"> </v>
      </c>
      <c r="I1752" s="1"/>
      <c r="J1752" s="1" t="e">
        <f>VLOOKUP(Table_1[[#This Row],[מספר רישוי ]],'[3]2024'!$A:$AH,34,0)</f>
        <v>#N/A</v>
      </c>
    </row>
    <row r="1753" spans="1:10" ht="18" customHeight="1" thickBot="1" x14ac:dyDescent="0.3">
      <c r="A1753" s="1"/>
      <c r="B1753" s="1"/>
      <c r="C1753" s="1"/>
      <c r="D1753" s="1"/>
      <c r="E1753" s="713"/>
      <c r="F1753" s="1"/>
      <c r="G1753" s="1"/>
      <c r="H1753" s="44" t="str">
        <f t="array" ref="H1753">IF(ISERROR(INDEX(גיליון3!$U$14:$X$28,MATCH('דיווח פרטני'!G1753,גיליון3!$T$14:$T$28,0),MATCH('דיווח פרטני'!C1753,גיליון3!$U$13:$X$13,0)))," ", INDEX(גיליון3!$U$14:$X$28,MATCH('דיווח פרטני'!G1753,גיליון3!$T$14:$T$28,0),MATCH('דיווח פרטני'!C1753,גיליון3!$U$13:$X$13,0)))</f>
        <v xml:space="preserve"> </v>
      </c>
      <c r="I1753" s="1"/>
      <c r="J1753" s="1" t="e">
        <f>VLOOKUP(Table_1[[#This Row],[מספר רישוי ]],'[3]2024'!$A:$AH,34,0)</f>
        <v>#N/A</v>
      </c>
    </row>
    <row r="1754" spans="1:10" ht="18" customHeight="1" thickBot="1" x14ac:dyDescent="0.3">
      <c r="A1754" s="1"/>
      <c r="B1754" s="1"/>
      <c r="C1754" s="1"/>
      <c r="D1754" s="1"/>
      <c r="E1754" s="713"/>
      <c r="F1754" s="1"/>
      <c r="G1754" s="1"/>
      <c r="H1754" s="44" t="str">
        <f t="array" ref="H1754">IF(ISERROR(INDEX(גיליון3!$U$14:$X$28,MATCH('דיווח פרטני'!G1754,גיליון3!$T$14:$T$28,0),MATCH('דיווח פרטני'!C1754,גיליון3!$U$13:$X$13,0)))," ", INDEX(גיליון3!$U$14:$X$28,MATCH('דיווח פרטני'!G1754,גיליון3!$T$14:$T$28,0),MATCH('דיווח פרטני'!C1754,גיליון3!$U$13:$X$13,0)))</f>
        <v xml:space="preserve"> </v>
      </c>
      <c r="I1754" s="1"/>
      <c r="J1754" s="1" t="e">
        <f>VLOOKUP(Table_1[[#This Row],[מספר רישוי ]],'[3]2024'!$A:$AH,34,0)</f>
        <v>#N/A</v>
      </c>
    </row>
    <row r="1755" spans="1:10" ht="18" customHeight="1" thickBot="1" x14ac:dyDescent="0.3">
      <c r="A1755" s="1"/>
      <c r="B1755" s="1"/>
      <c r="C1755" s="1"/>
      <c r="D1755" s="1"/>
      <c r="E1755" s="713"/>
      <c r="F1755" s="1"/>
      <c r="G1755" s="1"/>
      <c r="H1755" s="44" t="str">
        <f t="array" ref="H1755">IF(ISERROR(INDEX(גיליון3!$U$14:$X$28,MATCH('דיווח פרטני'!G1755,גיליון3!$T$14:$T$28,0),MATCH('דיווח פרטני'!C1755,גיליון3!$U$13:$X$13,0)))," ", INDEX(גיליון3!$U$14:$X$28,MATCH('דיווח פרטני'!G1755,גיליון3!$T$14:$T$28,0),MATCH('דיווח פרטני'!C1755,גיליון3!$U$13:$X$13,0)))</f>
        <v xml:space="preserve"> </v>
      </c>
      <c r="I1755" s="1"/>
      <c r="J1755" s="1" t="e">
        <f>VLOOKUP(Table_1[[#This Row],[מספר רישוי ]],'[3]2024'!$A:$AH,34,0)</f>
        <v>#N/A</v>
      </c>
    </row>
    <row r="1756" spans="1:10" ht="18" customHeight="1" thickBot="1" x14ac:dyDescent="0.3">
      <c r="A1756" s="1"/>
      <c r="B1756" s="1"/>
      <c r="C1756" s="1"/>
      <c r="D1756" s="1"/>
      <c r="E1756" s="713"/>
      <c r="F1756" s="1"/>
      <c r="G1756" s="1"/>
      <c r="H1756" s="44" t="str">
        <f t="array" ref="H1756">IF(ISERROR(INDEX(גיליון3!$U$14:$X$28,MATCH('דיווח פרטני'!G1756,גיליון3!$T$14:$T$28,0),MATCH('דיווח פרטני'!C1756,גיליון3!$U$13:$X$13,0)))," ", INDEX(גיליון3!$U$14:$X$28,MATCH('דיווח פרטני'!G1756,גיליון3!$T$14:$T$28,0),MATCH('דיווח פרטני'!C1756,גיליון3!$U$13:$X$13,0)))</f>
        <v xml:space="preserve"> </v>
      </c>
      <c r="I1756" s="1"/>
      <c r="J1756" s="1" t="e">
        <f>VLOOKUP(Table_1[[#This Row],[מספר רישוי ]],'[3]2024'!$A:$AH,34,0)</f>
        <v>#N/A</v>
      </c>
    </row>
    <row r="1757" spans="1:10" ht="18" customHeight="1" thickBot="1" x14ac:dyDescent="0.3">
      <c r="A1757" s="1"/>
      <c r="B1757" s="1"/>
      <c r="C1757" s="1"/>
      <c r="D1757" s="1"/>
      <c r="E1757" s="713"/>
      <c r="F1757" s="1"/>
      <c r="G1757" s="1"/>
      <c r="H1757" s="44" t="str">
        <f t="array" ref="H1757">IF(ISERROR(INDEX(גיליון3!$U$14:$X$28,MATCH('דיווח פרטני'!G1757,גיליון3!$T$14:$T$28,0),MATCH('דיווח פרטני'!C1757,גיליון3!$U$13:$X$13,0)))," ", INDEX(גיליון3!$U$14:$X$28,MATCH('דיווח פרטני'!G1757,גיליון3!$T$14:$T$28,0),MATCH('דיווח פרטני'!C1757,גיליון3!$U$13:$X$13,0)))</f>
        <v xml:space="preserve"> </v>
      </c>
      <c r="I1757" s="1"/>
      <c r="J1757" s="1" t="e">
        <f>VLOOKUP(Table_1[[#This Row],[מספר רישוי ]],'[3]2024'!$A:$AH,34,0)</f>
        <v>#N/A</v>
      </c>
    </row>
    <row r="1758" spans="1:10" ht="18" customHeight="1" thickBot="1" x14ac:dyDescent="0.3">
      <c r="A1758" s="1"/>
      <c r="B1758" s="1"/>
      <c r="C1758" s="1"/>
      <c r="D1758" s="1"/>
      <c r="E1758" s="713"/>
      <c r="F1758" s="1"/>
      <c r="G1758" s="1"/>
      <c r="H1758" s="44" t="str">
        <f t="array" ref="H1758">IF(ISERROR(INDEX(גיליון3!$U$14:$X$28,MATCH('דיווח פרטני'!G1758,גיליון3!$T$14:$T$28,0),MATCH('דיווח פרטני'!C1758,גיליון3!$U$13:$X$13,0)))," ", INDEX(גיליון3!$U$14:$X$28,MATCH('דיווח פרטני'!G1758,גיליון3!$T$14:$T$28,0),MATCH('דיווח פרטני'!C1758,גיליון3!$U$13:$X$13,0)))</f>
        <v xml:space="preserve"> </v>
      </c>
      <c r="I1758" s="1"/>
      <c r="J1758" s="1" t="e">
        <f>VLOOKUP(Table_1[[#This Row],[מספר רישוי ]],'[3]2024'!$A:$AH,34,0)</f>
        <v>#N/A</v>
      </c>
    </row>
    <row r="1759" spans="1:10" ht="18" customHeight="1" thickBot="1" x14ac:dyDescent="0.3">
      <c r="A1759" s="1"/>
      <c r="B1759" s="1"/>
      <c r="C1759" s="1"/>
      <c r="D1759" s="1"/>
      <c r="E1759" s="713"/>
      <c r="F1759" s="1"/>
      <c r="G1759" s="1"/>
      <c r="H1759" s="44" t="str">
        <f t="array" ref="H1759">IF(ISERROR(INDEX(גיליון3!$U$14:$X$28,MATCH('דיווח פרטני'!G1759,גיליון3!$T$14:$T$28,0),MATCH('דיווח פרטני'!C1759,גיליון3!$U$13:$X$13,0)))," ", INDEX(גיליון3!$U$14:$X$28,MATCH('דיווח פרטני'!G1759,גיליון3!$T$14:$T$28,0),MATCH('דיווח פרטני'!C1759,גיליון3!$U$13:$X$13,0)))</f>
        <v xml:space="preserve"> </v>
      </c>
      <c r="I1759" s="1"/>
      <c r="J1759" s="1" t="e">
        <f>VLOOKUP(Table_1[[#This Row],[מספר רישוי ]],'[3]2024'!$A:$AH,34,0)</f>
        <v>#N/A</v>
      </c>
    </row>
    <row r="1760" spans="1:10" ht="18" customHeight="1" thickBot="1" x14ac:dyDescent="0.3">
      <c r="A1760" s="1"/>
      <c r="B1760" s="1"/>
      <c r="C1760" s="1"/>
      <c r="D1760" s="1"/>
      <c r="E1760" s="713"/>
      <c r="F1760" s="1"/>
      <c r="G1760" s="1"/>
      <c r="H1760" s="44" t="str">
        <f t="array" ref="H1760">IF(ISERROR(INDEX(גיליון3!$U$14:$X$28,MATCH('דיווח פרטני'!G1760,גיליון3!$T$14:$T$28,0),MATCH('דיווח פרטני'!C1760,גיליון3!$U$13:$X$13,0)))," ", INDEX(גיליון3!$U$14:$X$28,MATCH('דיווח פרטני'!G1760,גיליון3!$T$14:$T$28,0),MATCH('דיווח פרטני'!C1760,גיליון3!$U$13:$X$13,0)))</f>
        <v xml:space="preserve"> </v>
      </c>
      <c r="I1760" s="1"/>
      <c r="J1760" s="1" t="e">
        <f>VLOOKUP(Table_1[[#This Row],[מספר רישוי ]],'[3]2024'!$A:$AH,34,0)</f>
        <v>#N/A</v>
      </c>
    </row>
    <row r="1761" spans="1:10" ht="18" customHeight="1" thickBot="1" x14ac:dyDescent="0.3">
      <c r="A1761" s="1"/>
      <c r="B1761" s="1"/>
      <c r="C1761" s="1"/>
      <c r="D1761" s="1"/>
      <c r="E1761" s="713"/>
      <c r="F1761" s="1"/>
      <c r="G1761" s="1"/>
      <c r="H1761" s="44" t="str">
        <f t="array" ref="H1761">IF(ISERROR(INDEX(גיליון3!$U$14:$X$28,MATCH('דיווח פרטני'!G1761,גיליון3!$T$14:$T$28,0),MATCH('דיווח פרטני'!C1761,גיליון3!$U$13:$X$13,0)))," ", INDEX(גיליון3!$U$14:$X$28,MATCH('דיווח פרטני'!G1761,גיליון3!$T$14:$T$28,0),MATCH('דיווח פרטני'!C1761,גיליון3!$U$13:$X$13,0)))</f>
        <v xml:space="preserve"> </v>
      </c>
      <c r="I1761" s="1"/>
      <c r="J1761" s="1" t="e">
        <f>VLOOKUP(Table_1[[#This Row],[מספר רישוי ]],'[3]2024'!$A:$AH,34,0)</f>
        <v>#N/A</v>
      </c>
    </row>
    <row r="1762" spans="1:10" ht="18" customHeight="1" thickBot="1" x14ac:dyDescent="0.3">
      <c r="A1762" s="1"/>
      <c r="B1762" s="1"/>
      <c r="C1762" s="1"/>
      <c r="D1762" s="1"/>
      <c r="E1762" s="713"/>
      <c r="F1762" s="1"/>
      <c r="G1762" s="1"/>
      <c r="H1762" s="44" t="str">
        <f t="array" ref="H1762">IF(ISERROR(INDEX(גיליון3!$U$14:$X$28,MATCH('דיווח פרטני'!G1762,גיליון3!$T$14:$T$28,0),MATCH('דיווח פרטני'!C1762,גיליון3!$U$13:$X$13,0)))," ", INDEX(גיליון3!$U$14:$X$28,MATCH('דיווח פרטני'!G1762,גיליון3!$T$14:$T$28,0),MATCH('דיווח פרטני'!C1762,גיליון3!$U$13:$X$13,0)))</f>
        <v xml:space="preserve"> </v>
      </c>
      <c r="I1762" s="1"/>
      <c r="J1762" s="1" t="e">
        <f>VLOOKUP(Table_1[[#This Row],[מספר רישוי ]],'[3]2024'!$A:$AH,34,0)</f>
        <v>#N/A</v>
      </c>
    </row>
    <row r="1763" spans="1:10" ht="18" customHeight="1" thickBot="1" x14ac:dyDescent="0.3">
      <c r="A1763" s="1"/>
      <c r="B1763" s="1"/>
      <c r="C1763" s="1"/>
      <c r="D1763" s="1"/>
      <c r="E1763" s="713"/>
      <c r="F1763" s="1"/>
      <c r="G1763" s="1"/>
      <c r="H1763" s="44" t="str">
        <f t="array" ref="H1763">IF(ISERROR(INDEX(גיליון3!$U$14:$X$28,MATCH('דיווח פרטני'!G1763,גיליון3!$T$14:$T$28,0),MATCH('דיווח פרטני'!C1763,גיליון3!$U$13:$X$13,0)))," ", INDEX(גיליון3!$U$14:$X$28,MATCH('דיווח פרטני'!G1763,גיליון3!$T$14:$T$28,0),MATCH('דיווח פרטני'!C1763,גיליון3!$U$13:$X$13,0)))</f>
        <v xml:space="preserve"> </v>
      </c>
      <c r="I1763" s="1"/>
      <c r="J1763" s="1" t="e">
        <f>VLOOKUP(Table_1[[#This Row],[מספר רישוי ]],'[3]2024'!$A:$AH,34,0)</f>
        <v>#N/A</v>
      </c>
    </row>
    <row r="1764" spans="1:10" ht="18" customHeight="1" thickBot="1" x14ac:dyDescent="0.3">
      <c r="A1764" s="1"/>
      <c r="B1764" s="1"/>
      <c r="C1764" s="1"/>
      <c r="D1764" s="1"/>
      <c r="E1764" s="713"/>
      <c r="F1764" s="1"/>
      <c r="G1764" s="1"/>
      <c r="H1764" s="44" t="str">
        <f t="array" ref="H1764">IF(ISERROR(INDEX(גיליון3!$U$14:$X$28,MATCH('דיווח פרטני'!G1764,גיליון3!$T$14:$T$28,0),MATCH('דיווח פרטני'!C1764,גיליון3!$U$13:$X$13,0)))," ", INDEX(גיליון3!$U$14:$X$28,MATCH('דיווח פרטני'!G1764,גיליון3!$T$14:$T$28,0),MATCH('דיווח פרטני'!C1764,גיליון3!$U$13:$X$13,0)))</f>
        <v xml:space="preserve"> </v>
      </c>
      <c r="I1764" s="1"/>
      <c r="J1764" s="1" t="e">
        <f>VLOOKUP(Table_1[[#This Row],[מספר רישוי ]],'[3]2024'!$A:$AH,34,0)</f>
        <v>#N/A</v>
      </c>
    </row>
    <row r="1765" spans="1:10" ht="18" customHeight="1" thickBot="1" x14ac:dyDescent="0.3">
      <c r="A1765" s="1"/>
      <c r="B1765" s="1"/>
      <c r="C1765" s="1"/>
      <c r="D1765" s="1"/>
      <c r="E1765" s="713"/>
      <c r="F1765" s="1"/>
      <c r="G1765" s="1"/>
      <c r="H1765" s="44" t="str">
        <f t="array" ref="H1765">IF(ISERROR(INDEX(גיליון3!$U$14:$X$28,MATCH('דיווח פרטני'!G1765,גיליון3!$T$14:$T$28,0),MATCH('דיווח פרטני'!C1765,גיליון3!$U$13:$X$13,0)))," ", INDEX(גיליון3!$U$14:$X$28,MATCH('דיווח פרטני'!G1765,גיליון3!$T$14:$T$28,0),MATCH('דיווח פרטני'!C1765,גיליון3!$U$13:$X$13,0)))</f>
        <v xml:space="preserve"> </v>
      </c>
      <c r="I1765" s="1"/>
      <c r="J1765" s="1" t="e">
        <f>VLOOKUP(Table_1[[#This Row],[מספר רישוי ]],'[3]2024'!$A:$AH,34,0)</f>
        <v>#N/A</v>
      </c>
    </row>
    <row r="1766" spans="1:10" ht="18" customHeight="1" thickBot="1" x14ac:dyDescent="0.3">
      <c r="A1766" s="1"/>
      <c r="B1766" s="1"/>
      <c r="C1766" s="1"/>
      <c r="D1766" s="1"/>
      <c r="E1766" s="713"/>
      <c r="F1766" s="1"/>
      <c r="G1766" s="1"/>
      <c r="H1766" s="44" t="str">
        <f t="array" ref="H1766">IF(ISERROR(INDEX(גיליון3!$U$14:$X$28,MATCH('דיווח פרטני'!G1766,גיליון3!$T$14:$T$28,0),MATCH('דיווח פרטני'!C1766,גיליון3!$U$13:$X$13,0)))," ", INDEX(גיליון3!$U$14:$X$28,MATCH('דיווח פרטני'!G1766,גיליון3!$T$14:$T$28,0),MATCH('דיווח פרטני'!C1766,גיליון3!$U$13:$X$13,0)))</f>
        <v xml:space="preserve"> </v>
      </c>
      <c r="I1766" s="1"/>
      <c r="J1766" s="1" t="e">
        <f>VLOOKUP(Table_1[[#This Row],[מספר רישוי ]],'[3]2024'!$A:$AH,34,0)</f>
        <v>#N/A</v>
      </c>
    </row>
    <row r="1767" spans="1:10" ht="18" customHeight="1" thickBot="1" x14ac:dyDescent="0.3">
      <c r="A1767" s="1"/>
      <c r="B1767" s="1"/>
      <c r="C1767" s="1"/>
      <c r="D1767" s="1"/>
      <c r="E1767" s="713"/>
      <c r="F1767" s="1"/>
      <c r="G1767" s="1"/>
      <c r="H1767" s="44" t="str">
        <f t="array" ref="H1767">IF(ISERROR(INDEX(גיליון3!$U$14:$X$28,MATCH('דיווח פרטני'!G1767,גיליון3!$T$14:$T$28,0),MATCH('דיווח פרטני'!C1767,גיליון3!$U$13:$X$13,0)))," ", INDEX(גיליון3!$U$14:$X$28,MATCH('דיווח פרטני'!G1767,גיליון3!$T$14:$T$28,0),MATCH('דיווח פרטני'!C1767,גיליון3!$U$13:$X$13,0)))</f>
        <v xml:space="preserve"> </v>
      </c>
      <c r="I1767" s="1"/>
      <c r="J1767" s="1" t="e">
        <f>VLOOKUP(Table_1[[#This Row],[מספר רישוי ]],'[3]2024'!$A:$AH,34,0)</f>
        <v>#N/A</v>
      </c>
    </row>
    <row r="1768" spans="1:10" ht="18" customHeight="1" thickBot="1" x14ac:dyDescent="0.3">
      <c r="A1768" s="1"/>
      <c r="B1768" s="1"/>
      <c r="C1768" s="1"/>
      <c r="D1768" s="1"/>
      <c r="E1768" s="713"/>
      <c r="F1768" s="1"/>
      <c r="G1768" s="1"/>
      <c r="H1768" s="44" t="str">
        <f t="array" ref="H1768">IF(ISERROR(INDEX(גיליון3!$U$14:$X$28,MATCH('דיווח פרטני'!G1768,גיליון3!$T$14:$T$28,0),MATCH('דיווח פרטני'!C1768,גיליון3!$U$13:$X$13,0)))," ", INDEX(גיליון3!$U$14:$X$28,MATCH('דיווח פרטני'!G1768,גיליון3!$T$14:$T$28,0),MATCH('דיווח פרטני'!C1768,גיליון3!$U$13:$X$13,0)))</f>
        <v xml:space="preserve"> </v>
      </c>
      <c r="I1768" s="1"/>
      <c r="J1768" s="1" t="e">
        <f>VLOOKUP(Table_1[[#This Row],[מספר רישוי ]],'[3]2024'!$A:$AH,34,0)</f>
        <v>#N/A</v>
      </c>
    </row>
    <row r="1769" spans="1:10" ht="18" customHeight="1" thickBot="1" x14ac:dyDescent="0.3">
      <c r="A1769" s="1"/>
      <c r="B1769" s="1"/>
      <c r="C1769" s="1"/>
      <c r="D1769" s="1"/>
      <c r="E1769" s="713"/>
      <c r="F1769" s="1"/>
      <c r="G1769" s="1"/>
      <c r="H1769" s="44" t="str">
        <f t="array" ref="H1769">IF(ISERROR(INDEX(גיליון3!$U$14:$X$28,MATCH('דיווח פרטני'!G1769,גיליון3!$T$14:$T$28,0),MATCH('דיווח פרטני'!C1769,גיליון3!$U$13:$X$13,0)))," ", INDEX(גיליון3!$U$14:$X$28,MATCH('דיווח פרטני'!G1769,גיליון3!$T$14:$T$28,0),MATCH('דיווח פרטני'!C1769,גיליון3!$U$13:$X$13,0)))</f>
        <v xml:space="preserve"> </v>
      </c>
      <c r="I1769" s="1"/>
      <c r="J1769" s="1" t="e">
        <f>VLOOKUP(Table_1[[#This Row],[מספר רישוי ]],'[3]2024'!$A:$AH,34,0)</f>
        <v>#N/A</v>
      </c>
    </row>
    <row r="1770" spans="1:10" ht="18" customHeight="1" thickBot="1" x14ac:dyDescent="0.3">
      <c r="A1770" s="1"/>
      <c r="B1770" s="1"/>
      <c r="C1770" s="1"/>
      <c r="D1770" s="1"/>
      <c r="E1770" s="713"/>
      <c r="F1770" s="1"/>
      <c r="G1770" s="1"/>
      <c r="H1770" s="44" t="str">
        <f t="array" ref="H1770">IF(ISERROR(INDEX(גיליון3!$U$14:$X$28,MATCH('דיווח פרטני'!G1770,גיליון3!$T$14:$T$28,0),MATCH('דיווח פרטני'!C1770,גיליון3!$U$13:$X$13,0)))," ", INDEX(גיליון3!$U$14:$X$28,MATCH('דיווח פרטני'!G1770,גיליון3!$T$14:$T$28,0),MATCH('דיווח פרטני'!C1770,גיליון3!$U$13:$X$13,0)))</f>
        <v xml:space="preserve"> </v>
      </c>
      <c r="I1770" s="1"/>
      <c r="J1770" s="1" t="e">
        <f>VLOOKUP(Table_1[[#This Row],[מספר רישוי ]],'[3]2024'!$A:$AH,34,0)</f>
        <v>#N/A</v>
      </c>
    </row>
    <row r="1771" spans="1:10" ht="18" customHeight="1" thickBot="1" x14ac:dyDescent="0.3">
      <c r="A1771" s="1"/>
      <c r="B1771" s="1"/>
      <c r="C1771" s="1"/>
      <c r="D1771" s="1"/>
      <c r="E1771" s="713"/>
      <c r="F1771" s="1"/>
      <c r="G1771" s="1"/>
      <c r="H1771" s="44" t="str">
        <f t="array" ref="H1771">IF(ISERROR(INDEX(גיליון3!$U$14:$X$28,MATCH('דיווח פרטני'!G1771,גיליון3!$T$14:$T$28,0),MATCH('דיווח פרטני'!C1771,גיליון3!$U$13:$X$13,0)))," ", INDEX(גיליון3!$U$14:$X$28,MATCH('דיווח פרטני'!G1771,גיליון3!$T$14:$T$28,0),MATCH('דיווח פרטני'!C1771,גיליון3!$U$13:$X$13,0)))</f>
        <v xml:space="preserve"> </v>
      </c>
      <c r="I1771" s="1"/>
      <c r="J1771" s="1" t="e">
        <f>VLOOKUP(Table_1[[#This Row],[מספר רישוי ]],'[3]2024'!$A:$AH,34,0)</f>
        <v>#N/A</v>
      </c>
    </row>
    <row r="1772" spans="1:10" ht="18" customHeight="1" thickBot="1" x14ac:dyDescent="0.3">
      <c r="A1772" s="1"/>
      <c r="B1772" s="1"/>
      <c r="C1772" s="1"/>
      <c r="D1772" s="1"/>
      <c r="E1772" s="713"/>
      <c r="F1772" s="1"/>
      <c r="G1772" s="1"/>
      <c r="H1772" s="44" t="str">
        <f t="array" ref="H1772">IF(ISERROR(INDEX(גיליון3!$U$14:$X$28,MATCH('דיווח פרטני'!G1772,גיליון3!$T$14:$T$28,0),MATCH('דיווח פרטני'!C1772,גיליון3!$U$13:$X$13,0)))," ", INDEX(גיליון3!$U$14:$X$28,MATCH('דיווח פרטני'!G1772,גיליון3!$T$14:$T$28,0),MATCH('דיווח פרטני'!C1772,גיליון3!$U$13:$X$13,0)))</f>
        <v xml:space="preserve"> </v>
      </c>
      <c r="I1772" s="1"/>
      <c r="J1772" s="1" t="e">
        <f>VLOOKUP(Table_1[[#This Row],[מספר רישוי ]],'[3]2024'!$A:$AH,34,0)</f>
        <v>#N/A</v>
      </c>
    </row>
    <row r="1773" spans="1:10" ht="18" customHeight="1" thickBot="1" x14ac:dyDescent="0.3">
      <c r="A1773" s="1"/>
      <c r="B1773" s="1"/>
      <c r="C1773" s="1"/>
      <c r="D1773" s="1"/>
      <c r="E1773" s="713"/>
      <c r="F1773" s="1"/>
      <c r="G1773" s="1"/>
      <c r="H1773" s="44" t="str">
        <f t="array" ref="H1773">IF(ISERROR(INDEX(גיליון3!$U$14:$X$28,MATCH('דיווח פרטני'!G1773,גיליון3!$T$14:$T$28,0),MATCH('דיווח פרטני'!C1773,גיליון3!$U$13:$X$13,0)))," ", INDEX(גיליון3!$U$14:$X$28,MATCH('דיווח פרטני'!G1773,גיליון3!$T$14:$T$28,0),MATCH('דיווח פרטני'!C1773,גיליון3!$U$13:$X$13,0)))</f>
        <v xml:space="preserve"> </v>
      </c>
      <c r="I1773" s="1"/>
      <c r="J1773" s="1" t="e">
        <f>VLOOKUP(Table_1[[#This Row],[מספר רישוי ]],'[3]2024'!$A:$AH,34,0)</f>
        <v>#N/A</v>
      </c>
    </row>
    <row r="1774" spans="1:10" ht="18" customHeight="1" thickBot="1" x14ac:dyDescent="0.3">
      <c r="A1774" s="1"/>
      <c r="B1774" s="1"/>
      <c r="C1774" s="1"/>
      <c r="D1774" s="1"/>
      <c r="E1774" s="713"/>
      <c r="F1774" s="1"/>
      <c r="G1774" s="1"/>
      <c r="H1774" s="44" t="str">
        <f t="array" ref="H1774">IF(ISERROR(INDEX(גיליון3!$U$14:$X$28,MATCH('דיווח פרטני'!G1774,גיליון3!$T$14:$T$28,0),MATCH('דיווח פרטני'!C1774,גיליון3!$U$13:$X$13,0)))," ", INDEX(גיליון3!$U$14:$X$28,MATCH('דיווח פרטני'!G1774,גיליון3!$T$14:$T$28,0),MATCH('דיווח פרטני'!C1774,גיליון3!$U$13:$X$13,0)))</f>
        <v xml:space="preserve"> </v>
      </c>
      <c r="I1774" s="1"/>
      <c r="J1774" s="1" t="e">
        <f>VLOOKUP(Table_1[[#This Row],[מספר רישוי ]],'[3]2024'!$A:$AH,34,0)</f>
        <v>#N/A</v>
      </c>
    </row>
    <row r="1775" spans="1:10" ht="18" customHeight="1" thickBot="1" x14ac:dyDescent="0.3">
      <c r="A1775" s="1"/>
      <c r="B1775" s="1"/>
      <c r="C1775" s="1"/>
      <c r="D1775" s="1"/>
      <c r="E1775" s="713"/>
      <c r="F1775" s="1"/>
      <c r="G1775" s="1"/>
      <c r="H1775" s="44" t="str">
        <f t="array" ref="H1775">IF(ISERROR(INDEX(גיליון3!$U$14:$X$28,MATCH('דיווח פרטני'!G1775,גיליון3!$T$14:$T$28,0),MATCH('דיווח פרטני'!C1775,גיליון3!$U$13:$X$13,0)))," ", INDEX(גיליון3!$U$14:$X$28,MATCH('דיווח פרטני'!G1775,גיליון3!$T$14:$T$28,0),MATCH('דיווח פרטני'!C1775,גיליון3!$U$13:$X$13,0)))</f>
        <v xml:space="preserve"> </v>
      </c>
      <c r="I1775" s="1"/>
      <c r="J1775" s="1" t="e">
        <f>VLOOKUP(Table_1[[#This Row],[מספר רישוי ]],'[3]2024'!$A:$AH,34,0)</f>
        <v>#N/A</v>
      </c>
    </row>
    <row r="1776" spans="1:10" ht="18" customHeight="1" thickBot="1" x14ac:dyDescent="0.3">
      <c r="A1776" s="1"/>
      <c r="B1776" s="1"/>
      <c r="C1776" s="1"/>
      <c r="D1776" s="1"/>
      <c r="E1776" s="713"/>
      <c r="F1776" s="1"/>
      <c r="G1776" s="1"/>
      <c r="H1776" s="44" t="str">
        <f t="array" ref="H1776">IF(ISERROR(INDEX(גיליון3!$U$14:$X$28,MATCH('דיווח פרטני'!G1776,גיליון3!$T$14:$T$28,0),MATCH('דיווח פרטני'!C1776,גיליון3!$U$13:$X$13,0)))," ", INDEX(גיליון3!$U$14:$X$28,MATCH('דיווח פרטני'!G1776,גיליון3!$T$14:$T$28,0),MATCH('דיווח פרטני'!C1776,גיליון3!$U$13:$X$13,0)))</f>
        <v xml:space="preserve"> </v>
      </c>
      <c r="I1776" s="1"/>
      <c r="J1776" s="1" t="e">
        <f>VLOOKUP(Table_1[[#This Row],[מספר רישוי ]],'[3]2024'!$A:$AH,34,0)</f>
        <v>#N/A</v>
      </c>
    </row>
    <row r="1777" spans="1:10" ht="18" customHeight="1" thickBot="1" x14ac:dyDescent="0.3">
      <c r="A1777" s="1"/>
      <c r="B1777" s="1"/>
      <c r="C1777" s="1"/>
      <c r="D1777" s="1"/>
      <c r="E1777" s="713"/>
      <c r="F1777" s="1"/>
      <c r="G1777" s="1"/>
      <c r="H1777" s="44" t="str">
        <f t="array" ref="H1777">IF(ISERROR(INDEX(גיליון3!$U$14:$X$28,MATCH('דיווח פרטני'!G1777,גיליון3!$T$14:$T$28,0),MATCH('דיווח פרטני'!C1777,גיליון3!$U$13:$X$13,0)))," ", INDEX(גיליון3!$U$14:$X$28,MATCH('דיווח פרטני'!G1777,גיליון3!$T$14:$T$28,0),MATCH('דיווח פרטני'!C1777,גיליון3!$U$13:$X$13,0)))</f>
        <v xml:space="preserve"> </v>
      </c>
      <c r="I1777" s="1"/>
      <c r="J1777" s="1" t="e">
        <f>VLOOKUP(Table_1[[#This Row],[מספר רישוי ]],'[3]2024'!$A:$AH,34,0)</f>
        <v>#N/A</v>
      </c>
    </row>
    <row r="1778" spans="1:10" ht="18" customHeight="1" thickBot="1" x14ac:dyDescent="0.3">
      <c r="A1778" s="1"/>
      <c r="B1778" s="1"/>
      <c r="C1778" s="1"/>
      <c r="D1778" s="1"/>
      <c r="E1778" s="713"/>
      <c r="F1778" s="1"/>
      <c r="G1778" s="1"/>
      <c r="H1778" s="44" t="str">
        <f t="array" ref="H1778">IF(ISERROR(INDEX(גיליון3!$U$14:$X$28,MATCH('דיווח פרטני'!G1778,גיליון3!$T$14:$T$28,0),MATCH('דיווח פרטני'!C1778,גיליון3!$U$13:$X$13,0)))," ", INDEX(גיליון3!$U$14:$X$28,MATCH('דיווח פרטני'!G1778,גיליון3!$T$14:$T$28,0),MATCH('דיווח פרטני'!C1778,גיליון3!$U$13:$X$13,0)))</f>
        <v xml:space="preserve"> </v>
      </c>
      <c r="I1778" s="1"/>
      <c r="J1778" s="1" t="e">
        <f>VLOOKUP(Table_1[[#This Row],[מספר רישוי ]],'[3]2024'!$A:$AH,34,0)</f>
        <v>#N/A</v>
      </c>
    </row>
    <row r="1779" spans="1:10" ht="18" customHeight="1" thickBot="1" x14ac:dyDescent="0.3">
      <c r="A1779" s="1"/>
      <c r="B1779" s="1"/>
      <c r="C1779" s="1"/>
      <c r="D1779" s="1"/>
      <c r="E1779" s="713"/>
      <c r="F1779" s="1"/>
      <c r="G1779" s="1"/>
      <c r="H1779" s="44" t="str">
        <f t="array" ref="H1779">IF(ISERROR(INDEX(גיליון3!$U$14:$X$28,MATCH('דיווח פרטני'!G1779,גיליון3!$T$14:$T$28,0),MATCH('דיווח פרטני'!C1779,גיליון3!$U$13:$X$13,0)))," ", INDEX(גיליון3!$U$14:$X$28,MATCH('דיווח פרטני'!G1779,גיליון3!$T$14:$T$28,0),MATCH('דיווח פרטני'!C1779,גיליון3!$U$13:$X$13,0)))</f>
        <v xml:space="preserve"> </v>
      </c>
      <c r="I1779" s="1"/>
      <c r="J1779" s="1" t="e">
        <f>VLOOKUP(Table_1[[#This Row],[מספר רישוי ]],'[3]2024'!$A:$AH,34,0)</f>
        <v>#N/A</v>
      </c>
    </row>
    <row r="1780" spans="1:10" ht="18" customHeight="1" thickBot="1" x14ac:dyDescent="0.3">
      <c r="A1780" s="1"/>
      <c r="B1780" s="1"/>
      <c r="C1780" s="1"/>
      <c r="D1780" s="1"/>
      <c r="E1780" s="713"/>
      <c r="F1780" s="1"/>
      <c r="G1780" s="1"/>
      <c r="H1780" s="44" t="str">
        <f t="array" ref="H1780">IF(ISERROR(INDEX(גיליון3!$U$14:$X$28,MATCH('דיווח פרטני'!G1780,גיליון3!$T$14:$T$28,0),MATCH('דיווח פרטני'!C1780,גיליון3!$U$13:$X$13,0)))," ", INDEX(גיליון3!$U$14:$X$28,MATCH('דיווח פרטני'!G1780,גיליון3!$T$14:$T$28,0),MATCH('דיווח פרטני'!C1780,גיליון3!$U$13:$X$13,0)))</f>
        <v xml:space="preserve"> </v>
      </c>
      <c r="I1780" s="1"/>
      <c r="J1780" s="1" t="e">
        <f>VLOOKUP(Table_1[[#This Row],[מספר רישוי ]],'[3]2024'!$A:$AH,34,0)</f>
        <v>#N/A</v>
      </c>
    </row>
    <row r="1781" spans="1:10" ht="18" customHeight="1" thickBot="1" x14ac:dyDescent="0.3">
      <c r="A1781" s="1"/>
      <c r="B1781" s="1"/>
      <c r="C1781" s="1"/>
      <c r="D1781" s="1"/>
      <c r="E1781" s="713"/>
      <c r="F1781" s="1"/>
      <c r="G1781" s="1"/>
      <c r="H1781" s="44" t="str">
        <f t="array" ref="H1781">IF(ISERROR(INDEX(גיליון3!$U$14:$X$28,MATCH('דיווח פרטני'!G1781,גיליון3!$T$14:$T$28,0),MATCH('דיווח פרטני'!C1781,גיליון3!$U$13:$X$13,0)))," ", INDEX(גיליון3!$U$14:$X$28,MATCH('דיווח פרטני'!G1781,גיליון3!$T$14:$T$28,0),MATCH('דיווח פרטני'!C1781,גיליון3!$U$13:$X$13,0)))</f>
        <v xml:space="preserve"> </v>
      </c>
      <c r="I1781" s="1"/>
      <c r="J1781" s="1" t="e">
        <f>VLOOKUP(Table_1[[#This Row],[מספר רישוי ]],'[3]2024'!$A:$AH,34,0)</f>
        <v>#N/A</v>
      </c>
    </row>
    <row r="1782" spans="1:10" ht="18" customHeight="1" thickBot="1" x14ac:dyDescent="0.3">
      <c r="A1782" s="1"/>
      <c r="B1782" s="1"/>
      <c r="C1782" s="1"/>
      <c r="D1782" s="1"/>
      <c r="E1782" s="713"/>
      <c r="F1782" s="1"/>
      <c r="G1782" s="1"/>
      <c r="H1782" s="44" t="str">
        <f t="array" ref="H1782">IF(ISERROR(INDEX(גיליון3!$U$14:$X$28,MATCH('דיווח פרטני'!G1782,גיליון3!$T$14:$T$28,0),MATCH('דיווח פרטני'!C1782,גיליון3!$U$13:$X$13,0)))," ", INDEX(גיליון3!$U$14:$X$28,MATCH('דיווח פרטני'!G1782,גיליון3!$T$14:$T$28,0),MATCH('דיווח פרטני'!C1782,גיליון3!$U$13:$X$13,0)))</f>
        <v xml:space="preserve"> </v>
      </c>
      <c r="I1782" s="1"/>
      <c r="J1782" s="1" t="e">
        <f>VLOOKUP(Table_1[[#This Row],[מספר רישוי ]],'[3]2024'!$A:$AH,34,0)</f>
        <v>#N/A</v>
      </c>
    </row>
    <row r="1783" spans="1:10" ht="18" customHeight="1" thickBot="1" x14ac:dyDescent="0.3">
      <c r="A1783" s="1"/>
      <c r="B1783" s="1"/>
      <c r="C1783" s="1"/>
      <c r="D1783" s="1"/>
      <c r="E1783" s="713"/>
      <c r="F1783" s="1"/>
      <c r="G1783" s="1"/>
      <c r="H1783" s="44" t="str">
        <f t="array" ref="H1783">IF(ISERROR(INDEX(גיליון3!$U$14:$X$28,MATCH('דיווח פרטני'!G1783,גיליון3!$T$14:$T$28,0),MATCH('דיווח פרטני'!C1783,גיליון3!$U$13:$X$13,0)))," ", INDEX(גיליון3!$U$14:$X$28,MATCH('דיווח פרטני'!G1783,גיליון3!$T$14:$T$28,0),MATCH('דיווח פרטני'!C1783,גיליון3!$U$13:$X$13,0)))</f>
        <v xml:space="preserve"> </v>
      </c>
      <c r="I1783" s="1"/>
      <c r="J1783" s="1" t="e">
        <f>VLOOKUP(Table_1[[#This Row],[מספר רישוי ]],'[3]2024'!$A:$AH,34,0)</f>
        <v>#N/A</v>
      </c>
    </row>
    <row r="1784" spans="1:10" ht="18" customHeight="1" thickBot="1" x14ac:dyDescent="0.3">
      <c r="A1784" s="1"/>
      <c r="B1784" s="1"/>
      <c r="C1784" s="1"/>
      <c r="D1784" s="1"/>
      <c r="E1784" s="713"/>
      <c r="F1784" s="1"/>
      <c r="G1784" s="1"/>
      <c r="H1784" s="44" t="str">
        <f t="array" ref="H1784">IF(ISERROR(INDEX(גיליון3!$U$14:$X$28,MATCH('דיווח פרטני'!G1784,גיליון3!$T$14:$T$28,0),MATCH('דיווח פרטני'!C1784,גיליון3!$U$13:$X$13,0)))," ", INDEX(גיליון3!$U$14:$X$28,MATCH('דיווח פרטני'!G1784,גיליון3!$T$14:$T$28,0),MATCH('דיווח פרטני'!C1784,גיליון3!$U$13:$X$13,0)))</f>
        <v xml:space="preserve"> </v>
      </c>
      <c r="I1784" s="1"/>
      <c r="J1784" s="1" t="e">
        <f>VLOOKUP(Table_1[[#This Row],[מספר רישוי ]],'[3]2024'!$A:$AH,34,0)</f>
        <v>#N/A</v>
      </c>
    </row>
    <row r="1785" spans="1:10" ht="18" customHeight="1" thickBot="1" x14ac:dyDescent="0.3">
      <c r="A1785" s="1"/>
      <c r="B1785" s="1"/>
      <c r="C1785" s="1"/>
      <c r="D1785" s="1"/>
      <c r="E1785" s="713"/>
      <c r="F1785" s="1"/>
      <c r="G1785" s="1"/>
      <c r="H1785" s="44" t="str">
        <f t="array" ref="H1785">IF(ISERROR(INDEX(גיליון3!$U$14:$X$28,MATCH('דיווח פרטני'!G1785,גיליון3!$T$14:$T$28,0),MATCH('דיווח פרטני'!C1785,גיליון3!$U$13:$X$13,0)))," ", INDEX(גיליון3!$U$14:$X$28,MATCH('דיווח פרטני'!G1785,גיליון3!$T$14:$T$28,0),MATCH('דיווח פרטני'!C1785,גיליון3!$U$13:$X$13,0)))</f>
        <v xml:space="preserve"> </v>
      </c>
      <c r="I1785" s="1"/>
      <c r="J1785" s="1" t="e">
        <f>VLOOKUP(Table_1[[#This Row],[מספר רישוי ]],'[3]2024'!$A:$AH,34,0)</f>
        <v>#N/A</v>
      </c>
    </row>
    <row r="1786" spans="1:10" ht="18" customHeight="1" thickBot="1" x14ac:dyDescent="0.3">
      <c r="A1786" s="1"/>
      <c r="B1786" s="1"/>
      <c r="C1786" s="1"/>
      <c r="D1786" s="1"/>
      <c r="E1786" s="713"/>
      <c r="F1786" s="1"/>
      <c r="G1786" s="1"/>
      <c r="H1786" s="44" t="str">
        <f t="array" ref="H1786">IF(ISERROR(INDEX(גיליון3!$U$14:$X$28,MATCH('דיווח פרטני'!G1786,גיליון3!$T$14:$T$28,0),MATCH('דיווח פרטני'!C1786,גיליון3!$U$13:$X$13,0)))," ", INDEX(גיליון3!$U$14:$X$28,MATCH('דיווח פרטני'!G1786,גיליון3!$T$14:$T$28,0),MATCH('דיווח פרטני'!C1786,גיליון3!$U$13:$X$13,0)))</f>
        <v xml:space="preserve"> </v>
      </c>
      <c r="I1786" s="1"/>
      <c r="J1786" s="1" t="e">
        <f>VLOOKUP(Table_1[[#This Row],[מספר רישוי ]],'[3]2024'!$A:$AH,34,0)</f>
        <v>#N/A</v>
      </c>
    </row>
    <row r="1787" spans="1:10" ht="18" customHeight="1" thickBot="1" x14ac:dyDescent="0.3">
      <c r="A1787" s="1"/>
      <c r="B1787" s="1"/>
      <c r="C1787" s="1"/>
      <c r="D1787" s="1"/>
      <c r="E1787" s="713"/>
      <c r="F1787" s="1"/>
      <c r="G1787" s="1"/>
      <c r="H1787" s="44" t="str">
        <f t="array" ref="H1787">IF(ISERROR(INDEX(גיליון3!$U$14:$X$28,MATCH('דיווח פרטני'!G1787,גיליון3!$T$14:$T$28,0),MATCH('דיווח פרטני'!C1787,גיליון3!$U$13:$X$13,0)))," ", INDEX(גיליון3!$U$14:$X$28,MATCH('דיווח פרטני'!G1787,גיליון3!$T$14:$T$28,0),MATCH('דיווח פרטני'!C1787,גיליון3!$U$13:$X$13,0)))</f>
        <v xml:space="preserve"> </v>
      </c>
      <c r="I1787" s="1"/>
      <c r="J1787" s="1" t="e">
        <f>VLOOKUP(Table_1[[#This Row],[מספר רישוי ]],'[3]2024'!$A:$AH,34,0)</f>
        <v>#N/A</v>
      </c>
    </row>
    <row r="1788" spans="1:10" ht="18" customHeight="1" thickBot="1" x14ac:dyDescent="0.3">
      <c r="A1788" s="1"/>
      <c r="B1788" s="1"/>
      <c r="C1788" s="1"/>
      <c r="D1788" s="1"/>
      <c r="E1788" s="713"/>
      <c r="F1788" s="1"/>
      <c r="G1788" s="1"/>
      <c r="H1788" s="44" t="str">
        <f t="array" ref="H1788">IF(ISERROR(INDEX(גיליון3!$U$14:$X$28,MATCH('דיווח פרטני'!G1788,גיליון3!$T$14:$T$28,0),MATCH('דיווח פרטני'!C1788,גיליון3!$U$13:$X$13,0)))," ", INDEX(גיליון3!$U$14:$X$28,MATCH('דיווח פרטני'!G1788,גיליון3!$T$14:$T$28,0),MATCH('דיווח פרטני'!C1788,גיליון3!$U$13:$X$13,0)))</f>
        <v xml:space="preserve"> </v>
      </c>
      <c r="I1788" s="1"/>
      <c r="J1788" s="1" t="e">
        <f>VLOOKUP(Table_1[[#This Row],[מספר רישוי ]],'[3]2024'!$A:$AH,34,0)</f>
        <v>#N/A</v>
      </c>
    </row>
    <row r="1789" spans="1:10" ht="18" customHeight="1" thickBot="1" x14ac:dyDescent="0.3">
      <c r="A1789" s="1"/>
      <c r="B1789" s="1"/>
      <c r="C1789" s="1"/>
      <c r="D1789" s="1"/>
      <c r="E1789" s="713"/>
      <c r="F1789" s="1"/>
      <c r="G1789" s="1"/>
      <c r="H1789" s="44" t="str">
        <f t="array" ref="H1789">IF(ISERROR(INDEX(גיליון3!$U$14:$X$28,MATCH('דיווח פרטני'!G1789,גיליון3!$T$14:$T$28,0),MATCH('דיווח פרטני'!C1789,גיליון3!$U$13:$X$13,0)))," ", INDEX(גיליון3!$U$14:$X$28,MATCH('דיווח פרטני'!G1789,גיליון3!$T$14:$T$28,0),MATCH('דיווח פרטני'!C1789,גיליון3!$U$13:$X$13,0)))</f>
        <v xml:space="preserve"> </v>
      </c>
      <c r="I1789" s="1"/>
      <c r="J1789" s="1" t="e">
        <f>VLOOKUP(Table_1[[#This Row],[מספר רישוי ]],'[3]2024'!$A:$AH,34,0)</f>
        <v>#N/A</v>
      </c>
    </row>
    <row r="1790" spans="1:10" ht="18" customHeight="1" thickBot="1" x14ac:dyDescent="0.3">
      <c r="A1790" s="1"/>
      <c r="B1790" s="1"/>
      <c r="C1790" s="1"/>
      <c r="D1790" s="1"/>
      <c r="E1790" s="713"/>
      <c r="F1790" s="1"/>
      <c r="G1790" s="1"/>
      <c r="H1790" s="44" t="str">
        <f t="array" ref="H1790">IF(ISERROR(INDEX(גיליון3!$U$14:$X$28,MATCH('דיווח פרטני'!G1790,גיליון3!$T$14:$T$28,0),MATCH('דיווח פרטני'!C1790,גיליון3!$U$13:$X$13,0)))," ", INDEX(גיליון3!$U$14:$X$28,MATCH('דיווח פרטני'!G1790,גיליון3!$T$14:$T$28,0),MATCH('דיווח פרטני'!C1790,גיליון3!$U$13:$X$13,0)))</f>
        <v xml:space="preserve"> </v>
      </c>
      <c r="I1790" s="1"/>
      <c r="J1790" s="1" t="e">
        <f>VLOOKUP(Table_1[[#This Row],[מספר רישוי ]],'[3]2024'!$A:$AH,34,0)</f>
        <v>#N/A</v>
      </c>
    </row>
    <row r="1791" spans="1:10" ht="18" customHeight="1" thickBot="1" x14ac:dyDescent="0.3">
      <c r="A1791" s="1"/>
      <c r="B1791" s="1"/>
      <c r="C1791" s="1"/>
      <c r="D1791" s="1"/>
      <c r="E1791" s="713"/>
      <c r="F1791" s="1"/>
      <c r="G1791" s="1"/>
      <c r="H1791" s="44" t="str">
        <f t="array" ref="H1791">IF(ISERROR(INDEX(גיליון3!$U$14:$X$28,MATCH('דיווח פרטני'!G1791,גיליון3!$T$14:$T$28,0),MATCH('דיווח פרטני'!C1791,גיליון3!$U$13:$X$13,0)))," ", INDEX(גיליון3!$U$14:$X$28,MATCH('דיווח פרטני'!G1791,גיליון3!$T$14:$T$28,0),MATCH('דיווח פרטני'!C1791,גיליון3!$U$13:$X$13,0)))</f>
        <v xml:space="preserve"> </v>
      </c>
      <c r="I1791" s="1"/>
      <c r="J1791" s="1" t="e">
        <f>VLOOKUP(Table_1[[#This Row],[מספר רישוי ]],'[3]2024'!$A:$AH,34,0)</f>
        <v>#N/A</v>
      </c>
    </row>
    <row r="1792" spans="1:10" ht="18" customHeight="1" thickBot="1" x14ac:dyDescent="0.3">
      <c r="A1792" s="1"/>
      <c r="B1792" s="1"/>
      <c r="C1792" s="1"/>
      <c r="D1792" s="1"/>
      <c r="E1792" s="713"/>
      <c r="F1792" s="1"/>
      <c r="G1792" s="1"/>
      <c r="H1792" s="44" t="str">
        <f t="array" ref="H1792">IF(ISERROR(INDEX(גיליון3!$U$14:$X$28,MATCH('דיווח פרטני'!G1792,גיליון3!$T$14:$T$28,0),MATCH('דיווח פרטני'!C1792,גיליון3!$U$13:$X$13,0)))," ", INDEX(גיליון3!$U$14:$X$28,MATCH('דיווח פרטני'!G1792,גיליון3!$T$14:$T$28,0),MATCH('דיווח פרטני'!C1792,גיליון3!$U$13:$X$13,0)))</f>
        <v xml:space="preserve"> </v>
      </c>
      <c r="I1792" s="1"/>
      <c r="J1792" s="1" t="e">
        <f>VLOOKUP(Table_1[[#This Row],[מספר רישוי ]],'[3]2024'!$A:$AH,34,0)</f>
        <v>#N/A</v>
      </c>
    </row>
    <row r="1793" spans="1:10" ht="18" customHeight="1" thickBot="1" x14ac:dyDescent="0.3">
      <c r="A1793" s="1"/>
      <c r="B1793" s="1"/>
      <c r="C1793" s="1"/>
      <c r="D1793" s="1"/>
      <c r="E1793" s="713"/>
      <c r="F1793" s="1"/>
      <c r="G1793" s="1"/>
      <c r="H1793" s="44" t="str">
        <f t="array" ref="H1793">IF(ISERROR(INDEX(גיליון3!$U$14:$X$28,MATCH('דיווח פרטני'!G1793,גיליון3!$T$14:$T$28,0),MATCH('דיווח פרטני'!C1793,גיליון3!$U$13:$X$13,0)))," ", INDEX(גיליון3!$U$14:$X$28,MATCH('דיווח פרטני'!G1793,גיליון3!$T$14:$T$28,0),MATCH('דיווח פרטני'!C1793,גיליון3!$U$13:$X$13,0)))</f>
        <v xml:space="preserve"> </v>
      </c>
      <c r="I1793" s="1"/>
      <c r="J1793" s="1" t="e">
        <f>VLOOKUP(Table_1[[#This Row],[מספר רישוי ]],'[3]2024'!$A:$AH,34,0)</f>
        <v>#N/A</v>
      </c>
    </row>
    <row r="1794" spans="1:10" ht="18" customHeight="1" thickBot="1" x14ac:dyDescent="0.3">
      <c r="A1794" s="1"/>
      <c r="B1794" s="1"/>
      <c r="C1794" s="1"/>
      <c r="D1794" s="1"/>
      <c r="E1794" s="713"/>
      <c r="F1794" s="1"/>
      <c r="G1794" s="1"/>
      <c r="H1794" s="44" t="str">
        <f t="array" ref="H1794">IF(ISERROR(INDEX(גיליון3!$U$14:$X$28,MATCH('דיווח פרטני'!G1794,גיליון3!$T$14:$T$28,0),MATCH('דיווח פרטני'!C1794,גיליון3!$U$13:$X$13,0)))," ", INDEX(גיליון3!$U$14:$X$28,MATCH('דיווח פרטני'!G1794,גיליון3!$T$14:$T$28,0),MATCH('דיווח פרטני'!C1794,גיליון3!$U$13:$X$13,0)))</f>
        <v xml:space="preserve"> </v>
      </c>
      <c r="I1794" s="1"/>
      <c r="J1794" s="1" t="e">
        <f>VLOOKUP(Table_1[[#This Row],[מספר רישוי ]],'[3]2024'!$A:$AH,34,0)</f>
        <v>#N/A</v>
      </c>
    </row>
    <row r="1795" spans="1:10" ht="18" customHeight="1" thickBot="1" x14ac:dyDescent="0.3">
      <c r="A1795" s="1"/>
      <c r="B1795" s="1"/>
      <c r="C1795" s="1"/>
      <c r="D1795" s="1"/>
      <c r="E1795" s="713"/>
      <c r="F1795" s="1"/>
      <c r="G1795" s="1"/>
      <c r="H1795" s="44" t="str">
        <f t="array" ref="H1795">IF(ISERROR(INDEX(גיליון3!$U$14:$X$28,MATCH('דיווח פרטני'!G1795,גיליון3!$T$14:$T$28,0),MATCH('דיווח פרטני'!C1795,גיליון3!$U$13:$X$13,0)))," ", INDEX(גיליון3!$U$14:$X$28,MATCH('דיווח פרטני'!G1795,גיליון3!$T$14:$T$28,0),MATCH('דיווח פרטני'!C1795,גיליון3!$U$13:$X$13,0)))</f>
        <v xml:space="preserve"> </v>
      </c>
      <c r="I1795" s="1"/>
      <c r="J1795" s="1" t="e">
        <f>VLOOKUP(Table_1[[#This Row],[מספר רישוי ]],'[3]2024'!$A:$AH,34,0)</f>
        <v>#N/A</v>
      </c>
    </row>
    <row r="1796" spans="1:10" ht="18" customHeight="1" thickBot="1" x14ac:dyDescent="0.3">
      <c r="A1796" s="1"/>
      <c r="B1796" s="1"/>
      <c r="C1796" s="1"/>
      <c r="D1796" s="1"/>
      <c r="E1796" s="713"/>
      <c r="F1796" s="1"/>
      <c r="G1796" s="1"/>
      <c r="H1796" s="44" t="str">
        <f t="array" ref="H1796">IF(ISERROR(INDEX(גיליון3!$U$14:$X$28,MATCH('דיווח פרטני'!G1796,גיליון3!$T$14:$T$28,0),MATCH('דיווח פרטני'!C1796,גיליון3!$U$13:$X$13,0)))," ", INDEX(גיליון3!$U$14:$X$28,MATCH('דיווח פרטני'!G1796,גיליון3!$T$14:$T$28,0),MATCH('דיווח פרטני'!C1796,גיליון3!$U$13:$X$13,0)))</f>
        <v xml:space="preserve"> </v>
      </c>
      <c r="I1796" s="1"/>
      <c r="J1796" s="1" t="e">
        <f>VLOOKUP(Table_1[[#This Row],[מספר רישוי ]],'[3]2024'!$A:$AH,34,0)</f>
        <v>#N/A</v>
      </c>
    </row>
    <row r="1797" spans="1:10" ht="18" customHeight="1" thickBot="1" x14ac:dyDescent="0.3">
      <c r="A1797" s="1"/>
      <c r="B1797" s="1"/>
      <c r="C1797" s="1"/>
      <c r="D1797" s="1"/>
      <c r="E1797" s="713"/>
      <c r="F1797" s="1"/>
      <c r="G1797" s="1"/>
      <c r="H1797" s="44" t="str">
        <f t="array" ref="H1797">IF(ISERROR(INDEX(גיליון3!$U$14:$X$28,MATCH('דיווח פרטני'!G1797,גיליון3!$T$14:$T$28,0),MATCH('דיווח פרטני'!C1797,גיליון3!$U$13:$X$13,0)))," ", INDEX(גיליון3!$U$14:$X$28,MATCH('דיווח פרטני'!G1797,גיליון3!$T$14:$T$28,0),MATCH('דיווח פרטני'!C1797,גיליון3!$U$13:$X$13,0)))</f>
        <v xml:space="preserve"> </v>
      </c>
      <c r="I1797" s="1"/>
      <c r="J1797" s="1" t="e">
        <f>VLOOKUP(Table_1[[#This Row],[מספר רישוי ]],'[3]2024'!$A:$AH,34,0)</f>
        <v>#N/A</v>
      </c>
    </row>
    <row r="1798" spans="1:10" ht="18" customHeight="1" thickBot="1" x14ac:dyDescent="0.3">
      <c r="A1798" s="1"/>
      <c r="B1798" s="1"/>
      <c r="C1798" s="1"/>
      <c r="D1798" s="1"/>
      <c r="E1798" s="713"/>
      <c r="F1798" s="1"/>
      <c r="G1798" s="1"/>
      <c r="H1798" s="44" t="str">
        <f t="array" ref="H1798">IF(ISERROR(INDEX(גיליון3!$U$14:$X$28,MATCH('דיווח פרטני'!G1798,גיליון3!$T$14:$T$28,0),MATCH('דיווח פרטני'!C1798,גיליון3!$U$13:$X$13,0)))," ", INDEX(גיליון3!$U$14:$X$28,MATCH('דיווח פרטני'!G1798,גיליון3!$T$14:$T$28,0),MATCH('דיווח פרטני'!C1798,גיליון3!$U$13:$X$13,0)))</f>
        <v xml:space="preserve"> </v>
      </c>
      <c r="I1798" s="1"/>
      <c r="J1798" s="1" t="e">
        <f>VLOOKUP(Table_1[[#This Row],[מספר רישוי ]],'[3]2024'!$A:$AH,34,0)</f>
        <v>#N/A</v>
      </c>
    </row>
    <row r="1799" spans="1:10" ht="18" customHeight="1" thickBot="1" x14ac:dyDescent="0.3">
      <c r="A1799" s="1"/>
      <c r="B1799" s="1"/>
      <c r="C1799" s="1"/>
      <c r="D1799" s="1"/>
      <c r="E1799" s="713"/>
      <c r="F1799" s="1"/>
      <c r="G1799" s="1"/>
      <c r="H1799" s="44" t="str">
        <f t="array" ref="H1799">IF(ISERROR(INDEX(גיליון3!$U$14:$X$28,MATCH('דיווח פרטני'!G1799,גיליון3!$T$14:$T$28,0),MATCH('דיווח פרטני'!C1799,גיליון3!$U$13:$X$13,0)))," ", INDEX(גיליון3!$U$14:$X$28,MATCH('דיווח פרטני'!G1799,גיליון3!$T$14:$T$28,0),MATCH('דיווח פרטני'!C1799,גיליון3!$U$13:$X$13,0)))</f>
        <v xml:space="preserve"> </v>
      </c>
      <c r="I1799" s="1"/>
      <c r="J1799" s="1" t="e">
        <f>VLOOKUP(Table_1[[#This Row],[מספר רישוי ]],'[3]2024'!$A:$AH,34,0)</f>
        <v>#N/A</v>
      </c>
    </row>
    <row r="1800" spans="1:10" ht="18" customHeight="1" thickBot="1" x14ac:dyDescent="0.3">
      <c r="A1800" s="1"/>
      <c r="B1800" s="1"/>
      <c r="C1800" s="1"/>
      <c r="D1800" s="1"/>
      <c r="E1800" s="713"/>
      <c r="F1800" s="1"/>
      <c r="G1800" s="1"/>
      <c r="H1800" s="44" t="str">
        <f t="array" ref="H1800">IF(ISERROR(INDEX(גיליון3!$U$14:$X$28,MATCH('דיווח פרטני'!G1800,גיליון3!$T$14:$T$28,0),MATCH('דיווח פרטני'!C1800,גיליון3!$U$13:$X$13,0)))," ", INDEX(גיליון3!$U$14:$X$28,MATCH('דיווח פרטני'!G1800,גיליון3!$T$14:$T$28,0),MATCH('דיווח פרטני'!C1800,גיליון3!$U$13:$X$13,0)))</f>
        <v xml:space="preserve"> </v>
      </c>
      <c r="I1800" s="1"/>
      <c r="J1800" s="1" t="e">
        <f>VLOOKUP(Table_1[[#This Row],[מספר רישוי ]],'[3]2024'!$A:$AH,34,0)</f>
        <v>#N/A</v>
      </c>
    </row>
    <row r="1801" spans="1:10" ht="18" customHeight="1" thickBot="1" x14ac:dyDescent="0.3">
      <c r="A1801" s="1"/>
      <c r="B1801" s="1"/>
      <c r="C1801" s="1"/>
      <c r="D1801" s="1"/>
      <c r="E1801" s="713"/>
      <c r="F1801" s="1"/>
      <c r="G1801" s="1"/>
      <c r="H1801" s="44" t="str">
        <f t="array" ref="H1801">IF(ISERROR(INDEX(גיליון3!$U$14:$X$28,MATCH('דיווח פרטני'!G1801,גיליון3!$T$14:$T$28,0),MATCH('דיווח פרטני'!C1801,גיליון3!$U$13:$X$13,0)))," ", INDEX(גיליון3!$U$14:$X$28,MATCH('דיווח פרטני'!G1801,גיליון3!$T$14:$T$28,0),MATCH('דיווח פרטני'!C1801,גיליון3!$U$13:$X$13,0)))</f>
        <v xml:space="preserve"> </v>
      </c>
      <c r="I1801" s="1"/>
      <c r="J1801" s="1" t="e">
        <f>VLOOKUP(Table_1[[#This Row],[מספר רישוי ]],'[3]2024'!$A:$AH,34,0)</f>
        <v>#N/A</v>
      </c>
    </row>
    <row r="1802" spans="1:10" ht="18" customHeight="1" thickBot="1" x14ac:dyDescent="0.3">
      <c r="A1802" s="1"/>
      <c r="B1802" s="1"/>
      <c r="C1802" s="1"/>
      <c r="D1802" s="1"/>
      <c r="E1802" s="713"/>
      <c r="F1802" s="1"/>
      <c r="G1802" s="1"/>
      <c r="H1802" s="44" t="str">
        <f t="array" ref="H1802">IF(ISERROR(INDEX(גיליון3!$U$14:$X$28,MATCH('דיווח פרטני'!G1802,גיליון3!$T$14:$T$28,0),MATCH('דיווח פרטני'!C1802,גיליון3!$U$13:$X$13,0)))," ", INDEX(גיליון3!$U$14:$X$28,MATCH('דיווח פרטני'!G1802,גיליון3!$T$14:$T$28,0),MATCH('דיווח פרטני'!C1802,גיליון3!$U$13:$X$13,0)))</f>
        <v xml:space="preserve"> </v>
      </c>
      <c r="I1802" s="1"/>
      <c r="J1802" s="1" t="e">
        <f>VLOOKUP(Table_1[[#This Row],[מספר רישוי ]],'[3]2024'!$A:$AH,34,0)</f>
        <v>#N/A</v>
      </c>
    </row>
    <row r="1803" spans="1:10" ht="18" customHeight="1" thickBot="1" x14ac:dyDescent="0.3">
      <c r="A1803" s="1"/>
      <c r="B1803" s="1"/>
      <c r="C1803" s="1"/>
      <c r="D1803" s="1"/>
      <c r="E1803" s="713"/>
      <c r="F1803" s="1"/>
      <c r="G1803" s="1"/>
      <c r="H1803" s="44" t="str">
        <f t="array" ref="H1803">IF(ISERROR(INDEX(גיליון3!$U$14:$X$28,MATCH('דיווח פרטני'!G1803,גיליון3!$T$14:$T$28,0),MATCH('דיווח פרטני'!C1803,גיליון3!$U$13:$X$13,0)))," ", INDEX(גיליון3!$U$14:$X$28,MATCH('דיווח פרטני'!G1803,גיליון3!$T$14:$T$28,0),MATCH('דיווח פרטני'!C1803,גיליון3!$U$13:$X$13,0)))</f>
        <v xml:space="preserve"> </v>
      </c>
      <c r="I1803" s="1"/>
      <c r="J1803" s="1" t="e">
        <f>VLOOKUP(Table_1[[#This Row],[מספר רישוי ]],'[3]2024'!$A:$AH,34,0)</f>
        <v>#N/A</v>
      </c>
    </row>
    <row r="1804" spans="1:10" ht="18" customHeight="1" thickBot="1" x14ac:dyDescent="0.3">
      <c r="A1804" s="1"/>
      <c r="B1804" s="1"/>
      <c r="C1804" s="1"/>
      <c r="D1804" s="1"/>
      <c r="E1804" s="713"/>
      <c r="F1804" s="1"/>
      <c r="G1804" s="1"/>
      <c r="H1804" s="44" t="str">
        <f t="array" ref="H1804">IF(ISERROR(INDEX(גיליון3!$U$14:$X$28,MATCH('דיווח פרטני'!G1804,גיליון3!$T$14:$T$28,0),MATCH('דיווח פרטני'!C1804,גיליון3!$U$13:$X$13,0)))," ", INDEX(גיליון3!$U$14:$X$28,MATCH('דיווח פרטני'!G1804,גיליון3!$T$14:$T$28,0),MATCH('דיווח פרטני'!C1804,גיליון3!$U$13:$X$13,0)))</f>
        <v xml:space="preserve"> </v>
      </c>
      <c r="I1804" s="1"/>
      <c r="J1804" s="1" t="e">
        <f>VLOOKUP(Table_1[[#This Row],[מספר רישוי ]],'[3]2024'!$A:$AH,34,0)</f>
        <v>#N/A</v>
      </c>
    </row>
    <row r="1805" spans="1:10" ht="18" customHeight="1" thickBot="1" x14ac:dyDescent="0.3">
      <c r="A1805" s="1"/>
      <c r="B1805" s="1"/>
      <c r="C1805" s="1"/>
      <c r="D1805" s="1"/>
      <c r="E1805" s="713"/>
      <c r="F1805" s="1"/>
      <c r="G1805" s="1"/>
      <c r="H1805" s="44" t="str">
        <f t="array" ref="H1805">IF(ISERROR(INDEX(גיליון3!$U$14:$X$28,MATCH('דיווח פרטני'!G1805,גיליון3!$T$14:$T$28,0),MATCH('דיווח פרטני'!C1805,גיליון3!$U$13:$X$13,0)))," ", INDEX(גיליון3!$U$14:$X$28,MATCH('דיווח פרטני'!G1805,גיליון3!$T$14:$T$28,0),MATCH('דיווח פרטני'!C1805,גיליון3!$U$13:$X$13,0)))</f>
        <v xml:space="preserve"> </v>
      </c>
      <c r="I1805" s="1"/>
      <c r="J1805" s="1" t="e">
        <f>VLOOKUP(Table_1[[#This Row],[מספר רישוי ]],'[3]2024'!$A:$AH,34,0)</f>
        <v>#N/A</v>
      </c>
    </row>
    <row r="1806" spans="1:10" ht="18" customHeight="1" thickBot="1" x14ac:dyDescent="0.3">
      <c r="A1806" s="1"/>
      <c r="B1806" s="1"/>
      <c r="C1806" s="1"/>
      <c r="D1806" s="1"/>
      <c r="E1806" s="713"/>
      <c r="F1806" s="1"/>
      <c r="G1806" s="1"/>
      <c r="H1806" s="44" t="str">
        <f t="array" ref="H1806">IF(ISERROR(INDEX(גיליון3!$U$14:$X$28,MATCH('דיווח פרטני'!G1806,גיליון3!$T$14:$T$28,0),MATCH('דיווח פרטני'!C1806,גיליון3!$U$13:$X$13,0)))," ", INDEX(גיליון3!$U$14:$X$28,MATCH('דיווח פרטני'!G1806,גיליון3!$T$14:$T$28,0),MATCH('דיווח פרטני'!C1806,גיליון3!$U$13:$X$13,0)))</f>
        <v xml:space="preserve"> </v>
      </c>
      <c r="I1806" s="1"/>
      <c r="J1806" s="1" t="e">
        <f>VLOOKUP(Table_1[[#This Row],[מספר רישוי ]],'[3]2024'!$A:$AH,34,0)</f>
        <v>#N/A</v>
      </c>
    </row>
    <row r="1807" spans="1:10" ht="18" customHeight="1" thickBot="1" x14ac:dyDescent="0.3">
      <c r="A1807" s="1"/>
      <c r="B1807" s="1"/>
      <c r="C1807" s="1"/>
      <c r="D1807" s="1"/>
      <c r="E1807" s="713"/>
      <c r="F1807" s="1"/>
      <c r="G1807" s="1"/>
      <c r="H1807" s="44" t="str">
        <f t="array" ref="H1807">IF(ISERROR(INDEX(גיליון3!$U$14:$X$28,MATCH('דיווח פרטני'!G1807,גיליון3!$T$14:$T$28,0),MATCH('דיווח פרטני'!C1807,גיליון3!$U$13:$X$13,0)))," ", INDEX(גיליון3!$U$14:$X$28,MATCH('דיווח פרטני'!G1807,גיליון3!$T$14:$T$28,0),MATCH('דיווח פרטני'!C1807,גיליון3!$U$13:$X$13,0)))</f>
        <v xml:space="preserve"> </v>
      </c>
      <c r="I1807" s="1"/>
      <c r="J1807" s="1" t="e">
        <f>VLOOKUP(Table_1[[#This Row],[מספר רישוי ]],'[3]2024'!$A:$AH,34,0)</f>
        <v>#N/A</v>
      </c>
    </row>
    <row r="1808" spans="1:10" ht="18" customHeight="1" thickBot="1" x14ac:dyDescent="0.3">
      <c r="A1808" s="1"/>
      <c r="B1808" s="1"/>
      <c r="C1808" s="1"/>
      <c r="D1808" s="1"/>
      <c r="E1808" s="713"/>
      <c r="F1808" s="1"/>
      <c r="G1808" s="1"/>
      <c r="H1808" s="44" t="str">
        <f t="array" ref="H1808">IF(ISERROR(INDEX(גיליון3!$U$14:$X$28,MATCH('דיווח פרטני'!G1808,גיליון3!$T$14:$T$28,0),MATCH('דיווח פרטני'!C1808,גיליון3!$U$13:$X$13,0)))," ", INDEX(גיליון3!$U$14:$X$28,MATCH('דיווח פרטני'!G1808,גיליון3!$T$14:$T$28,0),MATCH('דיווח פרטני'!C1808,גיליון3!$U$13:$X$13,0)))</f>
        <v xml:space="preserve"> </v>
      </c>
      <c r="I1808" s="1"/>
      <c r="J1808" s="1" t="e">
        <f>VLOOKUP(Table_1[[#This Row],[מספר רישוי ]],'[3]2024'!$A:$AH,34,0)</f>
        <v>#N/A</v>
      </c>
    </row>
    <row r="1809" spans="1:10" ht="18" customHeight="1" thickBot="1" x14ac:dyDescent="0.3">
      <c r="A1809" s="1"/>
      <c r="B1809" s="1"/>
      <c r="C1809" s="1"/>
      <c r="D1809" s="1"/>
      <c r="E1809" s="713"/>
      <c r="F1809" s="1"/>
      <c r="G1809" s="1"/>
      <c r="H1809" s="44" t="str">
        <f t="array" ref="H1809">IF(ISERROR(INDEX(גיליון3!$U$14:$X$28,MATCH('דיווח פרטני'!G1809,גיליון3!$T$14:$T$28,0),MATCH('דיווח פרטני'!C1809,גיליון3!$U$13:$X$13,0)))," ", INDEX(גיליון3!$U$14:$X$28,MATCH('דיווח פרטני'!G1809,גיליון3!$T$14:$T$28,0),MATCH('דיווח פרטני'!C1809,גיליון3!$U$13:$X$13,0)))</f>
        <v xml:space="preserve"> </v>
      </c>
      <c r="I1809" s="1"/>
      <c r="J1809" s="1" t="e">
        <f>VLOOKUP(Table_1[[#This Row],[מספר רישוי ]],'[3]2024'!$A:$AH,34,0)</f>
        <v>#N/A</v>
      </c>
    </row>
    <row r="1810" spans="1:10" ht="18" customHeight="1" thickBot="1" x14ac:dyDescent="0.3">
      <c r="A1810" s="1"/>
      <c r="B1810" s="1"/>
      <c r="C1810" s="1"/>
      <c r="D1810" s="1"/>
      <c r="E1810" s="713"/>
      <c r="F1810" s="1"/>
      <c r="G1810" s="1"/>
      <c r="H1810" s="44" t="str">
        <f t="array" ref="H1810">IF(ISERROR(INDEX(גיליון3!$U$14:$X$28,MATCH('דיווח פרטני'!G1810,גיליון3!$T$14:$T$28,0),MATCH('דיווח פרטני'!C1810,גיליון3!$U$13:$X$13,0)))," ", INDEX(גיליון3!$U$14:$X$28,MATCH('דיווח פרטני'!G1810,גיליון3!$T$14:$T$28,0),MATCH('דיווח פרטני'!C1810,גיליון3!$U$13:$X$13,0)))</f>
        <v xml:space="preserve"> </v>
      </c>
      <c r="I1810" s="1"/>
      <c r="J1810" s="1" t="e">
        <f>VLOOKUP(Table_1[[#This Row],[מספר רישוי ]],'[3]2024'!$A:$AH,34,0)</f>
        <v>#N/A</v>
      </c>
    </row>
    <row r="1811" spans="1:10" ht="18" customHeight="1" thickBot="1" x14ac:dyDescent="0.3">
      <c r="A1811" s="1"/>
      <c r="B1811" s="1"/>
      <c r="C1811" s="1"/>
      <c r="D1811" s="1"/>
      <c r="E1811" s="713"/>
      <c r="F1811" s="1"/>
      <c r="G1811" s="1"/>
      <c r="H1811" s="44" t="str">
        <f t="array" ref="H1811">IF(ISERROR(INDEX(גיליון3!$U$14:$X$28,MATCH('דיווח פרטני'!G1811,גיליון3!$T$14:$T$28,0),MATCH('דיווח פרטני'!C1811,גיליון3!$U$13:$X$13,0)))," ", INDEX(גיליון3!$U$14:$X$28,MATCH('דיווח פרטני'!G1811,גיליון3!$T$14:$T$28,0),MATCH('דיווח פרטני'!C1811,גיליון3!$U$13:$X$13,0)))</f>
        <v xml:space="preserve"> </v>
      </c>
      <c r="I1811" s="1"/>
      <c r="J1811" s="1" t="e">
        <f>VLOOKUP(Table_1[[#This Row],[מספר רישוי ]],'[3]2024'!$A:$AH,34,0)</f>
        <v>#N/A</v>
      </c>
    </row>
    <row r="1812" spans="1:10" ht="18" customHeight="1" thickBot="1" x14ac:dyDescent="0.3">
      <c r="A1812" s="1"/>
      <c r="B1812" s="1"/>
      <c r="C1812" s="1"/>
      <c r="D1812" s="1"/>
      <c r="E1812" s="713"/>
      <c r="F1812" s="1"/>
      <c r="G1812" s="1"/>
      <c r="H1812" s="44" t="str">
        <f t="array" ref="H1812">IF(ISERROR(INDEX(גיליון3!$U$14:$X$28,MATCH('דיווח פרטני'!G1812,גיליון3!$T$14:$T$28,0),MATCH('דיווח פרטני'!C1812,גיליון3!$U$13:$X$13,0)))," ", INDEX(גיליון3!$U$14:$X$28,MATCH('דיווח פרטני'!G1812,גיליון3!$T$14:$T$28,0),MATCH('דיווח פרטני'!C1812,גיליון3!$U$13:$X$13,0)))</f>
        <v xml:space="preserve"> </v>
      </c>
      <c r="I1812" s="1"/>
      <c r="J1812" s="1" t="e">
        <f>VLOOKUP(Table_1[[#This Row],[מספר רישוי ]],'[3]2024'!$A:$AH,34,0)</f>
        <v>#N/A</v>
      </c>
    </row>
    <row r="1813" spans="1:10" ht="18" customHeight="1" thickBot="1" x14ac:dyDescent="0.3">
      <c r="A1813" s="1"/>
      <c r="B1813" s="1"/>
      <c r="C1813" s="1"/>
      <c r="D1813" s="1"/>
      <c r="E1813" s="713"/>
      <c r="F1813" s="1"/>
      <c r="G1813" s="1"/>
      <c r="H1813" s="44" t="str">
        <f t="array" ref="H1813">IF(ISERROR(INDEX(גיליון3!$U$14:$X$28,MATCH('דיווח פרטני'!G1813,גיליון3!$T$14:$T$28,0),MATCH('דיווח פרטני'!C1813,גיליון3!$U$13:$X$13,0)))," ", INDEX(גיליון3!$U$14:$X$28,MATCH('דיווח פרטני'!G1813,גיליון3!$T$14:$T$28,0),MATCH('דיווח פרטני'!C1813,גיליון3!$U$13:$X$13,0)))</f>
        <v xml:space="preserve"> </v>
      </c>
      <c r="I1813" s="1"/>
      <c r="J1813" s="1" t="e">
        <f>VLOOKUP(Table_1[[#This Row],[מספר רישוי ]],'[3]2024'!$A:$AH,34,0)</f>
        <v>#N/A</v>
      </c>
    </row>
    <row r="1814" spans="1:10" ht="18" customHeight="1" thickBot="1" x14ac:dyDescent="0.3">
      <c r="A1814" s="1"/>
      <c r="B1814" s="1"/>
      <c r="C1814" s="1"/>
      <c r="D1814" s="1"/>
      <c r="E1814" s="713"/>
      <c r="F1814" s="1"/>
      <c r="G1814" s="1"/>
      <c r="H1814" s="44" t="str">
        <f t="array" ref="H1814">IF(ISERROR(INDEX(גיליון3!$U$14:$X$28,MATCH('דיווח פרטני'!G1814,גיליון3!$T$14:$T$28,0),MATCH('דיווח פרטני'!C1814,גיליון3!$U$13:$X$13,0)))," ", INDEX(גיליון3!$U$14:$X$28,MATCH('דיווח פרטני'!G1814,גיליון3!$T$14:$T$28,0),MATCH('דיווח פרטני'!C1814,גיליון3!$U$13:$X$13,0)))</f>
        <v xml:space="preserve"> </v>
      </c>
      <c r="I1814" s="1"/>
      <c r="J1814" s="1" t="e">
        <f>VLOOKUP(Table_1[[#This Row],[מספר רישוי ]],'[3]2024'!$A:$AH,34,0)</f>
        <v>#N/A</v>
      </c>
    </row>
    <row r="1815" spans="1:10" ht="18" customHeight="1" thickBot="1" x14ac:dyDescent="0.3">
      <c r="A1815" s="1"/>
      <c r="B1815" s="1"/>
      <c r="C1815" s="1"/>
      <c r="D1815" s="1"/>
      <c r="E1815" s="713"/>
      <c r="F1815" s="1"/>
      <c r="G1815" s="1"/>
      <c r="H1815" s="44" t="str">
        <f t="array" ref="H1815">IF(ISERROR(INDEX(גיליון3!$U$14:$X$28,MATCH('דיווח פרטני'!G1815,גיליון3!$T$14:$T$28,0),MATCH('דיווח פרטני'!C1815,גיליון3!$U$13:$X$13,0)))," ", INDEX(גיליון3!$U$14:$X$28,MATCH('דיווח פרטני'!G1815,גיליון3!$T$14:$T$28,0),MATCH('דיווח פרטני'!C1815,גיליון3!$U$13:$X$13,0)))</f>
        <v xml:space="preserve"> </v>
      </c>
      <c r="I1815" s="1"/>
      <c r="J1815" s="1" t="e">
        <f>VLOOKUP(Table_1[[#This Row],[מספר רישוי ]],'[3]2024'!$A:$AH,34,0)</f>
        <v>#N/A</v>
      </c>
    </row>
    <row r="1816" spans="1:10" ht="18" customHeight="1" thickBot="1" x14ac:dyDescent="0.3">
      <c r="A1816" s="1"/>
      <c r="B1816" s="1"/>
      <c r="C1816" s="1"/>
      <c r="D1816" s="1"/>
      <c r="E1816" s="713"/>
      <c r="F1816" s="1"/>
      <c r="G1816" s="1"/>
      <c r="H1816" s="44" t="str">
        <f t="array" ref="H1816">IF(ISERROR(INDEX(גיליון3!$U$14:$X$28,MATCH('דיווח פרטני'!G1816,גיליון3!$T$14:$T$28,0),MATCH('דיווח פרטני'!C1816,גיליון3!$U$13:$X$13,0)))," ", INDEX(גיליון3!$U$14:$X$28,MATCH('דיווח פרטני'!G1816,גיליון3!$T$14:$T$28,0),MATCH('דיווח פרטני'!C1816,גיליון3!$U$13:$X$13,0)))</f>
        <v xml:space="preserve"> </v>
      </c>
      <c r="I1816" s="1"/>
      <c r="J1816" s="1" t="e">
        <f>VLOOKUP(Table_1[[#This Row],[מספר רישוי ]],'[3]2024'!$A:$AH,34,0)</f>
        <v>#N/A</v>
      </c>
    </row>
    <row r="1817" spans="1:10" ht="18" customHeight="1" thickBot="1" x14ac:dyDescent="0.3">
      <c r="A1817" s="1"/>
      <c r="B1817" s="1"/>
      <c r="C1817" s="1"/>
      <c r="D1817" s="1"/>
      <c r="E1817" s="713"/>
      <c r="F1817" s="1"/>
      <c r="G1817" s="1"/>
      <c r="H1817" s="44" t="str">
        <f t="array" ref="H1817">IF(ISERROR(INDEX(גיליון3!$U$14:$X$28,MATCH('דיווח פרטני'!G1817,גיליון3!$T$14:$T$28,0),MATCH('דיווח פרטני'!C1817,גיליון3!$U$13:$X$13,0)))," ", INDEX(גיליון3!$U$14:$X$28,MATCH('דיווח פרטני'!G1817,גיליון3!$T$14:$T$28,0),MATCH('דיווח פרטני'!C1817,גיליון3!$U$13:$X$13,0)))</f>
        <v xml:space="preserve"> </v>
      </c>
      <c r="I1817" s="1"/>
      <c r="J1817" s="1" t="e">
        <f>VLOOKUP(Table_1[[#This Row],[מספר רישוי ]],'[3]2024'!$A:$AH,34,0)</f>
        <v>#N/A</v>
      </c>
    </row>
    <row r="1818" spans="1:10" ht="18" customHeight="1" thickBot="1" x14ac:dyDescent="0.3">
      <c r="A1818" s="1"/>
      <c r="B1818" s="1"/>
      <c r="C1818" s="1"/>
      <c r="D1818" s="1"/>
      <c r="E1818" s="713"/>
      <c r="F1818" s="1"/>
      <c r="G1818" s="1"/>
      <c r="H1818" s="44" t="str">
        <f t="array" ref="H1818">IF(ISERROR(INDEX(גיליון3!$U$14:$X$28,MATCH('דיווח פרטני'!G1818,גיליון3!$T$14:$T$28,0),MATCH('דיווח פרטני'!C1818,גיליון3!$U$13:$X$13,0)))," ", INDEX(גיליון3!$U$14:$X$28,MATCH('דיווח פרטני'!G1818,גיליון3!$T$14:$T$28,0),MATCH('דיווח פרטני'!C1818,גיליון3!$U$13:$X$13,0)))</f>
        <v xml:space="preserve"> </v>
      </c>
      <c r="I1818" s="1"/>
      <c r="J1818" s="1" t="e">
        <f>VLOOKUP(Table_1[[#This Row],[מספר רישוי ]],'[3]2024'!$A:$AH,34,0)</f>
        <v>#N/A</v>
      </c>
    </row>
    <row r="1819" spans="1:10" ht="18" customHeight="1" thickBot="1" x14ac:dyDescent="0.3">
      <c r="A1819" s="1"/>
      <c r="B1819" s="1"/>
      <c r="C1819" s="1"/>
      <c r="D1819" s="1"/>
      <c r="E1819" s="713"/>
      <c r="F1819" s="1"/>
      <c r="G1819" s="1"/>
      <c r="H1819" s="44" t="str">
        <f t="array" ref="H1819">IF(ISERROR(INDEX(גיליון3!$U$14:$X$28,MATCH('דיווח פרטני'!G1819,גיליון3!$T$14:$T$28,0),MATCH('דיווח פרטני'!C1819,גיליון3!$U$13:$X$13,0)))," ", INDEX(גיליון3!$U$14:$X$28,MATCH('דיווח פרטני'!G1819,גיליון3!$T$14:$T$28,0),MATCH('דיווח פרטני'!C1819,גיליון3!$U$13:$X$13,0)))</f>
        <v xml:space="preserve"> </v>
      </c>
      <c r="I1819" s="1"/>
      <c r="J1819" s="1" t="e">
        <f>VLOOKUP(Table_1[[#This Row],[מספר רישוי ]],'[3]2024'!$A:$AH,34,0)</f>
        <v>#N/A</v>
      </c>
    </row>
    <row r="1820" spans="1:10" ht="18" customHeight="1" thickBot="1" x14ac:dyDescent="0.3">
      <c r="A1820" s="1"/>
      <c r="B1820" s="1"/>
      <c r="C1820" s="1"/>
      <c r="D1820" s="1"/>
      <c r="E1820" s="713"/>
      <c r="F1820" s="1"/>
      <c r="G1820" s="1"/>
      <c r="H1820" s="44" t="str">
        <f t="array" ref="H1820">IF(ISERROR(INDEX(גיליון3!$U$14:$X$28,MATCH('דיווח פרטני'!G1820,גיליון3!$T$14:$T$28,0),MATCH('דיווח פרטני'!C1820,גיליון3!$U$13:$X$13,0)))," ", INDEX(גיליון3!$U$14:$X$28,MATCH('דיווח פרטני'!G1820,גיליון3!$T$14:$T$28,0),MATCH('דיווח פרטני'!C1820,גיליון3!$U$13:$X$13,0)))</f>
        <v xml:space="preserve"> </v>
      </c>
      <c r="I1820" s="1"/>
      <c r="J1820" s="1" t="e">
        <f>VLOOKUP(Table_1[[#This Row],[מספר רישוי ]],'[3]2024'!$A:$AH,34,0)</f>
        <v>#N/A</v>
      </c>
    </row>
    <row r="1821" spans="1:10" ht="18" customHeight="1" thickBot="1" x14ac:dyDescent="0.3">
      <c r="A1821" s="1"/>
      <c r="B1821" s="1"/>
      <c r="C1821" s="1"/>
      <c r="D1821" s="1"/>
      <c r="E1821" s="713"/>
      <c r="F1821" s="1"/>
      <c r="G1821" s="1"/>
      <c r="H1821" s="44" t="str">
        <f t="array" ref="H1821">IF(ISERROR(INDEX(גיליון3!$U$14:$X$28,MATCH('דיווח פרטני'!G1821,גיליון3!$T$14:$T$28,0),MATCH('דיווח פרטני'!C1821,גיליון3!$U$13:$X$13,0)))," ", INDEX(גיליון3!$U$14:$X$28,MATCH('דיווח פרטני'!G1821,גיליון3!$T$14:$T$28,0),MATCH('דיווח פרטני'!C1821,גיליון3!$U$13:$X$13,0)))</f>
        <v xml:space="preserve"> </v>
      </c>
      <c r="I1821" s="1"/>
      <c r="J1821" s="1" t="e">
        <f>VLOOKUP(Table_1[[#This Row],[מספר רישוי ]],'[3]2024'!$A:$AH,34,0)</f>
        <v>#N/A</v>
      </c>
    </row>
    <row r="1822" spans="1:10" ht="18" customHeight="1" thickBot="1" x14ac:dyDescent="0.3">
      <c r="A1822" s="1"/>
      <c r="B1822" s="1"/>
      <c r="C1822" s="1"/>
      <c r="D1822" s="1"/>
      <c r="E1822" s="713"/>
      <c r="F1822" s="1"/>
      <c r="G1822" s="1"/>
      <c r="H1822" s="44" t="str">
        <f t="array" ref="H1822">IF(ISERROR(INDEX(גיליון3!$U$14:$X$28,MATCH('דיווח פרטני'!G1822,גיליון3!$T$14:$T$28,0),MATCH('דיווח פרטני'!C1822,גיליון3!$U$13:$X$13,0)))," ", INDEX(גיליון3!$U$14:$X$28,MATCH('דיווח פרטני'!G1822,גיליון3!$T$14:$T$28,0),MATCH('דיווח פרטני'!C1822,גיליון3!$U$13:$X$13,0)))</f>
        <v xml:space="preserve"> </v>
      </c>
      <c r="I1822" s="1"/>
      <c r="J1822" s="1" t="e">
        <f>VLOOKUP(Table_1[[#This Row],[מספר רישוי ]],'[3]2024'!$A:$AH,34,0)</f>
        <v>#N/A</v>
      </c>
    </row>
    <row r="1823" spans="1:10" ht="18" customHeight="1" thickBot="1" x14ac:dyDescent="0.3">
      <c r="A1823" s="1"/>
      <c r="B1823" s="1"/>
      <c r="C1823" s="1"/>
      <c r="D1823" s="1"/>
      <c r="E1823" s="713"/>
      <c r="F1823" s="1"/>
      <c r="G1823" s="1"/>
      <c r="H1823" s="44" t="str">
        <f t="array" ref="H1823">IF(ISERROR(INDEX(גיליון3!$U$14:$X$28,MATCH('דיווח פרטני'!G1823,גיליון3!$T$14:$T$28,0),MATCH('דיווח פרטני'!C1823,גיליון3!$U$13:$X$13,0)))," ", INDEX(גיליון3!$U$14:$X$28,MATCH('דיווח פרטני'!G1823,גיליון3!$T$14:$T$28,0),MATCH('דיווח פרטני'!C1823,גיליון3!$U$13:$X$13,0)))</f>
        <v xml:space="preserve"> </v>
      </c>
      <c r="I1823" s="1"/>
      <c r="J1823" s="1" t="e">
        <f>VLOOKUP(Table_1[[#This Row],[מספר רישוי ]],'[3]2024'!$A:$AH,34,0)</f>
        <v>#N/A</v>
      </c>
    </row>
    <row r="1824" spans="1:10" ht="18" customHeight="1" thickBot="1" x14ac:dyDescent="0.3">
      <c r="A1824" s="1"/>
      <c r="B1824" s="1"/>
      <c r="C1824" s="1"/>
      <c r="D1824" s="1"/>
      <c r="E1824" s="713"/>
      <c r="F1824" s="1"/>
      <c r="G1824" s="1"/>
      <c r="H1824" s="44" t="str">
        <f t="array" ref="H1824">IF(ISERROR(INDEX(גיליון3!$U$14:$X$28,MATCH('דיווח פרטני'!G1824,גיליון3!$T$14:$T$28,0),MATCH('דיווח פרטני'!C1824,גיליון3!$U$13:$X$13,0)))," ", INDEX(גיליון3!$U$14:$X$28,MATCH('דיווח פרטני'!G1824,גיליון3!$T$14:$T$28,0),MATCH('דיווח פרטני'!C1824,גיליון3!$U$13:$X$13,0)))</f>
        <v xml:space="preserve"> </v>
      </c>
      <c r="I1824" s="1"/>
      <c r="J1824" s="1" t="e">
        <f>VLOOKUP(Table_1[[#This Row],[מספר רישוי ]],'[3]2024'!$A:$AH,34,0)</f>
        <v>#N/A</v>
      </c>
    </row>
    <row r="1825" spans="1:10" ht="18" customHeight="1" thickBot="1" x14ac:dyDescent="0.3">
      <c r="A1825" s="1"/>
      <c r="B1825" s="1"/>
      <c r="C1825" s="1"/>
      <c r="D1825" s="1"/>
      <c r="E1825" s="713"/>
      <c r="F1825" s="1"/>
      <c r="G1825" s="1"/>
      <c r="H1825" s="44" t="str">
        <f t="array" ref="H1825">IF(ISERROR(INDEX(גיליון3!$U$14:$X$28,MATCH('דיווח פרטני'!G1825,גיליון3!$T$14:$T$28,0),MATCH('דיווח פרטני'!C1825,גיליון3!$U$13:$X$13,0)))," ", INDEX(גיליון3!$U$14:$X$28,MATCH('דיווח פרטני'!G1825,גיליון3!$T$14:$T$28,0),MATCH('דיווח פרטני'!C1825,גיליון3!$U$13:$X$13,0)))</f>
        <v xml:space="preserve"> </v>
      </c>
      <c r="I1825" s="1"/>
      <c r="J1825" s="1" t="e">
        <f>VLOOKUP(Table_1[[#This Row],[מספר רישוי ]],'[3]2024'!$A:$AH,34,0)</f>
        <v>#N/A</v>
      </c>
    </row>
    <row r="1826" spans="1:10" ht="18" customHeight="1" thickBot="1" x14ac:dyDescent="0.3">
      <c r="A1826" s="1"/>
      <c r="B1826" s="1"/>
      <c r="C1826" s="1"/>
      <c r="D1826" s="1"/>
      <c r="E1826" s="713"/>
      <c r="F1826" s="1"/>
      <c r="G1826" s="1"/>
      <c r="H1826" s="44" t="str">
        <f t="array" ref="H1826">IF(ISERROR(INDEX(גיליון3!$U$14:$X$28,MATCH('דיווח פרטני'!G1826,גיליון3!$T$14:$T$28,0),MATCH('דיווח פרטני'!C1826,גיליון3!$U$13:$X$13,0)))," ", INDEX(גיליון3!$U$14:$X$28,MATCH('דיווח פרטני'!G1826,גיליון3!$T$14:$T$28,0),MATCH('דיווח פרטני'!C1826,גיליון3!$U$13:$X$13,0)))</f>
        <v xml:space="preserve"> </v>
      </c>
      <c r="I1826" s="1"/>
      <c r="J1826" s="1" t="e">
        <f>VLOOKUP(Table_1[[#This Row],[מספר רישוי ]],'[3]2024'!$A:$AH,34,0)</f>
        <v>#N/A</v>
      </c>
    </row>
    <row r="1827" spans="1:10" ht="18" customHeight="1" thickBot="1" x14ac:dyDescent="0.3">
      <c r="A1827" s="1"/>
      <c r="B1827" s="1"/>
      <c r="C1827" s="1"/>
      <c r="D1827" s="1"/>
      <c r="E1827" s="713"/>
      <c r="F1827" s="1"/>
      <c r="G1827" s="1"/>
      <c r="H1827" s="44" t="str">
        <f t="array" ref="H1827">IF(ISERROR(INDEX(גיליון3!$U$14:$X$28,MATCH('דיווח פרטני'!G1827,גיליון3!$T$14:$T$28,0),MATCH('דיווח פרטני'!C1827,גיליון3!$U$13:$X$13,0)))," ", INDEX(גיליון3!$U$14:$X$28,MATCH('דיווח פרטני'!G1827,גיליון3!$T$14:$T$28,0),MATCH('דיווח פרטני'!C1827,גיליון3!$U$13:$X$13,0)))</f>
        <v xml:space="preserve"> </v>
      </c>
      <c r="I1827" s="1"/>
      <c r="J1827" s="1" t="e">
        <f>VLOOKUP(Table_1[[#This Row],[מספר רישוי ]],'[3]2024'!$A:$AH,34,0)</f>
        <v>#N/A</v>
      </c>
    </row>
    <row r="1828" spans="1:10" ht="18" customHeight="1" thickBot="1" x14ac:dyDescent="0.3">
      <c r="A1828" s="1"/>
      <c r="B1828" s="1"/>
      <c r="C1828" s="1"/>
      <c r="D1828" s="1"/>
      <c r="E1828" s="713"/>
      <c r="F1828" s="1"/>
      <c r="G1828" s="1"/>
      <c r="H1828" s="44" t="str">
        <f t="array" ref="H1828">IF(ISERROR(INDEX(גיליון3!$U$14:$X$28,MATCH('דיווח פרטני'!G1828,גיליון3!$T$14:$T$28,0),MATCH('דיווח פרטני'!C1828,גיליון3!$U$13:$X$13,0)))," ", INDEX(גיליון3!$U$14:$X$28,MATCH('דיווח פרטני'!G1828,גיליון3!$T$14:$T$28,0),MATCH('דיווח פרטני'!C1828,גיליון3!$U$13:$X$13,0)))</f>
        <v xml:space="preserve"> </v>
      </c>
      <c r="I1828" s="1"/>
      <c r="J1828" s="1" t="e">
        <f>VLOOKUP(Table_1[[#This Row],[מספר רישוי ]],'[3]2024'!$A:$AH,34,0)</f>
        <v>#N/A</v>
      </c>
    </row>
    <row r="1829" spans="1:10" ht="18" customHeight="1" thickBot="1" x14ac:dyDescent="0.3">
      <c r="A1829" s="1"/>
      <c r="B1829" s="1"/>
      <c r="C1829" s="1"/>
      <c r="D1829" s="1"/>
      <c r="E1829" s="713"/>
      <c r="F1829" s="1"/>
      <c r="G1829" s="1"/>
      <c r="H1829" s="44" t="str">
        <f t="array" ref="H1829">IF(ISERROR(INDEX(גיליון3!$U$14:$X$28,MATCH('דיווח פרטני'!G1829,גיליון3!$T$14:$T$28,0),MATCH('דיווח פרטני'!C1829,גיליון3!$U$13:$X$13,0)))," ", INDEX(גיליון3!$U$14:$X$28,MATCH('דיווח פרטני'!G1829,גיליון3!$T$14:$T$28,0),MATCH('דיווח פרטני'!C1829,גיליון3!$U$13:$X$13,0)))</f>
        <v xml:space="preserve"> </v>
      </c>
      <c r="I1829" s="1"/>
      <c r="J1829" s="1" t="e">
        <f>VLOOKUP(Table_1[[#This Row],[מספר רישוי ]],'[3]2024'!$A:$AH,34,0)</f>
        <v>#N/A</v>
      </c>
    </row>
    <row r="1830" spans="1:10" ht="18" customHeight="1" thickBot="1" x14ac:dyDescent="0.3">
      <c r="A1830" s="1"/>
      <c r="B1830" s="1"/>
      <c r="C1830" s="1"/>
      <c r="D1830" s="1"/>
      <c r="E1830" s="713"/>
      <c r="F1830" s="1"/>
      <c r="G1830" s="1"/>
      <c r="H1830" s="44" t="str">
        <f t="array" ref="H1830">IF(ISERROR(INDEX(גיליון3!$U$14:$X$28,MATCH('דיווח פרטני'!G1830,גיליון3!$T$14:$T$28,0),MATCH('דיווח פרטני'!C1830,גיליון3!$U$13:$X$13,0)))," ", INDEX(גיליון3!$U$14:$X$28,MATCH('דיווח פרטני'!G1830,גיליון3!$T$14:$T$28,0),MATCH('דיווח פרטני'!C1830,גיליון3!$U$13:$X$13,0)))</f>
        <v xml:space="preserve"> </v>
      </c>
      <c r="I1830" s="1"/>
      <c r="J1830" s="1" t="e">
        <f>VLOOKUP(Table_1[[#This Row],[מספר רישוי ]],'[3]2024'!$A:$AH,34,0)</f>
        <v>#N/A</v>
      </c>
    </row>
    <row r="1831" spans="1:10" ht="18" customHeight="1" thickBot="1" x14ac:dyDescent="0.3">
      <c r="A1831" s="1"/>
      <c r="B1831" s="1"/>
      <c r="C1831" s="1"/>
      <c r="D1831" s="1"/>
      <c r="E1831" s="713"/>
      <c r="F1831" s="1"/>
      <c r="G1831" s="1"/>
      <c r="H1831" s="44" t="str">
        <f t="array" ref="H1831">IF(ISERROR(INDEX(גיליון3!$U$14:$X$28,MATCH('דיווח פרטני'!G1831,גיליון3!$T$14:$T$28,0),MATCH('דיווח פרטני'!C1831,גיליון3!$U$13:$X$13,0)))," ", INDEX(גיליון3!$U$14:$X$28,MATCH('דיווח פרטני'!G1831,גיליון3!$T$14:$T$28,0),MATCH('דיווח פרטני'!C1831,גיליון3!$U$13:$X$13,0)))</f>
        <v xml:space="preserve"> </v>
      </c>
      <c r="I1831" s="1"/>
      <c r="J1831" s="1" t="e">
        <f>VLOOKUP(Table_1[[#This Row],[מספר רישוי ]],'[3]2024'!$A:$AH,34,0)</f>
        <v>#N/A</v>
      </c>
    </row>
    <row r="1832" spans="1:10" ht="18" customHeight="1" thickBot="1" x14ac:dyDescent="0.3">
      <c r="A1832" s="1"/>
      <c r="B1832" s="1"/>
      <c r="C1832" s="1"/>
      <c r="D1832" s="1"/>
      <c r="E1832" s="713"/>
      <c r="F1832" s="1"/>
      <c r="G1832" s="1"/>
      <c r="H1832" s="44" t="str">
        <f t="array" ref="H1832">IF(ISERROR(INDEX(גיליון3!$U$14:$X$28,MATCH('דיווח פרטני'!G1832,גיליון3!$T$14:$T$28,0),MATCH('דיווח פרטני'!C1832,גיליון3!$U$13:$X$13,0)))," ", INDEX(גיליון3!$U$14:$X$28,MATCH('דיווח פרטני'!G1832,גיליון3!$T$14:$T$28,0),MATCH('דיווח פרטני'!C1832,גיליון3!$U$13:$X$13,0)))</f>
        <v xml:space="preserve"> </v>
      </c>
      <c r="I1832" s="1"/>
      <c r="J1832" s="1" t="e">
        <f>VLOOKUP(Table_1[[#This Row],[מספר רישוי ]],'[3]2024'!$A:$AH,34,0)</f>
        <v>#N/A</v>
      </c>
    </row>
    <row r="1833" spans="1:10" ht="18" customHeight="1" thickBot="1" x14ac:dyDescent="0.3">
      <c r="A1833" s="1"/>
      <c r="B1833" s="1"/>
      <c r="C1833" s="1"/>
      <c r="D1833" s="1"/>
      <c r="E1833" s="713"/>
      <c r="F1833" s="1"/>
      <c r="G1833" s="1"/>
      <c r="H1833" s="44" t="str">
        <f t="array" ref="H1833">IF(ISERROR(INDEX(גיליון3!$U$14:$X$28,MATCH('דיווח פרטני'!G1833,גיליון3!$T$14:$T$28,0),MATCH('דיווח פרטני'!C1833,גיליון3!$U$13:$X$13,0)))," ", INDEX(גיליון3!$U$14:$X$28,MATCH('דיווח פרטני'!G1833,גיליון3!$T$14:$T$28,0),MATCH('דיווח פרטני'!C1833,גיליון3!$U$13:$X$13,0)))</f>
        <v xml:space="preserve"> </v>
      </c>
      <c r="I1833" s="1"/>
      <c r="J1833" s="1" t="e">
        <f>VLOOKUP(Table_1[[#This Row],[מספר רישוי ]],'[3]2024'!$A:$AH,34,0)</f>
        <v>#N/A</v>
      </c>
    </row>
    <row r="1834" spans="1:10" ht="18" customHeight="1" thickBot="1" x14ac:dyDescent="0.3">
      <c r="A1834" s="1"/>
      <c r="B1834" s="1"/>
      <c r="C1834" s="1"/>
      <c r="D1834" s="1"/>
      <c r="E1834" s="713"/>
      <c r="F1834" s="1"/>
      <c r="G1834" s="1"/>
      <c r="H1834" s="44" t="str">
        <f t="array" ref="H1834">IF(ISERROR(INDEX(גיליון3!$U$14:$X$28,MATCH('דיווח פרטני'!G1834,גיליון3!$T$14:$T$28,0),MATCH('דיווח פרטני'!C1834,גיליון3!$U$13:$X$13,0)))," ", INDEX(גיליון3!$U$14:$X$28,MATCH('דיווח פרטני'!G1834,גיליון3!$T$14:$T$28,0),MATCH('דיווח פרטני'!C1834,גיליון3!$U$13:$X$13,0)))</f>
        <v xml:space="preserve"> </v>
      </c>
      <c r="I1834" s="1"/>
      <c r="J1834" s="1" t="e">
        <f>VLOOKUP(Table_1[[#This Row],[מספר רישוי ]],'[3]2024'!$A:$AH,34,0)</f>
        <v>#N/A</v>
      </c>
    </row>
    <row r="1835" spans="1:10" ht="18" customHeight="1" thickBot="1" x14ac:dyDescent="0.3">
      <c r="A1835" s="1"/>
      <c r="B1835" s="1"/>
      <c r="C1835" s="1"/>
      <c r="D1835" s="1"/>
      <c r="E1835" s="713"/>
      <c r="F1835" s="1"/>
      <c r="G1835" s="1"/>
      <c r="H1835" s="44" t="str">
        <f t="array" ref="H1835">IF(ISERROR(INDEX(גיליון3!$U$14:$X$28,MATCH('דיווח פרטני'!G1835,גיליון3!$T$14:$T$28,0),MATCH('דיווח פרטני'!C1835,גיליון3!$U$13:$X$13,0)))," ", INDEX(גיליון3!$U$14:$X$28,MATCH('דיווח פרטני'!G1835,גיליון3!$T$14:$T$28,0),MATCH('דיווח פרטני'!C1835,גיליון3!$U$13:$X$13,0)))</f>
        <v xml:space="preserve"> </v>
      </c>
      <c r="I1835" s="1"/>
      <c r="J1835" s="1" t="e">
        <f>VLOOKUP(Table_1[[#This Row],[מספר רישוי ]],'[3]2024'!$A:$AH,34,0)</f>
        <v>#N/A</v>
      </c>
    </row>
    <row r="1836" spans="1:10" ht="18" customHeight="1" thickBot="1" x14ac:dyDescent="0.3">
      <c r="A1836" s="1"/>
      <c r="B1836" s="1"/>
      <c r="C1836" s="1"/>
      <c r="D1836" s="1"/>
      <c r="E1836" s="713"/>
      <c r="F1836" s="1"/>
      <c r="G1836" s="1"/>
      <c r="H1836" s="44" t="str">
        <f t="array" ref="H1836">IF(ISERROR(INDEX(גיליון3!$U$14:$X$28,MATCH('דיווח פרטני'!G1836,גיליון3!$T$14:$T$28,0),MATCH('דיווח פרטני'!C1836,גיליון3!$U$13:$X$13,0)))," ", INDEX(גיליון3!$U$14:$X$28,MATCH('דיווח פרטני'!G1836,גיליון3!$T$14:$T$28,0),MATCH('דיווח פרטני'!C1836,גיליון3!$U$13:$X$13,0)))</f>
        <v xml:space="preserve"> </v>
      </c>
      <c r="I1836" s="1"/>
      <c r="J1836" s="1" t="e">
        <f>VLOOKUP(Table_1[[#This Row],[מספר רישוי ]],'[3]2024'!$A:$AH,34,0)</f>
        <v>#N/A</v>
      </c>
    </row>
    <row r="1837" spans="1:10" ht="18" customHeight="1" thickBot="1" x14ac:dyDescent="0.3">
      <c r="A1837" s="1"/>
      <c r="B1837" s="1"/>
      <c r="C1837" s="1"/>
      <c r="D1837" s="1"/>
      <c r="E1837" s="713"/>
      <c r="F1837" s="1"/>
      <c r="G1837" s="1"/>
      <c r="H1837" s="44" t="str">
        <f t="array" ref="H1837">IF(ISERROR(INDEX(גיליון3!$U$14:$X$28,MATCH('דיווח פרטני'!G1837,גיליון3!$T$14:$T$28,0),MATCH('דיווח פרטני'!C1837,גיליון3!$U$13:$X$13,0)))," ", INDEX(גיליון3!$U$14:$X$28,MATCH('דיווח פרטני'!G1837,גיליון3!$T$14:$T$28,0),MATCH('דיווח פרטני'!C1837,גיליון3!$U$13:$X$13,0)))</f>
        <v xml:space="preserve"> </v>
      </c>
      <c r="I1837" s="1"/>
      <c r="J1837" s="1" t="e">
        <f>VLOOKUP(Table_1[[#This Row],[מספר רישוי ]],'[3]2024'!$A:$AH,34,0)</f>
        <v>#N/A</v>
      </c>
    </row>
    <row r="1838" spans="1:10" ht="18" customHeight="1" thickBot="1" x14ac:dyDescent="0.3">
      <c r="A1838" s="1"/>
      <c r="B1838" s="1"/>
      <c r="C1838" s="1"/>
      <c r="D1838" s="1"/>
      <c r="E1838" s="713"/>
      <c r="F1838" s="1"/>
      <c r="G1838" s="1"/>
      <c r="H1838" s="44" t="str">
        <f t="array" ref="H1838">IF(ISERROR(INDEX(גיליון3!$U$14:$X$28,MATCH('דיווח פרטני'!G1838,גיליון3!$T$14:$T$28,0),MATCH('דיווח פרטני'!C1838,גיליון3!$U$13:$X$13,0)))," ", INDEX(גיליון3!$U$14:$X$28,MATCH('דיווח פרטני'!G1838,גיליון3!$T$14:$T$28,0),MATCH('דיווח פרטני'!C1838,גיליון3!$U$13:$X$13,0)))</f>
        <v xml:space="preserve"> </v>
      </c>
      <c r="I1838" s="1"/>
      <c r="J1838" s="1" t="e">
        <f>VLOOKUP(Table_1[[#This Row],[מספר רישוי ]],'[3]2024'!$A:$AH,34,0)</f>
        <v>#N/A</v>
      </c>
    </row>
    <row r="1839" spans="1:10" ht="18" customHeight="1" thickBot="1" x14ac:dyDescent="0.3">
      <c r="A1839" s="1"/>
      <c r="B1839" s="1"/>
      <c r="C1839" s="1"/>
      <c r="D1839" s="1"/>
      <c r="E1839" s="713"/>
      <c r="F1839" s="1"/>
      <c r="G1839" s="1"/>
      <c r="H1839" s="44" t="str">
        <f t="array" ref="H1839">IF(ISERROR(INDEX(גיליון3!$U$14:$X$28,MATCH('דיווח פרטני'!G1839,גיליון3!$T$14:$T$28,0),MATCH('דיווח פרטני'!C1839,גיליון3!$U$13:$X$13,0)))," ", INDEX(גיליון3!$U$14:$X$28,MATCH('דיווח פרטני'!G1839,גיליון3!$T$14:$T$28,0),MATCH('דיווח פרטני'!C1839,גיליון3!$U$13:$X$13,0)))</f>
        <v xml:space="preserve"> </v>
      </c>
      <c r="I1839" s="1"/>
      <c r="J1839" s="1" t="e">
        <f>VLOOKUP(Table_1[[#This Row],[מספר רישוי ]],'[3]2024'!$A:$AH,34,0)</f>
        <v>#N/A</v>
      </c>
    </row>
    <row r="1840" spans="1:10" ht="18" customHeight="1" thickBot="1" x14ac:dyDescent="0.3">
      <c r="A1840" s="1"/>
      <c r="B1840" s="1"/>
      <c r="C1840" s="1"/>
      <c r="D1840" s="1"/>
      <c r="E1840" s="713"/>
      <c r="F1840" s="1"/>
      <c r="G1840" s="1"/>
      <c r="H1840" s="44" t="str">
        <f t="array" ref="H1840">IF(ISERROR(INDEX(גיליון3!$U$14:$X$28,MATCH('דיווח פרטני'!G1840,גיליון3!$T$14:$T$28,0),MATCH('דיווח פרטני'!C1840,גיליון3!$U$13:$X$13,0)))," ", INDEX(גיליון3!$U$14:$X$28,MATCH('דיווח פרטני'!G1840,גיליון3!$T$14:$T$28,0),MATCH('דיווח פרטני'!C1840,גיליון3!$U$13:$X$13,0)))</f>
        <v xml:space="preserve"> </v>
      </c>
      <c r="I1840" s="1"/>
      <c r="J1840" s="1" t="e">
        <f>VLOOKUP(Table_1[[#This Row],[מספר רישוי ]],'[3]2024'!$A:$AH,34,0)</f>
        <v>#N/A</v>
      </c>
    </row>
    <row r="1841" spans="1:10" ht="18" customHeight="1" thickBot="1" x14ac:dyDescent="0.3">
      <c r="A1841" s="1"/>
      <c r="B1841" s="1"/>
      <c r="C1841" s="1"/>
      <c r="D1841" s="1"/>
      <c r="E1841" s="713"/>
      <c r="F1841" s="1"/>
      <c r="G1841" s="1"/>
      <c r="H1841" s="44" t="str">
        <f t="array" ref="H1841">IF(ISERROR(INDEX(גיליון3!$U$14:$X$28,MATCH('דיווח פרטני'!G1841,גיליון3!$T$14:$T$28,0),MATCH('דיווח פרטני'!C1841,גיליון3!$U$13:$X$13,0)))," ", INDEX(גיליון3!$U$14:$X$28,MATCH('דיווח פרטני'!G1841,גיליון3!$T$14:$T$28,0),MATCH('דיווח פרטני'!C1841,גיליון3!$U$13:$X$13,0)))</f>
        <v xml:space="preserve"> </v>
      </c>
      <c r="I1841" s="1"/>
      <c r="J1841" s="1" t="e">
        <f>VLOOKUP(Table_1[[#This Row],[מספר רישוי ]],'[3]2024'!$A:$AH,34,0)</f>
        <v>#N/A</v>
      </c>
    </row>
    <row r="1842" spans="1:10" ht="18" customHeight="1" thickBot="1" x14ac:dyDescent="0.3">
      <c r="A1842" s="1"/>
      <c r="B1842" s="1"/>
      <c r="C1842" s="1"/>
      <c r="D1842" s="1"/>
      <c r="E1842" s="713"/>
      <c r="F1842" s="1"/>
      <c r="G1842" s="1"/>
      <c r="H1842" s="44" t="str">
        <f t="array" ref="H1842">IF(ISERROR(INDEX(גיליון3!$U$14:$X$28,MATCH('דיווח פרטני'!G1842,גיליון3!$T$14:$T$28,0),MATCH('דיווח פרטני'!C1842,גיליון3!$U$13:$X$13,0)))," ", INDEX(גיליון3!$U$14:$X$28,MATCH('דיווח פרטני'!G1842,גיליון3!$T$14:$T$28,0),MATCH('דיווח פרטני'!C1842,גיליון3!$U$13:$X$13,0)))</f>
        <v xml:space="preserve"> </v>
      </c>
      <c r="I1842" s="1"/>
      <c r="J1842" s="1" t="e">
        <f>VLOOKUP(Table_1[[#This Row],[מספר רישוי ]],'[3]2024'!$A:$AH,34,0)</f>
        <v>#N/A</v>
      </c>
    </row>
    <row r="1843" spans="1:10" ht="18" customHeight="1" thickBot="1" x14ac:dyDescent="0.3">
      <c r="A1843" s="1"/>
      <c r="B1843" s="1"/>
      <c r="C1843" s="1"/>
      <c r="D1843" s="1"/>
      <c r="E1843" s="713"/>
      <c r="F1843" s="1"/>
      <c r="G1843" s="1"/>
      <c r="H1843" s="44" t="str">
        <f t="array" ref="H1843">IF(ISERROR(INDEX(גיליון3!$U$14:$X$28,MATCH('דיווח פרטני'!G1843,גיליון3!$T$14:$T$28,0),MATCH('דיווח פרטני'!C1843,גיליון3!$U$13:$X$13,0)))," ", INDEX(גיליון3!$U$14:$X$28,MATCH('דיווח פרטני'!G1843,גיליון3!$T$14:$T$28,0),MATCH('דיווח פרטני'!C1843,גיליון3!$U$13:$X$13,0)))</f>
        <v xml:space="preserve"> </v>
      </c>
      <c r="I1843" s="1"/>
      <c r="J1843" s="1" t="e">
        <f>VLOOKUP(Table_1[[#This Row],[מספר רישוי ]],'[3]2024'!$A:$AH,34,0)</f>
        <v>#N/A</v>
      </c>
    </row>
    <row r="1844" spans="1:10" ht="18" customHeight="1" thickBot="1" x14ac:dyDescent="0.3">
      <c r="A1844" s="1"/>
      <c r="B1844" s="1"/>
      <c r="C1844" s="1"/>
      <c r="D1844" s="1"/>
      <c r="E1844" s="713"/>
      <c r="F1844" s="1"/>
      <c r="G1844" s="1"/>
      <c r="H1844" s="44" t="str">
        <f t="array" ref="H1844">IF(ISERROR(INDEX(גיליון3!$U$14:$X$28,MATCH('דיווח פרטני'!G1844,גיליון3!$T$14:$T$28,0),MATCH('דיווח פרטני'!C1844,גיליון3!$U$13:$X$13,0)))," ", INDEX(גיליון3!$U$14:$X$28,MATCH('דיווח פרטני'!G1844,גיליון3!$T$14:$T$28,0),MATCH('דיווח פרטני'!C1844,גיליון3!$U$13:$X$13,0)))</f>
        <v xml:space="preserve"> </v>
      </c>
      <c r="I1844" s="1"/>
      <c r="J1844" s="1" t="e">
        <f>VLOOKUP(Table_1[[#This Row],[מספר רישוי ]],'[3]2024'!$A:$AH,34,0)</f>
        <v>#N/A</v>
      </c>
    </row>
    <row r="1845" spans="1:10" ht="18" customHeight="1" thickBot="1" x14ac:dyDescent="0.3">
      <c r="A1845" s="1"/>
      <c r="B1845" s="1"/>
      <c r="C1845" s="1"/>
      <c r="D1845" s="1"/>
      <c r="E1845" s="713"/>
      <c r="F1845" s="1"/>
      <c r="G1845" s="1"/>
      <c r="H1845" s="44" t="str">
        <f t="array" ref="H1845">IF(ISERROR(INDEX(גיליון3!$U$14:$X$28,MATCH('דיווח פרטני'!G1845,גיליון3!$T$14:$T$28,0),MATCH('דיווח פרטני'!C1845,גיליון3!$U$13:$X$13,0)))," ", INDEX(גיליון3!$U$14:$X$28,MATCH('דיווח פרטני'!G1845,גיליון3!$T$14:$T$28,0),MATCH('דיווח פרטני'!C1845,גיליון3!$U$13:$X$13,0)))</f>
        <v xml:space="preserve"> </v>
      </c>
      <c r="I1845" s="1"/>
      <c r="J1845" s="1" t="e">
        <f>VLOOKUP(Table_1[[#This Row],[מספר רישוי ]],'[3]2024'!$A:$AH,34,0)</f>
        <v>#N/A</v>
      </c>
    </row>
    <row r="1846" spans="1:10" ht="18" customHeight="1" thickBot="1" x14ac:dyDescent="0.3">
      <c r="A1846" s="1"/>
      <c r="B1846" s="1"/>
      <c r="C1846" s="1"/>
      <c r="D1846" s="1"/>
      <c r="E1846" s="713"/>
      <c r="F1846" s="1"/>
      <c r="G1846" s="1"/>
      <c r="H1846" s="44" t="str">
        <f t="array" ref="H1846">IF(ISERROR(INDEX(גיליון3!$U$14:$X$28,MATCH('דיווח פרטני'!G1846,גיליון3!$T$14:$T$28,0),MATCH('דיווח פרטני'!C1846,גיליון3!$U$13:$X$13,0)))," ", INDEX(גיליון3!$U$14:$X$28,MATCH('דיווח פרטני'!G1846,גיליון3!$T$14:$T$28,0),MATCH('דיווח פרטני'!C1846,גיליון3!$U$13:$X$13,0)))</f>
        <v xml:space="preserve"> </v>
      </c>
      <c r="I1846" s="1"/>
      <c r="J1846" s="1" t="e">
        <f>VLOOKUP(Table_1[[#This Row],[מספר רישוי ]],'[3]2024'!$A:$AH,34,0)</f>
        <v>#N/A</v>
      </c>
    </row>
    <row r="1847" spans="1:10" ht="18" customHeight="1" thickBot="1" x14ac:dyDescent="0.3">
      <c r="A1847" s="1"/>
      <c r="B1847" s="1"/>
      <c r="C1847" s="1"/>
      <c r="D1847" s="1"/>
      <c r="E1847" s="713"/>
      <c r="F1847" s="1"/>
      <c r="G1847" s="1"/>
      <c r="H1847" s="44" t="str">
        <f t="array" ref="H1847">IF(ISERROR(INDEX(גיליון3!$U$14:$X$28,MATCH('דיווח פרטני'!G1847,גיליון3!$T$14:$T$28,0),MATCH('דיווח פרטני'!C1847,גיליון3!$U$13:$X$13,0)))," ", INDEX(גיליון3!$U$14:$X$28,MATCH('דיווח פרטני'!G1847,גיליון3!$T$14:$T$28,0),MATCH('דיווח פרטני'!C1847,גיליון3!$U$13:$X$13,0)))</f>
        <v xml:space="preserve"> </v>
      </c>
      <c r="I1847" s="1"/>
      <c r="J1847" s="1" t="e">
        <f>VLOOKUP(Table_1[[#This Row],[מספר רישוי ]],'[3]2024'!$A:$AH,34,0)</f>
        <v>#N/A</v>
      </c>
    </row>
    <row r="1848" spans="1:10" ht="18" customHeight="1" thickBot="1" x14ac:dyDescent="0.3">
      <c r="A1848" s="1"/>
      <c r="B1848" s="1"/>
      <c r="C1848" s="1"/>
      <c r="D1848" s="1"/>
      <c r="E1848" s="713"/>
      <c r="F1848" s="1"/>
      <c r="G1848" s="1"/>
      <c r="H1848" s="44" t="str">
        <f t="array" ref="H1848">IF(ISERROR(INDEX(גיליון3!$U$14:$X$28,MATCH('דיווח פרטני'!G1848,גיליון3!$T$14:$T$28,0),MATCH('דיווח פרטני'!C1848,גיליון3!$U$13:$X$13,0)))," ", INDEX(גיליון3!$U$14:$X$28,MATCH('דיווח פרטני'!G1848,גיליון3!$T$14:$T$28,0),MATCH('דיווח פרטני'!C1848,גיליון3!$U$13:$X$13,0)))</f>
        <v xml:space="preserve"> </v>
      </c>
      <c r="I1848" s="1"/>
      <c r="J1848" s="1" t="e">
        <f>VLOOKUP(Table_1[[#This Row],[מספר רישוי ]],'[3]2024'!$A:$AH,34,0)</f>
        <v>#N/A</v>
      </c>
    </row>
    <row r="1849" spans="1:10" ht="18" customHeight="1" thickBot="1" x14ac:dyDescent="0.3">
      <c r="A1849" s="1"/>
      <c r="B1849" s="1"/>
      <c r="C1849" s="1"/>
      <c r="D1849" s="1"/>
      <c r="E1849" s="713"/>
      <c r="F1849" s="1"/>
      <c r="G1849" s="1"/>
      <c r="H1849" s="44" t="str">
        <f t="array" ref="H1849">IF(ISERROR(INDEX(גיליון3!$U$14:$X$28,MATCH('דיווח פרטני'!G1849,גיליון3!$T$14:$T$28,0),MATCH('דיווח פרטני'!C1849,גיליון3!$U$13:$X$13,0)))," ", INDEX(גיליון3!$U$14:$X$28,MATCH('דיווח פרטני'!G1849,גיליון3!$T$14:$T$28,0),MATCH('דיווח פרטני'!C1849,גיליון3!$U$13:$X$13,0)))</f>
        <v xml:space="preserve"> </v>
      </c>
      <c r="I1849" s="1"/>
      <c r="J1849" s="1" t="e">
        <f>VLOOKUP(Table_1[[#This Row],[מספר רישוי ]],'[3]2024'!$A:$AH,34,0)</f>
        <v>#N/A</v>
      </c>
    </row>
    <row r="1850" spans="1:10" ht="18" customHeight="1" thickBot="1" x14ac:dyDescent="0.3">
      <c r="A1850" s="1"/>
      <c r="B1850" s="1"/>
      <c r="C1850" s="1"/>
      <c r="D1850" s="1"/>
      <c r="E1850" s="713"/>
      <c r="F1850" s="1"/>
      <c r="G1850" s="1"/>
      <c r="H1850" s="44" t="str">
        <f t="array" ref="H1850">IF(ISERROR(INDEX(גיליון3!$U$14:$X$28,MATCH('דיווח פרטני'!G1850,גיליון3!$T$14:$T$28,0),MATCH('דיווח פרטני'!C1850,גיליון3!$U$13:$X$13,0)))," ", INDEX(גיליון3!$U$14:$X$28,MATCH('דיווח פרטני'!G1850,גיליון3!$T$14:$T$28,0),MATCH('דיווח פרטני'!C1850,גיליון3!$U$13:$X$13,0)))</f>
        <v xml:space="preserve"> </v>
      </c>
      <c r="I1850" s="1"/>
      <c r="J1850" s="1" t="e">
        <f>VLOOKUP(Table_1[[#This Row],[מספר רישוי ]],'[3]2024'!$A:$AH,34,0)</f>
        <v>#N/A</v>
      </c>
    </row>
    <row r="1851" spans="1:10" ht="18" customHeight="1" thickBot="1" x14ac:dyDescent="0.3">
      <c r="A1851" s="1"/>
      <c r="B1851" s="1"/>
      <c r="C1851" s="1"/>
      <c r="D1851" s="1"/>
      <c r="E1851" s="713"/>
      <c r="F1851" s="1"/>
      <c r="G1851" s="1"/>
      <c r="H1851" s="44" t="str">
        <f t="array" ref="H1851">IF(ISERROR(INDEX(גיליון3!$U$14:$X$28,MATCH('דיווח פרטני'!G1851,גיליון3!$T$14:$T$28,0),MATCH('דיווח פרטני'!C1851,גיליון3!$U$13:$X$13,0)))," ", INDEX(גיליון3!$U$14:$X$28,MATCH('דיווח פרטני'!G1851,גיליון3!$T$14:$T$28,0),MATCH('דיווח פרטני'!C1851,גיליון3!$U$13:$X$13,0)))</f>
        <v xml:space="preserve"> </v>
      </c>
      <c r="I1851" s="1"/>
      <c r="J1851" s="1" t="e">
        <f>VLOOKUP(Table_1[[#This Row],[מספר רישוי ]],'[3]2024'!$A:$AH,34,0)</f>
        <v>#N/A</v>
      </c>
    </row>
    <row r="1852" spans="1:10" ht="18" customHeight="1" thickBot="1" x14ac:dyDescent="0.3">
      <c r="A1852" s="1"/>
      <c r="B1852" s="1"/>
      <c r="C1852" s="1"/>
      <c r="D1852" s="1"/>
      <c r="E1852" s="713"/>
      <c r="F1852" s="1"/>
      <c r="G1852" s="1"/>
      <c r="H1852" s="44" t="str">
        <f t="array" ref="H1852">IF(ISERROR(INDEX(גיליון3!$U$14:$X$28,MATCH('דיווח פרטני'!G1852,גיליון3!$T$14:$T$28,0),MATCH('דיווח פרטני'!C1852,גיליון3!$U$13:$X$13,0)))," ", INDEX(גיליון3!$U$14:$X$28,MATCH('דיווח פרטני'!G1852,גיליון3!$T$14:$T$28,0),MATCH('דיווח פרטני'!C1852,גיליון3!$U$13:$X$13,0)))</f>
        <v xml:space="preserve"> </v>
      </c>
      <c r="I1852" s="1"/>
      <c r="J1852" s="1" t="e">
        <f>VLOOKUP(Table_1[[#This Row],[מספר רישוי ]],'[3]2024'!$A:$AH,34,0)</f>
        <v>#N/A</v>
      </c>
    </row>
    <row r="1853" spans="1:10" ht="18" customHeight="1" thickBot="1" x14ac:dyDescent="0.3">
      <c r="A1853" s="1"/>
      <c r="B1853" s="1"/>
      <c r="C1853" s="1"/>
      <c r="D1853" s="1"/>
      <c r="E1853" s="713"/>
      <c r="F1853" s="1"/>
      <c r="G1853" s="1"/>
      <c r="H1853" s="44" t="str">
        <f t="array" ref="H1853">IF(ISERROR(INDEX(גיליון3!$U$14:$X$28,MATCH('דיווח פרטני'!G1853,גיליון3!$T$14:$T$28,0),MATCH('דיווח פרטני'!C1853,גיליון3!$U$13:$X$13,0)))," ", INDEX(גיליון3!$U$14:$X$28,MATCH('דיווח פרטני'!G1853,גיליון3!$T$14:$T$28,0),MATCH('דיווח פרטני'!C1853,גיליון3!$U$13:$X$13,0)))</f>
        <v xml:space="preserve"> </v>
      </c>
      <c r="I1853" s="1"/>
      <c r="J1853" s="1" t="e">
        <f>VLOOKUP(Table_1[[#This Row],[מספר רישוי ]],'[3]2024'!$A:$AH,34,0)</f>
        <v>#N/A</v>
      </c>
    </row>
    <row r="1854" spans="1:10" ht="18" customHeight="1" thickBot="1" x14ac:dyDescent="0.3">
      <c r="A1854" s="1"/>
      <c r="B1854" s="1"/>
      <c r="C1854" s="1"/>
      <c r="D1854" s="1"/>
      <c r="E1854" s="713"/>
      <c r="F1854" s="1"/>
      <c r="G1854" s="1"/>
      <c r="H1854" s="44" t="str">
        <f t="array" ref="H1854">IF(ISERROR(INDEX(גיליון3!$U$14:$X$28,MATCH('דיווח פרטני'!G1854,גיליון3!$T$14:$T$28,0),MATCH('דיווח פרטני'!C1854,גיליון3!$U$13:$X$13,0)))," ", INDEX(גיליון3!$U$14:$X$28,MATCH('דיווח פרטני'!G1854,גיליון3!$T$14:$T$28,0),MATCH('דיווח פרטני'!C1854,גיליון3!$U$13:$X$13,0)))</f>
        <v xml:space="preserve"> </v>
      </c>
      <c r="I1854" s="1"/>
      <c r="J1854" s="1" t="e">
        <f>VLOOKUP(Table_1[[#This Row],[מספר רישוי ]],'[3]2024'!$A:$AH,34,0)</f>
        <v>#N/A</v>
      </c>
    </row>
    <row r="1855" spans="1:10" ht="18" customHeight="1" thickBot="1" x14ac:dyDescent="0.3">
      <c r="A1855" s="1"/>
      <c r="B1855" s="1"/>
      <c r="C1855" s="1"/>
      <c r="D1855" s="1"/>
      <c r="E1855" s="713"/>
      <c r="F1855" s="1"/>
      <c r="G1855" s="1"/>
      <c r="H1855" s="44" t="str">
        <f t="array" ref="H1855">IF(ISERROR(INDEX(גיליון3!$U$14:$X$28,MATCH('דיווח פרטני'!G1855,גיליון3!$T$14:$T$28,0),MATCH('דיווח פרטני'!C1855,גיליון3!$U$13:$X$13,0)))," ", INDEX(גיליון3!$U$14:$X$28,MATCH('דיווח פרטני'!G1855,גיליון3!$T$14:$T$28,0),MATCH('דיווח פרטני'!C1855,גיליון3!$U$13:$X$13,0)))</f>
        <v xml:space="preserve"> </v>
      </c>
      <c r="I1855" s="1"/>
      <c r="J1855" s="1" t="e">
        <f>VLOOKUP(Table_1[[#This Row],[מספר רישוי ]],'[3]2024'!$A:$AH,34,0)</f>
        <v>#N/A</v>
      </c>
    </row>
    <row r="1856" spans="1:10" ht="18" customHeight="1" thickBot="1" x14ac:dyDescent="0.3">
      <c r="A1856" s="1"/>
      <c r="B1856" s="1"/>
      <c r="C1856" s="1"/>
      <c r="D1856" s="1"/>
      <c r="E1856" s="713"/>
      <c r="F1856" s="1"/>
      <c r="G1856" s="1"/>
      <c r="H1856" s="44" t="str">
        <f t="array" ref="H1856">IF(ISERROR(INDEX(גיליון3!$U$14:$X$28,MATCH('דיווח פרטני'!G1856,גיליון3!$T$14:$T$28,0),MATCH('דיווח פרטני'!C1856,גיליון3!$U$13:$X$13,0)))," ", INDEX(גיליון3!$U$14:$X$28,MATCH('דיווח פרטני'!G1856,גיליון3!$T$14:$T$28,0),MATCH('דיווח פרטני'!C1856,גיליון3!$U$13:$X$13,0)))</f>
        <v xml:space="preserve"> </v>
      </c>
      <c r="I1856" s="1"/>
      <c r="J1856" s="1" t="e">
        <f>VLOOKUP(Table_1[[#This Row],[מספר רישוי ]],'[3]2024'!$A:$AH,34,0)</f>
        <v>#N/A</v>
      </c>
    </row>
    <row r="1857" spans="1:10" ht="18" customHeight="1" thickBot="1" x14ac:dyDescent="0.3">
      <c r="A1857" s="1"/>
      <c r="B1857" s="1"/>
      <c r="C1857" s="1"/>
      <c r="D1857" s="1"/>
      <c r="E1857" s="713"/>
      <c r="F1857" s="1"/>
      <c r="G1857" s="1"/>
      <c r="H1857" s="44" t="str">
        <f t="array" ref="H1857">IF(ISERROR(INDEX(גיליון3!$U$14:$X$28,MATCH('דיווח פרטני'!G1857,גיליון3!$T$14:$T$28,0),MATCH('דיווח פרטני'!C1857,גיליון3!$U$13:$X$13,0)))," ", INDEX(גיליון3!$U$14:$X$28,MATCH('דיווח פרטני'!G1857,גיליון3!$T$14:$T$28,0),MATCH('דיווח פרטני'!C1857,גיליון3!$U$13:$X$13,0)))</f>
        <v xml:space="preserve"> </v>
      </c>
      <c r="I1857" s="1"/>
      <c r="J1857" s="1" t="e">
        <f>VLOOKUP(Table_1[[#This Row],[מספר רישוי ]],'[3]2024'!$A:$AH,34,0)</f>
        <v>#N/A</v>
      </c>
    </row>
    <row r="1858" spans="1:10" ht="18" customHeight="1" thickBot="1" x14ac:dyDescent="0.3">
      <c r="A1858" s="1"/>
      <c r="B1858" s="1"/>
      <c r="C1858" s="1"/>
      <c r="D1858" s="1"/>
      <c r="E1858" s="713"/>
      <c r="F1858" s="1"/>
      <c r="G1858" s="1"/>
      <c r="H1858" s="44" t="str">
        <f t="array" ref="H1858">IF(ISERROR(INDEX(גיליון3!$U$14:$X$28,MATCH('דיווח פרטני'!G1858,גיליון3!$T$14:$T$28,0),MATCH('דיווח פרטני'!C1858,גיליון3!$U$13:$X$13,0)))," ", INDEX(גיליון3!$U$14:$X$28,MATCH('דיווח פרטני'!G1858,גיליון3!$T$14:$T$28,0),MATCH('דיווח פרטני'!C1858,גיליון3!$U$13:$X$13,0)))</f>
        <v xml:space="preserve"> </v>
      </c>
      <c r="I1858" s="1"/>
      <c r="J1858" s="1" t="e">
        <f>VLOOKUP(Table_1[[#This Row],[מספר רישוי ]],'[3]2024'!$A:$AH,34,0)</f>
        <v>#N/A</v>
      </c>
    </row>
    <row r="1859" spans="1:10" ht="18" customHeight="1" thickBot="1" x14ac:dyDescent="0.3">
      <c r="A1859" s="1"/>
      <c r="B1859" s="1"/>
      <c r="C1859" s="1"/>
      <c r="D1859" s="1"/>
      <c r="E1859" s="713"/>
      <c r="F1859" s="1"/>
      <c r="G1859" s="1"/>
      <c r="H1859" s="44" t="str">
        <f t="array" ref="H1859">IF(ISERROR(INDEX(גיליון3!$U$14:$X$28,MATCH('דיווח פרטני'!G1859,גיליון3!$T$14:$T$28,0),MATCH('דיווח פרטני'!C1859,גיליון3!$U$13:$X$13,0)))," ", INDEX(גיליון3!$U$14:$X$28,MATCH('דיווח פרטני'!G1859,גיליון3!$T$14:$T$28,0),MATCH('דיווח פרטני'!C1859,גיליון3!$U$13:$X$13,0)))</f>
        <v xml:space="preserve"> </v>
      </c>
      <c r="I1859" s="1"/>
      <c r="J1859" s="1" t="e">
        <f>VLOOKUP(Table_1[[#This Row],[מספר רישוי ]],'[3]2024'!$A:$AH,34,0)</f>
        <v>#N/A</v>
      </c>
    </row>
    <row r="1860" spans="1:10" ht="18" customHeight="1" thickBot="1" x14ac:dyDescent="0.3">
      <c r="A1860" s="1"/>
      <c r="B1860" s="1"/>
      <c r="C1860" s="1"/>
      <c r="D1860" s="1"/>
      <c r="E1860" s="713"/>
      <c r="F1860" s="1"/>
      <c r="G1860" s="1"/>
      <c r="H1860" s="44" t="str">
        <f t="array" ref="H1860">IF(ISERROR(INDEX(גיליון3!$U$14:$X$28,MATCH('דיווח פרטני'!G1860,גיליון3!$T$14:$T$28,0),MATCH('דיווח פרטני'!C1860,גיליון3!$U$13:$X$13,0)))," ", INDEX(גיליון3!$U$14:$X$28,MATCH('דיווח פרטני'!G1860,גיליון3!$T$14:$T$28,0),MATCH('דיווח פרטני'!C1860,גיליון3!$U$13:$X$13,0)))</f>
        <v xml:space="preserve"> </v>
      </c>
      <c r="I1860" s="1"/>
      <c r="J1860" s="1" t="e">
        <f>VLOOKUP(Table_1[[#This Row],[מספר רישוי ]],'[3]2024'!$A:$AH,34,0)</f>
        <v>#N/A</v>
      </c>
    </row>
    <row r="1861" spans="1:10" ht="18" customHeight="1" thickBot="1" x14ac:dyDescent="0.3">
      <c r="A1861" s="1"/>
      <c r="B1861" s="1"/>
      <c r="C1861" s="1"/>
      <c r="D1861" s="1"/>
      <c r="E1861" s="713"/>
      <c r="F1861" s="1"/>
      <c r="G1861" s="1"/>
      <c r="H1861" s="44" t="str">
        <f t="array" ref="H1861">IF(ISERROR(INDEX(גיליון3!$U$14:$X$28,MATCH('דיווח פרטני'!G1861,גיליון3!$T$14:$T$28,0),MATCH('דיווח פרטני'!C1861,גיליון3!$U$13:$X$13,0)))," ", INDEX(גיליון3!$U$14:$X$28,MATCH('דיווח פרטני'!G1861,גיליון3!$T$14:$T$28,0),MATCH('דיווח פרטני'!C1861,גיליון3!$U$13:$X$13,0)))</f>
        <v xml:space="preserve"> </v>
      </c>
      <c r="I1861" s="1"/>
      <c r="J1861" s="1" t="e">
        <f>VLOOKUP(Table_1[[#This Row],[מספר רישוי ]],'[3]2024'!$A:$AH,34,0)</f>
        <v>#N/A</v>
      </c>
    </row>
    <row r="1862" spans="1:10" ht="18" customHeight="1" thickBot="1" x14ac:dyDescent="0.3">
      <c r="A1862" s="1"/>
      <c r="B1862" s="1"/>
      <c r="C1862" s="1"/>
      <c r="D1862" s="1"/>
      <c r="E1862" s="713"/>
      <c r="F1862" s="1"/>
      <c r="G1862" s="1"/>
      <c r="H1862" s="44" t="str">
        <f t="array" ref="H1862">IF(ISERROR(INDEX(גיליון3!$U$14:$X$28,MATCH('דיווח פרטני'!G1862,גיליון3!$T$14:$T$28,0),MATCH('דיווח פרטני'!C1862,גיליון3!$U$13:$X$13,0)))," ", INDEX(גיליון3!$U$14:$X$28,MATCH('דיווח פרטני'!G1862,גיליון3!$T$14:$T$28,0),MATCH('דיווח פרטני'!C1862,גיליון3!$U$13:$X$13,0)))</f>
        <v xml:space="preserve"> </v>
      </c>
      <c r="I1862" s="1"/>
      <c r="J1862" s="1" t="e">
        <f>VLOOKUP(Table_1[[#This Row],[מספר רישוי ]],'[3]2024'!$A:$AH,34,0)</f>
        <v>#N/A</v>
      </c>
    </row>
    <row r="1863" spans="1:10" ht="18" customHeight="1" thickBot="1" x14ac:dyDescent="0.3">
      <c r="A1863" s="1"/>
      <c r="B1863" s="1"/>
      <c r="C1863" s="1"/>
      <c r="D1863" s="1"/>
      <c r="E1863" s="713"/>
      <c r="F1863" s="1"/>
      <c r="G1863" s="1"/>
      <c r="H1863" s="44" t="str">
        <f t="array" ref="H1863">IF(ISERROR(INDEX(גיליון3!$U$14:$X$28,MATCH('דיווח פרטני'!G1863,גיליון3!$T$14:$T$28,0),MATCH('דיווח פרטני'!C1863,גיליון3!$U$13:$X$13,0)))," ", INDEX(גיליון3!$U$14:$X$28,MATCH('דיווח פרטני'!G1863,גיליון3!$T$14:$T$28,0),MATCH('דיווח פרטני'!C1863,גיליון3!$U$13:$X$13,0)))</f>
        <v xml:space="preserve"> </v>
      </c>
      <c r="I1863" s="1"/>
      <c r="J1863" s="1" t="e">
        <f>VLOOKUP(Table_1[[#This Row],[מספר רישוי ]],'[3]2024'!$A:$AH,34,0)</f>
        <v>#N/A</v>
      </c>
    </row>
    <row r="1864" spans="1:10" ht="18" customHeight="1" thickBot="1" x14ac:dyDescent="0.3">
      <c r="A1864" s="1"/>
      <c r="B1864" s="1"/>
      <c r="C1864" s="1"/>
      <c r="D1864" s="1"/>
      <c r="E1864" s="713"/>
      <c r="F1864" s="1"/>
      <c r="G1864" s="1"/>
      <c r="H1864" s="44" t="str">
        <f t="array" ref="H1864">IF(ISERROR(INDEX(גיליון3!$U$14:$X$28,MATCH('דיווח פרטני'!G1864,גיליון3!$T$14:$T$28,0),MATCH('דיווח פרטני'!C1864,גיליון3!$U$13:$X$13,0)))," ", INDEX(גיליון3!$U$14:$X$28,MATCH('דיווח פרטני'!G1864,גיליון3!$T$14:$T$28,0),MATCH('דיווח פרטני'!C1864,גיליון3!$U$13:$X$13,0)))</f>
        <v xml:space="preserve"> </v>
      </c>
      <c r="I1864" s="1"/>
      <c r="J1864" s="1" t="e">
        <f>VLOOKUP(Table_1[[#This Row],[מספר רישוי ]],'[3]2024'!$A:$AH,34,0)</f>
        <v>#N/A</v>
      </c>
    </row>
    <row r="1865" spans="1:10" ht="18" customHeight="1" thickBot="1" x14ac:dyDescent="0.3">
      <c r="A1865" s="1"/>
      <c r="B1865" s="1"/>
      <c r="C1865" s="1"/>
      <c r="D1865" s="1"/>
      <c r="E1865" s="713"/>
      <c r="F1865" s="1"/>
      <c r="G1865" s="1"/>
      <c r="H1865" s="44" t="str">
        <f t="array" ref="H1865">IF(ISERROR(INDEX(גיליון3!$U$14:$X$28,MATCH('דיווח פרטני'!G1865,גיליון3!$T$14:$T$28,0),MATCH('דיווח פרטני'!C1865,גיליון3!$U$13:$X$13,0)))," ", INDEX(גיליון3!$U$14:$X$28,MATCH('דיווח פרטני'!G1865,גיליון3!$T$14:$T$28,0),MATCH('דיווח פרטני'!C1865,גיליון3!$U$13:$X$13,0)))</f>
        <v xml:space="preserve"> </v>
      </c>
      <c r="I1865" s="1"/>
      <c r="J1865" s="1" t="e">
        <f>VLOOKUP(Table_1[[#This Row],[מספר רישוי ]],'[3]2024'!$A:$AH,34,0)</f>
        <v>#N/A</v>
      </c>
    </row>
    <row r="1866" spans="1:10" ht="18" customHeight="1" thickBot="1" x14ac:dyDescent="0.3">
      <c r="A1866" s="1"/>
      <c r="B1866" s="1"/>
      <c r="C1866" s="1"/>
      <c r="D1866" s="1"/>
      <c r="E1866" s="713"/>
      <c r="F1866" s="1"/>
      <c r="G1866" s="1"/>
      <c r="H1866" s="44" t="str">
        <f t="array" ref="H1866">IF(ISERROR(INDEX(גיליון3!$U$14:$X$28,MATCH('דיווח פרטני'!G1866,גיליון3!$T$14:$T$28,0),MATCH('דיווח פרטני'!C1866,גיליון3!$U$13:$X$13,0)))," ", INDEX(גיליון3!$U$14:$X$28,MATCH('דיווח פרטני'!G1866,גיליון3!$T$14:$T$28,0),MATCH('דיווח פרטני'!C1866,גיליון3!$U$13:$X$13,0)))</f>
        <v xml:space="preserve"> </v>
      </c>
      <c r="I1866" s="1"/>
      <c r="J1866" s="1" t="e">
        <f>VLOOKUP(Table_1[[#This Row],[מספר רישוי ]],'[3]2024'!$A:$AH,34,0)</f>
        <v>#N/A</v>
      </c>
    </row>
    <row r="1867" spans="1:10" ht="18" customHeight="1" thickBot="1" x14ac:dyDescent="0.3">
      <c r="A1867" s="1"/>
      <c r="B1867" s="1"/>
      <c r="C1867" s="1"/>
      <c r="D1867" s="1"/>
      <c r="E1867" s="713"/>
      <c r="F1867" s="1"/>
      <c r="G1867" s="1"/>
      <c r="H1867" s="44" t="str">
        <f t="array" ref="H1867">IF(ISERROR(INDEX(גיליון3!$U$14:$X$28,MATCH('דיווח פרטני'!G1867,גיליון3!$T$14:$T$28,0),MATCH('דיווח פרטני'!C1867,גיליון3!$U$13:$X$13,0)))," ", INDEX(גיליון3!$U$14:$X$28,MATCH('דיווח פרטני'!G1867,גיליון3!$T$14:$T$28,0),MATCH('דיווח פרטני'!C1867,גיליון3!$U$13:$X$13,0)))</f>
        <v xml:space="preserve"> </v>
      </c>
      <c r="I1867" s="1"/>
      <c r="J1867" s="1" t="e">
        <f>VLOOKUP(Table_1[[#This Row],[מספר רישוי ]],'[3]2024'!$A:$AH,34,0)</f>
        <v>#N/A</v>
      </c>
    </row>
    <row r="1868" spans="1:10" ht="18" customHeight="1" thickBot="1" x14ac:dyDescent="0.3">
      <c r="A1868" s="1"/>
      <c r="B1868" s="1"/>
      <c r="C1868" s="1"/>
      <c r="D1868" s="1"/>
      <c r="E1868" s="713"/>
      <c r="F1868" s="1"/>
      <c r="G1868" s="1"/>
      <c r="H1868" s="44" t="str">
        <f t="array" ref="H1868">IF(ISERROR(INDEX(גיליון3!$U$14:$X$28,MATCH('דיווח פרטני'!G1868,גיליון3!$T$14:$T$28,0),MATCH('דיווח פרטני'!C1868,גיליון3!$U$13:$X$13,0)))," ", INDEX(גיליון3!$U$14:$X$28,MATCH('דיווח פרטני'!G1868,גיליון3!$T$14:$T$28,0),MATCH('דיווח פרטני'!C1868,גיליון3!$U$13:$X$13,0)))</f>
        <v xml:space="preserve"> </v>
      </c>
      <c r="I1868" s="1"/>
      <c r="J1868" s="1" t="e">
        <f>VLOOKUP(Table_1[[#This Row],[מספר רישוי ]],'[3]2024'!$A:$AH,34,0)</f>
        <v>#N/A</v>
      </c>
    </row>
    <row r="1869" spans="1:10" ht="18" customHeight="1" thickBot="1" x14ac:dyDescent="0.3">
      <c r="A1869" s="1"/>
      <c r="B1869" s="1"/>
      <c r="C1869" s="1"/>
      <c r="D1869" s="1"/>
      <c r="E1869" s="713"/>
      <c r="F1869" s="1"/>
      <c r="G1869" s="1"/>
      <c r="H1869" s="44" t="str">
        <f t="array" ref="H1869">IF(ISERROR(INDEX(גיליון3!$U$14:$X$28,MATCH('דיווח פרטני'!G1869,גיליון3!$T$14:$T$28,0),MATCH('דיווח פרטני'!C1869,גיליון3!$U$13:$X$13,0)))," ", INDEX(גיליון3!$U$14:$X$28,MATCH('דיווח פרטני'!G1869,גיליון3!$T$14:$T$28,0),MATCH('דיווח פרטני'!C1869,גיליון3!$U$13:$X$13,0)))</f>
        <v xml:space="preserve"> </v>
      </c>
      <c r="I1869" s="1"/>
      <c r="J1869" s="1" t="e">
        <f>VLOOKUP(Table_1[[#This Row],[מספר רישוי ]],'[3]2024'!$A:$AH,34,0)</f>
        <v>#N/A</v>
      </c>
    </row>
    <row r="1870" spans="1:10" ht="18" customHeight="1" thickBot="1" x14ac:dyDescent="0.3">
      <c r="A1870" s="1"/>
      <c r="B1870" s="1"/>
      <c r="C1870" s="1"/>
      <c r="D1870" s="1"/>
      <c r="E1870" s="713"/>
      <c r="F1870" s="1"/>
      <c r="G1870" s="1"/>
      <c r="H1870" s="44" t="str">
        <f t="array" ref="H1870">IF(ISERROR(INDEX(גיליון3!$U$14:$X$28,MATCH('דיווח פרטני'!G1870,גיליון3!$T$14:$T$28,0),MATCH('דיווח פרטני'!C1870,גיליון3!$U$13:$X$13,0)))," ", INDEX(גיליון3!$U$14:$X$28,MATCH('דיווח פרטני'!G1870,גיליון3!$T$14:$T$28,0),MATCH('דיווח פרטני'!C1870,גיליון3!$U$13:$X$13,0)))</f>
        <v xml:space="preserve"> </v>
      </c>
      <c r="I1870" s="1"/>
      <c r="J1870" s="1" t="e">
        <f>VLOOKUP(Table_1[[#This Row],[מספר רישוי ]],'[3]2024'!$A:$AH,34,0)</f>
        <v>#N/A</v>
      </c>
    </row>
    <row r="1871" spans="1:10" ht="18" customHeight="1" thickBot="1" x14ac:dyDescent="0.3">
      <c r="A1871" s="1"/>
      <c r="B1871" s="1"/>
      <c r="C1871" s="1"/>
      <c r="D1871" s="1"/>
      <c r="E1871" s="713"/>
      <c r="F1871" s="1"/>
      <c r="G1871" s="1"/>
      <c r="H1871" s="44" t="str">
        <f t="array" ref="H1871">IF(ISERROR(INDEX(גיליון3!$U$14:$X$28,MATCH('דיווח פרטני'!G1871,גיליון3!$T$14:$T$28,0),MATCH('דיווח פרטני'!C1871,גיליון3!$U$13:$X$13,0)))," ", INDEX(גיליון3!$U$14:$X$28,MATCH('דיווח פרטני'!G1871,גיליון3!$T$14:$T$28,0),MATCH('דיווח פרטני'!C1871,גיליון3!$U$13:$X$13,0)))</f>
        <v xml:space="preserve"> </v>
      </c>
      <c r="I1871" s="1"/>
      <c r="J1871" s="1" t="e">
        <f>VLOOKUP(Table_1[[#This Row],[מספר רישוי ]],'[3]2024'!$A:$AH,34,0)</f>
        <v>#N/A</v>
      </c>
    </row>
    <row r="1872" spans="1:10" ht="18" customHeight="1" thickBot="1" x14ac:dyDescent="0.3">
      <c r="A1872" s="1"/>
      <c r="B1872" s="1"/>
      <c r="C1872" s="1"/>
      <c r="D1872" s="1"/>
      <c r="E1872" s="713"/>
      <c r="F1872" s="1"/>
      <c r="G1872" s="1"/>
      <c r="H1872" s="44" t="str">
        <f t="array" ref="H1872">IF(ISERROR(INDEX(גיליון3!$U$14:$X$28,MATCH('דיווח פרטני'!G1872,גיליון3!$T$14:$T$28,0),MATCH('דיווח פרטני'!C1872,גיליון3!$U$13:$X$13,0)))," ", INDEX(גיליון3!$U$14:$X$28,MATCH('דיווח פרטני'!G1872,גיליון3!$T$14:$T$28,0),MATCH('דיווח פרטני'!C1872,גיליון3!$U$13:$X$13,0)))</f>
        <v xml:space="preserve"> </v>
      </c>
      <c r="I1872" s="1"/>
      <c r="J1872" s="1" t="e">
        <f>VLOOKUP(Table_1[[#This Row],[מספר רישוי ]],'[3]2024'!$A:$AH,34,0)</f>
        <v>#N/A</v>
      </c>
    </row>
    <row r="1873" spans="1:10" ht="18" customHeight="1" thickBot="1" x14ac:dyDescent="0.3">
      <c r="A1873" s="1"/>
      <c r="B1873" s="1"/>
      <c r="C1873" s="1"/>
      <c r="D1873" s="1"/>
      <c r="E1873" s="713"/>
      <c r="F1873" s="1"/>
      <c r="G1873" s="1"/>
      <c r="H1873" s="44" t="str">
        <f t="array" ref="H1873">IF(ISERROR(INDEX(גיליון3!$U$14:$X$28,MATCH('דיווח פרטני'!G1873,גיליון3!$T$14:$T$28,0),MATCH('דיווח פרטני'!C1873,גיליון3!$U$13:$X$13,0)))," ", INDEX(גיליון3!$U$14:$X$28,MATCH('דיווח פרטני'!G1873,גיליון3!$T$14:$T$28,0),MATCH('דיווח פרטני'!C1873,גיליון3!$U$13:$X$13,0)))</f>
        <v xml:space="preserve"> </v>
      </c>
      <c r="I1873" s="1"/>
      <c r="J1873" s="1" t="e">
        <f>VLOOKUP(Table_1[[#This Row],[מספר רישוי ]],'[3]2024'!$A:$AH,34,0)</f>
        <v>#N/A</v>
      </c>
    </row>
    <row r="1874" spans="1:10" ht="18" customHeight="1" thickBot="1" x14ac:dyDescent="0.3">
      <c r="A1874" s="1"/>
      <c r="B1874" s="1"/>
      <c r="C1874" s="1"/>
      <c r="D1874" s="1"/>
      <c r="E1874" s="713"/>
      <c r="F1874" s="1"/>
      <c r="G1874" s="1"/>
      <c r="H1874" s="44" t="str">
        <f t="array" ref="H1874">IF(ISERROR(INDEX(גיליון3!$U$14:$X$28,MATCH('דיווח פרטני'!G1874,גיליון3!$T$14:$T$28,0),MATCH('דיווח פרטני'!C1874,גיליון3!$U$13:$X$13,0)))," ", INDEX(גיליון3!$U$14:$X$28,MATCH('דיווח פרטני'!G1874,גיליון3!$T$14:$T$28,0),MATCH('דיווח פרטני'!C1874,גיליון3!$U$13:$X$13,0)))</f>
        <v xml:space="preserve"> </v>
      </c>
      <c r="I1874" s="1"/>
      <c r="J1874" s="1" t="e">
        <f>VLOOKUP(Table_1[[#This Row],[מספר רישוי ]],'[3]2024'!$A:$AH,34,0)</f>
        <v>#N/A</v>
      </c>
    </row>
    <row r="1875" spans="1:10" ht="18" customHeight="1" thickBot="1" x14ac:dyDescent="0.3">
      <c r="A1875" s="1"/>
      <c r="B1875" s="1"/>
      <c r="C1875" s="1"/>
      <c r="D1875" s="1"/>
      <c r="E1875" s="713"/>
      <c r="F1875" s="1"/>
      <c r="G1875" s="1"/>
      <c r="H1875" s="44" t="str">
        <f t="array" ref="H1875">IF(ISERROR(INDEX(גיליון3!$U$14:$X$28,MATCH('דיווח פרטני'!G1875,גיליון3!$T$14:$T$28,0),MATCH('דיווח פרטני'!C1875,גיליון3!$U$13:$X$13,0)))," ", INDEX(גיליון3!$U$14:$X$28,MATCH('דיווח פרטני'!G1875,גיליון3!$T$14:$T$28,0),MATCH('דיווח פרטני'!C1875,גיליון3!$U$13:$X$13,0)))</f>
        <v xml:space="preserve"> </v>
      </c>
      <c r="I1875" s="1"/>
      <c r="J1875" s="1" t="e">
        <f>VLOOKUP(Table_1[[#This Row],[מספר רישוי ]],'[3]2024'!$A:$AH,34,0)</f>
        <v>#N/A</v>
      </c>
    </row>
    <row r="1876" spans="1:10" ht="18" customHeight="1" thickBot="1" x14ac:dyDescent="0.3">
      <c r="A1876" s="1"/>
      <c r="B1876" s="1"/>
      <c r="C1876" s="1"/>
      <c r="D1876" s="1"/>
      <c r="E1876" s="713"/>
      <c r="F1876" s="1"/>
      <c r="G1876" s="1"/>
      <c r="H1876" s="44" t="str">
        <f t="array" ref="H1876">IF(ISERROR(INDEX(גיליון3!$U$14:$X$28,MATCH('דיווח פרטני'!G1876,גיליון3!$T$14:$T$28,0),MATCH('דיווח פרטני'!C1876,גיליון3!$U$13:$X$13,0)))," ", INDEX(גיליון3!$U$14:$X$28,MATCH('דיווח פרטני'!G1876,גיליון3!$T$14:$T$28,0),MATCH('דיווח פרטני'!C1876,גיליון3!$U$13:$X$13,0)))</f>
        <v xml:space="preserve"> </v>
      </c>
      <c r="I1876" s="1"/>
      <c r="J1876" s="1" t="e">
        <f>VLOOKUP(Table_1[[#This Row],[מספר רישוי ]],'[3]2024'!$A:$AH,34,0)</f>
        <v>#N/A</v>
      </c>
    </row>
    <row r="1877" spans="1:10" ht="18" customHeight="1" thickBot="1" x14ac:dyDescent="0.3">
      <c r="A1877" s="1"/>
      <c r="B1877" s="1"/>
      <c r="C1877" s="1"/>
      <c r="D1877" s="1"/>
      <c r="E1877" s="713"/>
      <c r="F1877" s="1"/>
      <c r="G1877" s="1"/>
      <c r="H1877" s="44" t="str">
        <f t="array" ref="H1877">IF(ISERROR(INDEX(גיליון3!$U$14:$X$28,MATCH('דיווח פרטני'!G1877,גיליון3!$T$14:$T$28,0),MATCH('דיווח פרטני'!C1877,גיליון3!$U$13:$X$13,0)))," ", INDEX(גיליון3!$U$14:$X$28,MATCH('דיווח פרטני'!G1877,גיליון3!$T$14:$T$28,0),MATCH('דיווח פרטני'!C1877,גיליון3!$U$13:$X$13,0)))</f>
        <v xml:space="preserve"> </v>
      </c>
      <c r="I1877" s="1"/>
      <c r="J1877" s="1" t="e">
        <f>VLOOKUP(Table_1[[#This Row],[מספר רישוי ]],'[3]2024'!$A:$AH,34,0)</f>
        <v>#N/A</v>
      </c>
    </row>
    <row r="1878" spans="1:10" ht="18" customHeight="1" thickBot="1" x14ac:dyDescent="0.3">
      <c r="A1878" s="1"/>
      <c r="B1878" s="1"/>
      <c r="C1878" s="1"/>
      <c r="D1878" s="1"/>
      <c r="E1878" s="713"/>
      <c r="F1878" s="1"/>
      <c r="G1878" s="1"/>
      <c r="H1878" s="44" t="str">
        <f t="array" ref="H1878">IF(ISERROR(INDEX(גיליון3!$U$14:$X$28,MATCH('דיווח פרטני'!G1878,גיליון3!$T$14:$T$28,0),MATCH('דיווח פרטני'!C1878,גיליון3!$U$13:$X$13,0)))," ", INDEX(גיליון3!$U$14:$X$28,MATCH('דיווח פרטני'!G1878,גיליון3!$T$14:$T$28,0),MATCH('דיווח פרטני'!C1878,גיליון3!$U$13:$X$13,0)))</f>
        <v xml:space="preserve"> </v>
      </c>
      <c r="I1878" s="1"/>
      <c r="J1878" s="1" t="e">
        <f>VLOOKUP(Table_1[[#This Row],[מספר רישוי ]],'[3]2024'!$A:$AH,34,0)</f>
        <v>#N/A</v>
      </c>
    </row>
    <row r="1879" spans="1:10" ht="18" customHeight="1" thickBot="1" x14ac:dyDescent="0.3">
      <c r="A1879" s="1"/>
      <c r="B1879" s="1"/>
      <c r="C1879" s="1"/>
      <c r="D1879" s="1"/>
      <c r="E1879" s="713"/>
      <c r="F1879" s="1"/>
      <c r="G1879" s="1"/>
      <c r="H1879" s="44" t="str">
        <f t="array" ref="H1879">IF(ISERROR(INDEX(גיליון3!$U$14:$X$28,MATCH('דיווח פרטני'!G1879,גיליון3!$T$14:$T$28,0),MATCH('דיווח פרטני'!C1879,גיליון3!$U$13:$X$13,0)))," ", INDEX(גיליון3!$U$14:$X$28,MATCH('דיווח פרטני'!G1879,גיליון3!$T$14:$T$28,0),MATCH('דיווח פרטני'!C1879,גיליון3!$U$13:$X$13,0)))</f>
        <v xml:space="preserve"> </v>
      </c>
      <c r="I1879" s="1"/>
      <c r="J1879" s="1" t="e">
        <f>VLOOKUP(Table_1[[#This Row],[מספר רישוי ]],'[3]2024'!$A:$AH,34,0)</f>
        <v>#N/A</v>
      </c>
    </row>
    <row r="1880" spans="1:10" ht="18" customHeight="1" thickBot="1" x14ac:dyDescent="0.3">
      <c r="A1880" s="1"/>
      <c r="B1880" s="1"/>
      <c r="C1880" s="1"/>
      <c r="D1880" s="1"/>
      <c r="E1880" s="713"/>
      <c r="F1880" s="1"/>
      <c r="G1880" s="1"/>
      <c r="H1880" s="44" t="str">
        <f t="array" ref="H1880">IF(ISERROR(INDEX(גיליון3!$U$14:$X$28,MATCH('דיווח פרטני'!G1880,גיליון3!$T$14:$T$28,0),MATCH('דיווח פרטני'!C1880,גיליון3!$U$13:$X$13,0)))," ", INDEX(גיליון3!$U$14:$X$28,MATCH('דיווח פרטני'!G1880,גיליון3!$T$14:$T$28,0),MATCH('דיווח פרטני'!C1880,גיליון3!$U$13:$X$13,0)))</f>
        <v xml:space="preserve"> </v>
      </c>
      <c r="I1880" s="1"/>
      <c r="J1880" s="1" t="e">
        <f>VLOOKUP(Table_1[[#This Row],[מספר רישוי ]],'[3]2024'!$A:$AH,34,0)</f>
        <v>#N/A</v>
      </c>
    </row>
    <row r="1881" spans="1:10" ht="18" customHeight="1" thickBot="1" x14ac:dyDescent="0.3">
      <c r="A1881" s="1"/>
      <c r="B1881" s="1"/>
      <c r="C1881" s="1"/>
      <c r="D1881" s="1"/>
      <c r="E1881" s="713"/>
      <c r="F1881" s="1"/>
      <c r="G1881" s="1"/>
      <c r="H1881" s="44" t="str">
        <f t="array" ref="H1881">IF(ISERROR(INDEX(גיליון3!$U$14:$X$28,MATCH('דיווח פרטני'!G1881,גיליון3!$T$14:$T$28,0),MATCH('דיווח פרטני'!C1881,גיליון3!$U$13:$X$13,0)))," ", INDEX(גיליון3!$U$14:$X$28,MATCH('דיווח פרטני'!G1881,גיליון3!$T$14:$T$28,0),MATCH('דיווח פרטני'!C1881,גיליון3!$U$13:$X$13,0)))</f>
        <v xml:space="preserve"> </v>
      </c>
      <c r="I1881" s="1"/>
      <c r="J1881" s="1" t="e">
        <f>VLOOKUP(Table_1[[#This Row],[מספר רישוי ]],'[3]2024'!$A:$AH,34,0)</f>
        <v>#N/A</v>
      </c>
    </row>
    <row r="1882" spans="1:10" ht="18" customHeight="1" thickBot="1" x14ac:dyDescent="0.3">
      <c r="A1882" s="1"/>
      <c r="B1882" s="1"/>
      <c r="C1882" s="1"/>
      <c r="D1882" s="1"/>
      <c r="E1882" s="713"/>
      <c r="F1882" s="1"/>
      <c r="G1882" s="1"/>
      <c r="H1882" s="44" t="str">
        <f t="array" ref="H1882">IF(ISERROR(INDEX(גיליון3!$U$14:$X$28,MATCH('דיווח פרטני'!G1882,גיליון3!$T$14:$T$28,0),MATCH('דיווח פרטני'!C1882,גיליון3!$U$13:$X$13,0)))," ", INDEX(גיליון3!$U$14:$X$28,MATCH('דיווח פרטני'!G1882,גיליון3!$T$14:$T$28,0),MATCH('דיווח פרטני'!C1882,גיליון3!$U$13:$X$13,0)))</f>
        <v xml:space="preserve"> </v>
      </c>
      <c r="I1882" s="1"/>
      <c r="J1882" s="1" t="e">
        <f>VLOOKUP(Table_1[[#This Row],[מספר רישוי ]],'[3]2024'!$A:$AH,34,0)</f>
        <v>#N/A</v>
      </c>
    </row>
    <row r="1883" spans="1:10" ht="18" customHeight="1" thickBot="1" x14ac:dyDescent="0.3">
      <c r="A1883" s="1"/>
      <c r="B1883" s="1"/>
      <c r="C1883" s="1"/>
      <c r="D1883" s="1"/>
      <c r="E1883" s="713"/>
      <c r="F1883" s="1"/>
      <c r="G1883" s="1"/>
      <c r="H1883" s="44" t="str">
        <f t="array" ref="H1883">IF(ISERROR(INDEX(גיליון3!$U$14:$X$28,MATCH('דיווח פרטני'!G1883,גיליון3!$T$14:$T$28,0),MATCH('דיווח פרטני'!C1883,גיליון3!$U$13:$X$13,0)))," ", INDEX(גיליון3!$U$14:$X$28,MATCH('דיווח פרטני'!G1883,גיליון3!$T$14:$T$28,0),MATCH('דיווח פרטני'!C1883,גיליון3!$U$13:$X$13,0)))</f>
        <v xml:space="preserve"> </v>
      </c>
      <c r="I1883" s="1"/>
      <c r="J1883" s="1" t="e">
        <f>VLOOKUP(Table_1[[#This Row],[מספר רישוי ]],'[3]2024'!$A:$AH,34,0)</f>
        <v>#N/A</v>
      </c>
    </row>
    <row r="1884" spans="1:10" ht="18" customHeight="1" thickBot="1" x14ac:dyDescent="0.3">
      <c r="A1884" s="1"/>
      <c r="B1884" s="1"/>
      <c r="C1884" s="1"/>
      <c r="D1884" s="1"/>
      <c r="E1884" s="713"/>
      <c r="F1884" s="1"/>
      <c r="G1884" s="1"/>
      <c r="H1884" s="44" t="str">
        <f t="array" ref="H1884">IF(ISERROR(INDEX(גיליון3!$U$14:$X$28,MATCH('דיווח פרטני'!G1884,גיליון3!$T$14:$T$28,0),MATCH('דיווח פרטני'!C1884,גיליון3!$U$13:$X$13,0)))," ", INDEX(גיליון3!$U$14:$X$28,MATCH('דיווח פרטני'!G1884,גיליון3!$T$14:$T$28,0),MATCH('דיווח פרטני'!C1884,גיליון3!$U$13:$X$13,0)))</f>
        <v xml:space="preserve"> </v>
      </c>
      <c r="I1884" s="1"/>
      <c r="J1884" s="1" t="e">
        <f>VLOOKUP(Table_1[[#This Row],[מספר רישוי ]],'[3]2024'!$A:$AH,34,0)</f>
        <v>#N/A</v>
      </c>
    </row>
    <row r="1885" spans="1:10" ht="18" customHeight="1" thickBot="1" x14ac:dyDescent="0.3">
      <c r="A1885" s="1"/>
      <c r="B1885" s="1"/>
      <c r="C1885" s="1"/>
      <c r="D1885" s="1"/>
      <c r="E1885" s="713"/>
      <c r="F1885" s="1"/>
      <c r="G1885" s="1"/>
      <c r="H1885" s="44" t="str">
        <f t="array" ref="H1885">IF(ISERROR(INDEX(גיליון3!$U$14:$X$28,MATCH('דיווח פרטני'!G1885,גיליון3!$T$14:$T$28,0),MATCH('דיווח פרטני'!C1885,גיליון3!$U$13:$X$13,0)))," ", INDEX(גיליון3!$U$14:$X$28,MATCH('דיווח פרטני'!G1885,גיליון3!$T$14:$T$28,0),MATCH('דיווח פרטני'!C1885,גיליון3!$U$13:$X$13,0)))</f>
        <v xml:space="preserve"> </v>
      </c>
      <c r="I1885" s="1"/>
      <c r="J1885" s="1" t="e">
        <f>VLOOKUP(Table_1[[#This Row],[מספר רישוי ]],'[3]2024'!$A:$AH,34,0)</f>
        <v>#N/A</v>
      </c>
    </row>
    <row r="1886" spans="1:10" ht="18" customHeight="1" thickBot="1" x14ac:dyDescent="0.3">
      <c r="A1886" s="1"/>
      <c r="B1886" s="1"/>
      <c r="C1886" s="1"/>
      <c r="D1886" s="1"/>
      <c r="E1886" s="713"/>
      <c r="F1886" s="1"/>
      <c r="G1886" s="1"/>
      <c r="H1886" s="44" t="str">
        <f t="array" ref="H1886">IF(ISERROR(INDEX(גיליון3!$U$14:$X$28,MATCH('דיווח פרטני'!G1886,גיליון3!$T$14:$T$28,0),MATCH('דיווח פרטני'!C1886,גיליון3!$U$13:$X$13,0)))," ", INDEX(גיליון3!$U$14:$X$28,MATCH('דיווח פרטני'!G1886,גיליון3!$T$14:$T$28,0),MATCH('דיווח פרטני'!C1886,גיליון3!$U$13:$X$13,0)))</f>
        <v xml:space="preserve"> </v>
      </c>
      <c r="I1886" s="1"/>
      <c r="J1886" s="1" t="e">
        <f>VLOOKUP(Table_1[[#This Row],[מספר רישוי ]],'[3]2024'!$A:$AH,34,0)</f>
        <v>#N/A</v>
      </c>
    </row>
    <row r="1887" spans="1:10" ht="18" customHeight="1" thickBot="1" x14ac:dyDescent="0.3">
      <c r="A1887" s="1"/>
      <c r="B1887" s="1"/>
      <c r="C1887" s="1"/>
      <c r="D1887" s="1"/>
      <c r="E1887" s="713"/>
      <c r="F1887" s="1"/>
      <c r="G1887" s="1"/>
      <c r="H1887" s="44" t="str">
        <f t="array" ref="H1887">IF(ISERROR(INDEX(גיליון3!$U$14:$X$28,MATCH('דיווח פרטני'!G1887,גיליון3!$T$14:$T$28,0),MATCH('דיווח פרטני'!C1887,גיליון3!$U$13:$X$13,0)))," ", INDEX(גיליון3!$U$14:$X$28,MATCH('דיווח פרטני'!G1887,גיליון3!$T$14:$T$28,0),MATCH('דיווח פרטני'!C1887,גיליון3!$U$13:$X$13,0)))</f>
        <v xml:space="preserve"> </v>
      </c>
      <c r="I1887" s="1"/>
      <c r="J1887" s="1" t="e">
        <f>VLOOKUP(Table_1[[#This Row],[מספר רישוי ]],'[3]2024'!$A:$AH,34,0)</f>
        <v>#N/A</v>
      </c>
    </row>
    <row r="1888" spans="1:10" ht="18" customHeight="1" thickBot="1" x14ac:dyDescent="0.3">
      <c r="A1888" s="1"/>
      <c r="B1888" s="1"/>
      <c r="C1888" s="1"/>
      <c r="D1888" s="1"/>
      <c r="E1888" s="713"/>
      <c r="F1888" s="1"/>
      <c r="G1888" s="1"/>
      <c r="H1888" s="44" t="str">
        <f t="array" ref="H1888">IF(ISERROR(INDEX(גיליון3!$U$14:$X$28,MATCH('דיווח פרטני'!G1888,גיליון3!$T$14:$T$28,0),MATCH('דיווח פרטני'!C1888,גיליון3!$U$13:$X$13,0)))," ", INDEX(גיליון3!$U$14:$X$28,MATCH('דיווח פרטני'!G1888,גיליון3!$T$14:$T$28,0),MATCH('דיווח פרטני'!C1888,גיליון3!$U$13:$X$13,0)))</f>
        <v xml:space="preserve"> </v>
      </c>
      <c r="I1888" s="1"/>
      <c r="J1888" s="1" t="e">
        <f>VLOOKUP(Table_1[[#This Row],[מספר רישוי ]],'[3]2024'!$A:$AH,34,0)</f>
        <v>#N/A</v>
      </c>
    </row>
    <row r="1889" spans="1:10" ht="18" customHeight="1" thickBot="1" x14ac:dyDescent="0.3">
      <c r="A1889" s="1"/>
      <c r="B1889" s="1"/>
      <c r="C1889" s="1"/>
      <c r="D1889" s="1"/>
      <c r="E1889" s="713"/>
      <c r="F1889" s="1"/>
      <c r="G1889" s="1"/>
      <c r="H1889" s="44" t="str">
        <f t="array" ref="H1889">IF(ISERROR(INDEX(גיליון3!$U$14:$X$28,MATCH('דיווח פרטני'!G1889,גיליון3!$T$14:$T$28,0),MATCH('דיווח פרטני'!C1889,גיליון3!$U$13:$X$13,0)))," ", INDEX(גיליון3!$U$14:$X$28,MATCH('דיווח פרטני'!G1889,גיליון3!$T$14:$T$28,0),MATCH('דיווח פרטני'!C1889,גיליון3!$U$13:$X$13,0)))</f>
        <v xml:space="preserve"> </v>
      </c>
      <c r="I1889" s="1"/>
      <c r="J1889" s="1" t="e">
        <f>VLOOKUP(Table_1[[#This Row],[מספר רישוי ]],'[3]2024'!$A:$AH,34,0)</f>
        <v>#N/A</v>
      </c>
    </row>
    <row r="1890" spans="1:10" ht="18" customHeight="1" thickBot="1" x14ac:dyDescent="0.3">
      <c r="A1890" s="1"/>
      <c r="B1890" s="1"/>
      <c r="C1890" s="1"/>
      <c r="D1890" s="1"/>
      <c r="E1890" s="713"/>
      <c r="F1890" s="1"/>
      <c r="G1890" s="1"/>
      <c r="H1890" s="44" t="str">
        <f t="array" ref="H1890">IF(ISERROR(INDEX(גיליון3!$U$14:$X$28,MATCH('דיווח פרטני'!G1890,גיליון3!$T$14:$T$28,0),MATCH('דיווח פרטני'!C1890,גיליון3!$U$13:$X$13,0)))," ", INDEX(גיליון3!$U$14:$X$28,MATCH('דיווח פרטני'!G1890,גיליון3!$T$14:$T$28,0),MATCH('דיווח פרטני'!C1890,גיליון3!$U$13:$X$13,0)))</f>
        <v xml:space="preserve"> </v>
      </c>
      <c r="I1890" s="1"/>
      <c r="J1890" s="1" t="e">
        <f>VLOOKUP(Table_1[[#This Row],[מספר רישוי ]],'[3]2024'!$A:$AH,34,0)</f>
        <v>#N/A</v>
      </c>
    </row>
    <row r="1891" spans="1:10" ht="18" customHeight="1" thickBot="1" x14ac:dyDescent="0.3">
      <c r="A1891" s="1"/>
      <c r="B1891" s="1"/>
      <c r="C1891" s="1"/>
      <c r="D1891" s="1"/>
      <c r="E1891" s="713"/>
      <c r="F1891" s="1"/>
      <c r="G1891" s="1"/>
      <c r="H1891" s="44" t="str">
        <f t="array" ref="H1891">IF(ISERROR(INDEX(גיליון3!$U$14:$X$28,MATCH('דיווח פרטני'!G1891,גיליון3!$T$14:$T$28,0),MATCH('דיווח פרטני'!C1891,גיליון3!$U$13:$X$13,0)))," ", INDEX(גיליון3!$U$14:$X$28,MATCH('דיווח פרטני'!G1891,גיליון3!$T$14:$T$28,0),MATCH('דיווח פרטני'!C1891,גיליון3!$U$13:$X$13,0)))</f>
        <v xml:space="preserve"> </v>
      </c>
      <c r="I1891" s="1"/>
      <c r="J1891" s="1" t="e">
        <f>VLOOKUP(Table_1[[#This Row],[מספר רישוי ]],'[3]2024'!$A:$AH,34,0)</f>
        <v>#N/A</v>
      </c>
    </row>
    <row r="1892" spans="1:10" ht="18" customHeight="1" thickBot="1" x14ac:dyDescent="0.3">
      <c r="A1892" s="1"/>
      <c r="B1892" s="1"/>
      <c r="C1892" s="1"/>
      <c r="D1892" s="1"/>
      <c r="E1892" s="713"/>
      <c r="F1892" s="1"/>
      <c r="G1892" s="1"/>
      <c r="H1892" s="44" t="str">
        <f t="array" ref="H1892">IF(ISERROR(INDEX(גיליון3!$U$14:$X$28,MATCH('דיווח פרטני'!G1892,גיליון3!$T$14:$T$28,0),MATCH('דיווח פרטני'!C1892,גיליון3!$U$13:$X$13,0)))," ", INDEX(גיליון3!$U$14:$X$28,MATCH('דיווח פרטני'!G1892,גיליון3!$T$14:$T$28,0),MATCH('דיווח פרטני'!C1892,גיליון3!$U$13:$X$13,0)))</f>
        <v xml:space="preserve"> </v>
      </c>
      <c r="I1892" s="1"/>
      <c r="J1892" s="1" t="e">
        <f>VLOOKUP(Table_1[[#This Row],[מספר רישוי ]],'[3]2024'!$A:$AH,34,0)</f>
        <v>#N/A</v>
      </c>
    </row>
    <row r="1893" spans="1:10" ht="18" customHeight="1" thickBot="1" x14ac:dyDescent="0.3">
      <c r="A1893" s="1"/>
      <c r="B1893" s="1"/>
      <c r="C1893" s="1"/>
      <c r="D1893" s="1"/>
      <c r="E1893" s="713"/>
      <c r="F1893" s="1"/>
      <c r="G1893" s="1"/>
      <c r="H1893" s="44" t="str">
        <f t="array" ref="H1893">IF(ISERROR(INDEX(גיליון3!$U$14:$X$28,MATCH('דיווח פרטני'!G1893,גיליון3!$T$14:$T$28,0),MATCH('דיווח פרטני'!C1893,גיליון3!$U$13:$X$13,0)))," ", INDEX(גיליון3!$U$14:$X$28,MATCH('דיווח פרטני'!G1893,גיליון3!$T$14:$T$28,0),MATCH('דיווח פרטני'!C1893,גיליון3!$U$13:$X$13,0)))</f>
        <v xml:space="preserve"> </v>
      </c>
      <c r="I1893" s="1"/>
      <c r="J1893" s="1" t="e">
        <f>VLOOKUP(Table_1[[#This Row],[מספר רישוי ]],'[3]2024'!$A:$AH,34,0)</f>
        <v>#N/A</v>
      </c>
    </row>
    <row r="1894" spans="1:10" ht="18" customHeight="1" thickBot="1" x14ac:dyDescent="0.3">
      <c r="A1894" s="1"/>
      <c r="B1894" s="1"/>
      <c r="C1894" s="1"/>
      <c r="D1894" s="1"/>
      <c r="E1894" s="713"/>
      <c r="F1894" s="1"/>
      <c r="G1894" s="1"/>
      <c r="H1894" s="44" t="str">
        <f t="array" ref="H1894">IF(ISERROR(INDEX(גיליון3!$U$14:$X$28,MATCH('דיווח פרטני'!G1894,גיליון3!$T$14:$T$28,0),MATCH('דיווח פרטני'!C1894,גיליון3!$U$13:$X$13,0)))," ", INDEX(גיליון3!$U$14:$X$28,MATCH('דיווח פרטני'!G1894,גיליון3!$T$14:$T$28,0),MATCH('דיווח פרטני'!C1894,גיליון3!$U$13:$X$13,0)))</f>
        <v xml:space="preserve"> </v>
      </c>
      <c r="I1894" s="1"/>
      <c r="J1894" s="1" t="e">
        <f>VLOOKUP(Table_1[[#This Row],[מספר רישוי ]],'[3]2024'!$A:$AH,34,0)</f>
        <v>#N/A</v>
      </c>
    </row>
    <row r="1895" spans="1:10" ht="18" customHeight="1" thickBot="1" x14ac:dyDescent="0.3">
      <c r="A1895" s="1"/>
      <c r="B1895" s="1"/>
      <c r="C1895" s="1"/>
      <c r="D1895" s="1"/>
      <c r="E1895" s="713"/>
      <c r="F1895" s="1"/>
      <c r="G1895" s="1"/>
      <c r="H1895" s="44" t="str">
        <f t="array" ref="H1895">IF(ISERROR(INDEX(גיליון3!$U$14:$X$28,MATCH('דיווח פרטני'!G1895,גיליון3!$T$14:$T$28,0),MATCH('דיווח פרטני'!C1895,גיליון3!$U$13:$X$13,0)))," ", INDEX(גיליון3!$U$14:$X$28,MATCH('דיווח פרטני'!G1895,גיליון3!$T$14:$T$28,0),MATCH('דיווח פרטני'!C1895,גיליון3!$U$13:$X$13,0)))</f>
        <v xml:space="preserve"> </v>
      </c>
      <c r="I1895" s="1"/>
      <c r="J1895" s="1" t="e">
        <f>VLOOKUP(Table_1[[#This Row],[מספר רישוי ]],'[3]2024'!$A:$AH,34,0)</f>
        <v>#N/A</v>
      </c>
    </row>
    <row r="1896" spans="1:10" ht="18" customHeight="1" thickBot="1" x14ac:dyDescent="0.3">
      <c r="A1896" s="1"/>
      <c r="B1896" s="1"/>
      <c r="C1896" s="1"/>
      <c r="D1896" s="1"/>
      <c r="E1896" s="713"/>
      <c r="F1896" s="1"/>
      <c r="G1896" s="1"/>
      <c r="H1896" s="44" t="str">
        <f t="array" ref="H1896">IF(ISERROR(INDEX(גיליון3!$U$14:$X$28,MATCH('דיווח פרטני'!G1896,גיליון3!$T$14:$T$28,0),MATCH('דיווח פרטני'!C1896,גיליון3!$U$13:$X$13,0)))," ", INDEX(גיליון3!$U$14:$X$28,MATCH('דיווח פרטני'!G1896,גיליון3!$T$14:$T$28,0),MATCH('דיווח פרטני'!C1896,גיליון3!$U$13:$X$13,0)))</f>
        <v xml:space="preserve"> </v>
      </c>
      <c r="I1896" s="1"/>
      <c r="J1896" s="1" t="e">
        <f>VLOOKUP(Table_1[[#This Row],[מספר רישוי ]],'[3]2024'!$A:$AH,34,0)</f>
        <v>#N/A</v>
      </c>
    </row>
    <row r="1897" spans="1:10" ht="18" customHeight="1" thickBot="1" x14ac:dyDescent="0.3">
      <c r="A1897" s="1"/>
      <c r="B1897" s="1"/>
      <c r="C1897" s="1"/>
      <c r="D1897" s="1"/>
      <c r="E1897" s="713"/>
      <c r="F1897" s="1"/>
      <c r="G1897" s="1"/>
      <c r="H1897" s="44" t="str">
        <f t="array" ref="H1897">IF(ISERROR(INDEX(גיליון3!$U$14:$X$28,MATCH('דיווח פרטני'!G1897,גיליון3!$T$14:$T$28,0),MATCH('דיווח פרטני'!C1897,גיליון3!$U$13:$X$13,0)))," ", INDEX(גיליון3!$U$14:$X$28,MATCH('דיווח פרטני'!G1897,גיליון3!$T$14:$T$28,0),MATCH('דיווח פרטני'!C1897,גיליון3!$U$13:$X$13,0)))</f>
        <v xml:space="preserve"> </v>
      </c>
      <c r="I1897" s="1"/>
      <c r="J1897" s="1" t="e">
        <f>VLOOKUP(Table_1[[#This Row],[מספר רישוי ]],'[3]2024'!$A:$AH,34,0)</f>
        <v>#N/A</v>
      </c>
    </row>
    <row r="1898" spans="1:10" ht="18" customHeight="1" thickBot="1" x14ac:dyDescent="0.3">
      <c r="A1898" s="1"/>
      <c r="B1898" s="1"/>
      <c r="C1898" s="1"/>
      <c r="D1898" s="1"/>
      <c r="E1898" s="713"/>
      <c r="F1898" s="1"/>
      <c r="G1898" s="1"/>
      <c r="H1898" s="44" t="str">
        <f t="array" ref="H1898">IF(ISERROR(INDEX(גיליון3!$U$14:$X$28,MATCH('דיווח פרטני'!G1898,גיליון3!$T$14:$T$28,0),MATCH('דיווח פרטני'!C1898,גיליון3!$U$13:$X$13,0)))," ", INDEX(גיליון3!$U$14:$X$28,MATCH('דיווח פרטני'!G1898,גיליון3!$T$14:$T$28,0),MATCH('דיווח פרטני'!C1898,גיליון3!$U$13:$X$13,0)))</f>
        <v xml:space="preserve"> </v>
      </c>
      <c r="I1898" s="1"/>
      <c r="J1898" s="1" t="e">
        <f>VLOOKUP(Table_1[[#This Row],[מספר רישוי ]],'[3]2024'!$A:$AH,34,0)</f>
        <v>#N/A</v>
      </c>
    </row>
    <row r="1899" spans="1:10" ht="18" customHeight="1" thickBot="1" x14ac:dyDescent="0.3">
      <c r="A1899" s="1"/>
      <c r="B1899" s="1"/>
      <c r="C1899" s="1"/>
      <c r="D1899" s="1"/>
      <c r="E1899" s="713"/>
      <c r="F1899" s="1"/>
      <c r="G1899" s="1"/>
      <c r="H1899" s="44" t="str">
        <f t="array" ref="H1899">IF(ISERROR(INDEX(גיליון3!$U$14:$X$28,MATCH('דיווח פרטני'!G1899,גיליון3!$T$14:$T$28,0),MATCH('דיווח פרטני'!C1899,גיליון3!$U$13:$X$13,0)))," ", INDEX(גיליון3!$U$14:$X$28,MATCH('דיווח פרטני'!G1899,גיליון3!$T$14:$T$28,0),MATCH('דיווח פרטני'!C1899,גיליון3!$U$13:$X$13,0)))</f>
        <v xml:space="preserve"> </v>
      </c>
      <c r="I1899" s="1"/>
      <c r="J1899" s="1" t="e">
        <f>VLOOKUP(Table_1[[#This Row],[מספר רישוי ]],'[3]2024'!$A:$AH,34,0)</f>
        <v>#N/A</v>
      </c>
    </row>
    <row r="1900" spans="1:10" ht="18" customHeight="1" thickBot="1" x14ac:dyDescent="0.3">
      <c r="A1900" s="1"/>
      <c r="B1900" s="1"/>
      <c r="C1900" s="1"/>
      <c r="D1900" s="1"/>
      <c r="E1900" s="713"/>
      <c r="F1900" s="1"/>
      <c r="G1900" s="1"/>
      <c r="H1900" s="44" t="str">
        <f t="array" ref="H1900">IF(ISERROR(INDEX(גיליון3!$U$14:$X$28,MATCH('דיווח פרטני'!G1900,גיליון3!$T$14:$T$28,0),MATCH('דיווח פרטני'!C1900,גיליון3!$U$13:$X$13,0)))," ", INDEX(גיליון3!$U$14:$X$28,MATCH('דיווח פרטני'!G1900,גיליון3!$T$14:$T$28,0),MATCH('דיווח פרטני'!C1900,גיליון3!$U$13:$X$13,0)))</f>
        <v xml:space="preserve"> </v>
      </c>
      <c r="I1900" s="1"/>
      <c r="J1900" s="1" t="e">
        <f>VLOOKUP(Table_1[[#This Row],[מספר רישוי ]],'[3]2024'!$A:$AH,34,0)</f>
        <v>#N/A</v>
      </c>
    </row>
    <row r="1901" spans="1:10" ht="18" customHeight="1" thickBot="1" x14ac:dyDescent="0.3">
      <c r="A1901" s="1"/>
      <c r="B1901" s="1"/>
      <c r="C1901" s="1"/>
      <c r="D1901" s="1"/>
      <c r="E1901" s="713"/>
      <c r="F1901" s="1"/>
      <c r="G1901" s="1"/>
      <c r="H1901" s="44" t="str">
        <f t="array" ref="H1901">IF(ISERROR(INDEX(גיליון3!$U$14:$X$28,MATCH('דיווח פרטני'!G1901,גיליון3!$T$14:$T$28,0),MATCH('דיווח פרטני'!C1901,גיליון3!$U$13:$X$13,0)))," ", INDEX(גיליון3!$U$14:$X$28,MATCH('דיווח פרטני'!G1901,גיליון3!$T$14:$T$28,0),MATCH('דיווח פרטני'!C1901,גיליון3!$U$13:$X$13,0)))</f>
        <v xml:space="preserve"> </v>
      </c>
      <c r="I1901" s="1"/>
      <c r="J1901" s="1" t="e">
        <f>VLOOKUP(Table_1[[#This Row],[מספר רישוי ]],'[3]2024'!$A:$AH,34,0)</f>
        <v>#N/A</v>
      </c>
    </row>
    <row r="1902" spans="1:10" ht="18" customHeight="1" thickBot="1" x14ac:dyDescent="0.3">
      <c r="A1902" s="1"/>
      <c r="B1902" s="1"/>
      <c r="C1902" s="1"/>
      <c r="D1902" s="1"/>
      <c r="E1902" s="713"/>
      <c r="F1902" s="1"/>
      <c r="G1902" s="1"/>
      <c r="H1902" s="44" t="str">
        <f t="array" ref="H1902">IF(ISERROR(INDEX(גיליון3!$U$14:$X$28,MATCH('דיווח פרטני'!G1902,גיליון3!$T$14:$T$28,0),MATCH('דיווח פרטני'!C1902,גיליון3!$U$13:$X$13,0)))," ", INDEX(גיליון3!$U$14:$X$28,MATCH('דיווח פרטני'!G1902,גיליון3!$T$14:$T$28,0),MATCH('דיווח פרטני'!C1902,גיליון3!$U$13:$X$13,0)))</f>
        <v xml:space="preserve"> </v>
      </c>
      <c r="I1902" s="1"/>
      <c r="J1902" s="1" t="e">
        <f>VLOOKUP(Table_1[[#This Row],[מספר רישוי ]],'[3]2024'!$A:$AH,34,0)</f>
        <v>#N/A</v>
      </c>
    </row>
    <row r="1903" spans="1:10" ht="18" customHeight="1" thickBot="1" x14ac:dyDescent="0.3">
      <c r="A1903" s="1"/>
      <c r="B1903" s="1"/>
      <c r="C1903" s="1"/>
      <c r="D1903" s="1"/>
      <c r="E1903" s="713"/>
      <c r="F1903" s="1"/>
      <c r="G1903" s="1"/>
      <c r="H1903" s="44" t="str">
        <f t="array" ref="H1903">IF(ISERROR(INDEX(גיליון3!$U$14:$X$28,MATCH('דיווח פרטני'!G1903,גיליון3!$T$14:$T$28,0),MATCH('דיווח פרטני'!C1903,גיליון3!$U$13:$X$13,0)))," ", INDEX(גיליון3!$U$14:$X$28,MATCH('דיווח פרטני'!G1903,גיליון3!$T$14:$T$28,0),MATCH('דיווח פרטני'!C1903,גיליון3!$U$13:$X$13,0)))</f>
        <v xml:space="preserve"> </v>
      </c>
      <c r="I1903" s="1"/>
      <c r="J1903" s="1" t="e">
        <f>VLOOKUP(Table_1[[#This Row],[מספר רישוי ]],'[3]2024'!$A:$AH,34,0)</f>
        <v>#N/A</v>
      </c>
    </row>
    <row r="1904" spans="1:10" ht="18" customHeight="1" thickBot="1" x14ac:dyDescent="0.3">
      <c r="A1904" s="1"/>
      <c r="B1904" s="1"/>
      <c r="C1904" s="1"/>
      <c r="D1904" s="1"/>
      <c r="E1904" s="713"/>
      <c r="F1904" s="1"/>
      <c r="G1904" s="1"/>
      <c r="H1904" s="44" t="str">
        <f t="array" ref="H1904">IF(ISERROR(INDEX(גיליון3!$U$14:$X$28,MATCH('דיווח פרטני'!G1904,גיליון3!$T$14:$T$28,0),MATCH('דיווח פרטני'!C1904,גיליון3!$U$13:$X$13,0)))," ", INDEX(גיליון3!$U$14:$X$28,MATCH('דיווח פרטני'!G1904,גיליון3!$T$14:$T$28,0),MATCH('דיווח פרטני'!C1904,גיליון3!$U$13:$X$13,0)))</f>
        <v xml:space="preserve"> </v>
      </c>
      <c r="I1904" s="1"/>
      <c r="J1904" s="1" t="e">
        <f>VLOOKUP(Table_1[[#This Row],[מספר רישוי ]],'[3]2024'!$A:$AH,34,0)</f>
        <v>#N/A</v>
      </c>
    </row>
    <row r="1905" spans="1:10" ht="18" customHeight="1" thickBot="1" x14ac:dyDescent="0.3">
      <c r="A1905" s="1"/>
      <c r="B1905" s="1"/>
      <c r="C1905" s="1"/>
      <c r="D1905" s="1"/>
      <c r="E1905" s="713"/>
      <c r="F1905" s="1"/>
      <c r="G1905" s="1"/>
      <c r="H1905" s="44" t="str">
        <f t="array" ref="H1905">IF(ISERROR(INDEX(גיליון3!$U$14:$X$28,MATCH('דיווח פרטני'!G1905,גיליון3!$T$14:$T$28,0),MATCH('דיווח פרטני'!C1905,גיליון3!$U$13:$X$13,0)))," ", INDEX(גיליון3!$U$14:$X$28,MATCH('דיווח פרטני'!G1905,גיליון3!$T$14:$T$28,0),MATCH('דיווח פרטני'!C1905,גיליון3!$U$13:$X$13,0)))</f>
        <v xml:space="preserve"> </v>
      </c>
      <c r="I1905" s="1"/>
      <c r="J1905" s="1" t="e">
        <f>VLOOKUP(Table_1[[#This Row],[מספר רישוי ]],'[3]2024'!$A:$AH,34,0)</f>
        <v>#N/A</v>
      </c>
    </row>
    <row r="1906" spans="1:10" ht="18" customHeight="1" thickBot="1" x14ac:dyDescent="0.3">
      <c r="A1906" s="1"/>
      <c r="B1906" s="1"/>
      <c r="C1906" s="1"/>
      <c r="D1906" s="1"/>
      <c r="E1906" s="713"/>
      <c r="F1906" s="1"/>
      <c r="G1906" s="1"/>
      <c r="H1906" s="44" t="str">
        <f t="array" ref="H1906">IF(ISERROR(INDEX(גיליון3!$U$14:$X$28,MATCH('דיווח פרטני'!G1906,גיליון3!$T$14:$T$28,0),MATCH('דיווח פרטני'!C1906,גיליון3!$U$13:$X$13,0)))," ", INDEX(גיליון3!$U$14:$X$28,MATCH('דיווח פרטני'!G1906,גיליון3!$T$14:$T$28,0),MATCH('דיווח פרטני'!C1906,גיליון3!$U$13:$X$13,0)))</f>
        <v xml:space="preserve"> </v>
      </c>
      <c r="I1906" s="1"/>
      <c r="J1906" s="1" t="e">
        <f>VLOOKUP(Table_1[[#This Row],[מספר רישוי ]],'[3]2024'!$A:$AH,34,0)</f>
        <v>#N/A</v>
      </c>
    </row>
    <row r="1907" spans="1:10" ht="18" customHeight="1" thickBot="1" x14ac:dyDescent="0.3">
      <c r="A1907" s="1"/>
      <c r="B1907" s="1"/>
      <c r="C1907" s="1"/>
      <c r="D1907" s="1"/>
      <c r="E1907" s="713"/>
      <c r="F1907" s="1"/>
      <c r="G1907" s="1"/>
      <c r="H1907" s="44" t="str">
        <f t="array" ref="H1907">IF(ISERROR(INDEX(גיליון3!$U$14:$X$28,MATCH('דיווח פרטני'!G1907,גיליון3!$T$14:$T$28,0),MATCH('דיווח פרטני'!C1907,גיליון3!$U$13:$X$13,0)))," ", INDEX(גיליון3!$U$14:$X$28,MATCH('דיווח פרטני'!G1907,גיליון3!$T$14:$T$28,0),MATCH('דיווח פרטני'!C1907,גיליון3!$U$13:$X$13,0)))</f>
        <v xml:space="preserve"> </v>
      </c>
      <c r="I1907" s="1"/>
      <c r="J1907" s="1" t="e">
        <f>VLOOKUP(Table_1[[#This Row],[מספר רישוי ]],'[3]2024'!$A:$AH,34,0)</f>
        <v>#N/A</v>
      </c>
    </row>
    <row r="1908" spans="1:10" ht="18" customHeight="1" thickBot="1" x14ac:dyDescent="0.3">
      <c r="A1908" s="1"/>
      <c r="B1908" s="1"/>
      <c r="C1908" s="1"/>
      <c r="D1908" s="1"/>
      <c r="E1908" s="713"/>
      <c r="F1908" s="1"/>
      <c r="G1908" s="1"/>
      <c r="H1908" s="44" t="str">
        <f t="array" ref="H1908">IF(ISERROR(INDEX(גיליון3!$U$14:$X$28,MATCH('דיווח פרטני'!G1908,גיליון3!$T$14:$T$28,0),MATCH('דיווח פרטני'!C1908,גיליון3!$U$13:$X$13,0)))," ", INDEX(גיליון3!$U$14:$X$28,MATCH('דיווח פרטני'!G1908,גיליון3!$T$14:$T$28,0),MATCH('דיווח פרטני'!C1908,גיליון3!$U$13:$X$13,0)))</f>
        <v xml:space="preserve"> </v>
      </c>
      <c r="I1908" s="1"/>
      <c r="J1908" s="1" t="e">
        <f>VLOOKUP(Table_1[[#This Row],[מספר רישוי ]],'[3]2024'!$A:$AH,34,0)</f>
        <v>#N/A</v>
      </c>
    </row>
    <row r="1909" spans="1:10" ht="18" customHeight="1" thickBot="1" x14ac:dyDescent="0.3">
      <c r="A1909" s="1"/>
      <c r="B1909" s="1"/>
      <c r="C1909" s="1"/>
      <c r="D1909" s="1"/>
      <c r="E1909" s="713"/>
      <c r="F1909" s="1"/>
      <c r="G1909" s="1"/>
      <c r="H1909" s="44" t="str">
        <f t="array" ref="H1909">IF(ISERROR(INDEX(גיליון3!$U$14:$X$28,MATCH('דיווח פרטני'!G1909,גיליון3!$T$14:$T$28,0),MATCH('דיווח פרטני'!C1909,גיליון3!$U$13:$X$13,0)))," ", INDEX(גיליון3!$U$14:$X$28,MATCH('דיווח פרטני'!G1909,גיליון3!$T$14:$T$28,0),MATCH('דיווח פרטני'!C1909,גיליון3!$U$13:$X$13,0)))</f>
        <v xml:space="preserve"> </v>
      </c>
      <c r="I1909" s="1"/>
      <c r="J1909" s="1" t="e">
        <f>VLOOKUP(Table_1[[#This Row],[מספר רישוי ]],'[3]2024'!$A:$AH,34,0)</f>
        <v>#N/A</v>
      </c>
    </row>
    <row r="1910" spans="1:10" ht="18" customHeight="1" thickBot="1" x14ac:dyDescent="0.3">
      <c r="A1910" s="1"/>
      <c r="B1910" s="1"/>
      <c r="C1910" s="1"/>
      <c r="D1910" s="1"/>
      <c r="E1910" s="713"/>
      <c r="F1910" s="1"/>
      <c r="G1910" s="1"/>
      <c r="H1910" s="44" t="str">
        <f t="array" ref="H1910">IF(ISERROR(INDEX(גיליון3!$U$14:$X$28,MATCH('דיווח פרטני'!G1910,גיליון3!$T$14:$T$28,0),MATCH('דיווח פרטני'!C1910,גיליון3!$U$13:$X$13,0)))," ", INDEX(גיליון3!$U$14:$X$28,MATCH('דיווח פרטני'!G1910,גיליון3!$T$14:$T$28,0),MATCH('דיווח פרטני'!C1910,גיליון3!$U$13:$X$13,0)))</f>
        <v xml:space="preserve"> </v>
      </c>
      <c r="I1910" s="1"/>
      <c r="J1910" s="1" t="e">
        <f>VLOOKUP(Table_1[[#This Row],[מספר רישוי ]],'[3]2024'!$A:$AH,34,0)</f>
        <v>#N/A</v>
      </c>
    </row>
    <row r="1911" spans="1:10" ht="18" customHeight="1" thickBot="1" x14ac:dyDescent="0.3">
      <c r="A1911" s="1"/>
      <c r="B1911" s="1"/>
      <c r="C1911" s="1"/>
      <c r="D1911" s="1"/>
      <c r="E1911" s="713"/>
      <c r="F1911" s="1"/>
      <c r="G1911" s="1"/>
      <c r="H1911" s="44" t="str">
        <f t="array" ref="H1911">IF(ISERROR(INDEX(גיליון3!$U$14:$X$28,MATCH('דיווח פרטני'!G1911,גיליון3!$T$14:$T$28,0),MATCH('דיווח פרטני'!C1911,גיליון3!$U$13:$X$13,0)))," ", INDEX(גיליון3!$U$14:$X$28,MATCH('דיווח פרטני'!G1911,גיליון3!$T$14:$T$28,0),MATCH('דיווח פרטני'!C1911,גיליון3!$U$13:$X$13,0)))</f>
        <v xml:space="preserve"> </v>
      </c>
      <c r="I1911" s="1"/>
      <c r="J1911" s="1" t="e">
        <f>VLOOKUP(Table_1[[#This Row],[מספר רישוי ]],'[3]2024'!$A:$AH,34,0)</f>
        <v>#N/A</v>
      </c>
    </row>
    <row r="1912" spans="1:10" ht="18" customHeight="1" thickBot="1" x14ac:dyDescent="0.3">
      <c r="A1912" s="1"/>
      <c r="B1912" s="1"/>
      <c r="C1912" s="1"/>
      <c r="D1912" s="1"/>
      <c r="E1912" s="713"/>
      <c r="F1912" s="1"/>
      <c r="G1912" s="1"/>
      <c r="H1912" s="44" t="str">
        <f t="array" ref="H1912">IF(ISERROR(INDEX(גיליון3!$U$14:$X$28,MATCH('דיווח פרטני'!G1912,גיליון3!$T$14:$T$28,0),MATCH('דיווח פרטני'!C1912,גיליון3!$U$13:$X$13,0)))," ", INDEX(גיליון3!$U$14:$X$28,MATCH('דיווח פרטני'!G1912,גיליון3!$T$14:$T$28,0),MATCH('דיווח פרטני'!C1912,גיליון3!$U$13:$X$13,0)))</f>
        <v xml:space="preserve"> </v>
      </c>
      <c r="I1912" s="1"/>
      <c r="J1912" s="1" t="e">
        <f>VLOOKUP(Table_1[[#This Row],[מספר רישוי ]],'[3]2024'!$A:$AH,34,0)</f>
        <v>#N/A</v>
      </c>
    </row>
    <row r="1913" spans="1:10" ht="18" customHeight="1" thickBot="1" x14ac:dyDescent="0.3">
      <c r="A1913" s="1"/>
      <c r="B1913" s="1"/>
      <c r="C1913" s="1"/>
      <c r="D1913" s="1"/>
      <c r="E1913" s="713"/>
      <c r="F1913" s="1"/>
      <c r="G1913" s="1"/>
      <c r="H1913" s="44" t="str">
        <f t="array" ref="H1913">IF(ISERROR(INDEX(גיליון3!$U$14:$X$28,MATCH('דיווח פרטני'!G1913,גיליון3!$T$14:$T$28,0),MATCH('דיווח פרטני'!C1913,גיליון3!$U$13:$X$13,0)))," ", INDEX(גיליון3!$U$14:$X$28,MATCH('דיווח פרטני'!G1913,גיליון3!$T$14:$T$28,0),MATCH('דיווח פרטני'!C1913,גיליון3!$U$13:$X$13,0)))</f>
        <v xml:space="preserve"> </v>
      </c>
      <c r="I1913" s="1"/>
      <c r="J1913" s="1" t="e">
        <f>VLOOKUP(Table_1[[#This Row],[מספר רישוי ]],'[3]2024'!$A:$AH,34,0)</f>
        <v>#N/A</v>
      </c>
    </row>
    <row r="1914" spans="1:10" ht="18" customHeight="1" thickBot="1" x14ac:dyDescent="0.3">
      <c r="A1914" s="1"/>
      <c r="B1914" s="1"/>
      <c r="C1914" s="1"/>
      <c r="D1914" s="1"/>
      <c r="E1914" s="713"/>
      <c r="F1914" s="1"/>
      <c r="G1914" s="1"/>
      <c r="H1914" s="44" t="str">
        <f t="array" ref="H1914">IF(ISERROR(INDEX(גיליון3!$U$14:$X$28,MATCH('דיווח פרטני'!G1914,גיליון3!$T$14:$T$28,0),MATCH('דיווח פרטני'!C1914,גיליון3!$U$13:$X$13,0)))," ", INDEX(גיליון3!$U$14:$X$28,MATCH('דיווח פרטני'!G1914,גיליון3!$T$14:$T$28,0),MATCH('דיווח פרטני'!C1914,גיליון3!$U$13:$X$13,0)))</f>
        <v xml:space="preserve"> </v>
      </c>
      <c r="I1914" s="1"/>
      <c r="J1914" s="1" t="e">
        <f>VLOOKUP(Table_1[[#This Row],[מספר רישוי ]],'[3]2024'!$A:$AH,34,0)</f>
        <v>#N/A</v>
      </c>
    </row>
    <row r="1915" spans="1:10" ht="18" customHeight="1" thickBot="1" x14ac:dyDescent="0.3">
      <c r="A1915" s="1"/>
      <c r="B1915" s="1"/>
      <c r="C1915" s="1"/>
      <c r="D1915" s="1"/>
      <c r="E1915" s="713"/>
      <c r="F1915" s="1"/>
      <c r="G1915" s="1"/>
      <c r="H1915" s="44" t="str">
        <f t="array" ref="H1915">IF(ISERROR(INDEX(גיליון3!$U$14:$X$28,MATCH('דיווח פרטני'!G1915,גיליון3!$T$14:$T$28,0),MATCH('דיווח פרטני'!C1915,גיליון3!$U$13:$X$13,0)))," ", INDEX(גיליון3!$U$14:$X$28,MATCH('דיווח פרטני'!G1915,גיליון3!$T$14:$T$28,0),MATCH('דיווח פרטני'!C1915,גיליון3!$U$13:$X$13,0)))</f>
        <v xml:space="preserve"> </v>
      </c>
      <c r="I1915" s="1"/>
      <c r="J1915" s="1" t="e">
        <f>VLOOKUP(Table_1[[#This Row],[מספר רישוי ]],'[3]2024'!$A:$AH,34,0)</f>
        <v>#N/A</v>
      </c>
    </row>
    <row r="1916" spans="1:10" ht="18" customHeight="1" thickBot="1" x14ac:dyDescent="0.3">
      <c r="A1916" s="1"/>
      <c r="B1916" s="1"/>
      <c r="C1916" s="1"/>
      <c r="D1916" s="1"/>
      <c r="E1916" s="713"/>
      <c r="F1916" s="1"/>
      <c r="G1916" s="1"/>
      <c r="H1916" s="44" t="str">
        <f t="array" ref="H1916">IF(ISERROR(INDEX(גיליון3!$U$14:$X$28,MATCH('דיווח פרטני'!G1916,גיליון3!$T$14:$T$28,0),MATCH('דיווח פרטני'!C1916,גיליון3!$U$13:$X$13,0)))," ", INDEX(גיליון3!$U$14:$X$28,MATCH('דיווח פרטני'!G1916,גיליון3!$T$14:$T$28,0),MATCH('דיווח פרטני'!C1916,גיליון3!$U$13:$X$13,0)))</f>
        <v xml:space="preserve"> </v>
      </c>
      <c r="I1916" s="1"/>
      <c r="J1916" s="1" t="e">
        <f>VLOOKUP(Table_1[[#This Row],[מספר רישוי ]],'[3]2024'!$A:$AH,34,0)</f>
        <v>#N/A</v>
      </c>
    </row>
    <row r="1917" spans="1:10" ht="18" customHeight="1" thickBot="1" x14ac:dyDescent="0.3">
      <c r="A1917" s="1"/>
      <c r="B1917" s="1"/>
      <c r="C1917" s="1"/>
      <c r="D1917" s="1"/>
      <c r="E1917" s="713"/>
      <c r="F1917" s="1"/>
      <c r="G1917" s="1"/>
      <c r="H1917" s="44" t="str">
        <f t="array" ref="H1917">IF(ISERROR(INDEX(גיליון3!$U$14:$X$28,MATCH('דיווח פרטני'!G1917,גיליון3!$T$14:$T$28,0),MATCH('דיווח פרטני'!C1917,גיליון3!$U$13:$X$13,0)))," ", INDEX(גיליון3!$U$14:$X$28,MATCH('דיווח פרטני'!G1917,גיליון3!$T$14:$T$28,0),MATCH('דיווח פרטני'!C1917,גיליון3!$U$13:$X$13,0)))</f>
        <v xml:space="preserve"> </v>
      </c>
      <c r="I1917" s="1"/>
      <c r="J1917" s="1" t="e">
        <f>VLOOKUP(Table_1[[#This Row],[מספר רישוי ]],'[3]2024'!$A:$AH,34,0)</f>
        <v>#N/A</v>
      </c>
    </row>
    <row r="1918" spans="1:10" ht="18" customHeight="1" thickBot="1" x14ac:dyDescent="0.3">
      <c r="A1918" s="1"/>
      <c r="B1918" s="1"/>
      <c r="C1918" s="1"/>
      <c r="D1918" s="1"/>
      <c r="E1918" s="713"/>
      <c r="F1918" s="1"/>
      <c r="G1918" s="1"/>
      <c r="H1918" s="44" t="str">
        <f t="array" ref="H1918">IF(ISERROR(INDEX(גיליון3!$U$14:$X$28,MATCH('דיווח פרטני'!G1918,גיליון3!$T$14:$T$28,0),MATCH('דיווח פרטני'!C1918,גיליון3!$U$13:$X$13,0)))," ", INDEX(גיליון3!$U$14:$X$28,MATCH('דיווח פרטני'!G1918,גיליון3!$T$14:$T$28,0),MATCH('דיווח פרטני'!C1918,גיליון3!$U$13:$X$13,0)))</f>
        <v xml:space="preserve"> </v>
      </c>
      <c r="I1918" s="1"/>
      <c r="J1918" s="1" t="e">
        <f>VLOOKUP(Table_1[[#This Row],[מספר רישוי ]],'[3]2024'!$A:$AH,34,0)</f>
        <v>#N/A</v>
      </c>
    </row>
    <row r="1919" spans="1:10" ht="18" customHeight="1" thickBot="1" x14ac:dyDescent="0.3">
      <c r="A1919" s="1"/>
      <c r="B1919" s="1"/>
      <c r="C1919" s="1"/>
      <c r="D1919" s="1"/>
      <c r="E1919" s="713"/>
      <c r="F1919" s="1"/>
      <c r="G1919" s="1"/>
      <c r="H1919" s="44" t="str">
        <f t="array" ref="H1919">IF(ISERROR(INDEX(גיליון3!$U$14:$X$28,MATCH('דיווח פרטני'!G1919,גיליון3!$T$14:$T$28,0),MATCH('דיווח פרטני'!C1919,גיליון3!$U$13:$X$13,0)))," ", INDEX(גיליון3!$U$14:$X$28,MATCH('דיווח פרטני'!G1919,גיליון3!$T$14:$T$28,0),MATCH('דיווח פרטני'!C1919,גיליון3!$U$13:$X$13,0)))</f>
        <v xml:space="preserve"> </v>
      </c>
      <c r="I1919" s="1"/>
      <c r="J1919" s="1" t="e">
        <f>VLOOKUP(Table_1[[#This Row],[מספר רישוי ]],'[3]2024'!$A:$AH,34,0)</f>
        <v>#N/A</v>
      </c>
    </row>
    <row r="1920" spans="1:10" ht="18" customHeight="1" thickBot="1" x14ac:dyDescent="0.3">
      <c r="A1920" s="1"/>
      <c r="B1920" s="1"/>
      <c r="C1920" s="1"/>
      <c r="D1920" s="1"/>
      <c r="E1920" s="713"/>
      <c r="F1920" s="1"/>
      <c r="G1920" s="1"/>
      <c r="H1920" s="44" t="str">
        <f t="array" ref="H1920">IF(ISERROR(INDEX(גיליון3!$U$14:$X$28,MATCH('דיווח פרטני'!G1920,גיליון3!$T$14:$T$28,0),MATCH('דיווח פרטני'!C1920,גיליון3!$U$13:$X$13,0)))," ", INDEX(גיליון3!$U$14:$X$28,MATCH('דיווח פרטני'!G1920,גיליון3!$T$14:$T$28,0),MATCH('דיווח פרטני'!C1920,גיליון3!$U$13:$X$13,0)))</f>
        <v xml:space="preserve"> </v>
      </c>
      <c r="I1920" s="1"/>
      <c r="J1920" s="1" t="e">
        <f>VLOOKUP(Table_1[[#This Row],[מספר רישוי ]],'[3]2024'!$A:$AH,34,0)</f>
        <v>#N/A</v>
      </c>
    </row>
    <row r="1921" spans="1:10" ht="18" customHeight="1" thickBot="1" x14ac:dyDescent="0.3">
      <c r="A1921" s="1"/>
      <c r="B1921" s="1"/>
      <c r="C1921" s="1"/>
      <c r="D1921" s="1"/>
      <c r="E1921" s="713"/>
      <c r="F1921" s="1"/>
      <c r="G1921" s="1"/>
      <c r="H1921" s="44" t="str">
        <f t="array" ref="H1921">IF(ISERROR(INDEX(גיליון3!$U$14:$X$28,MATCH('דיווח פרטני'!G1921,גיליון3!$T$14:$T$28,0),MATCH('דיווח פרטני'!C1921,גיליון3!$U$13:$X$13,0)))," ", INDEX(גיליון3!$U$14:$X$28,MATCH('דיווח פרטני'!G1921,גיליון3!$T$14:$T$28,0),MATCH('דיווח פרטני'!C1921,גיליון3!$U$13:$X$13,0)))</f>
        <v xml:space="preserve"> </v>
      </c>
      <c r="I1921" s="1"/>
      <c r="J1921" s="1" t="e">
        <f>VLOOKUP(Table_1[[#This Row],[מספר רישוי ]],'[3]2024'!$A:$AH,34,0)</f>
        <v>#N/A</v>
      </c>
    </row>
    <row r="1922" spans="1:10" ht="18" customHeight="1" thickBot="1" x14ac:dyDescent="0.3">
      <c r="A1922" s="1"/>
      <c r="B1922" s="1"/>
      <c r="C1922" s="1"/>
      <c r="D1922" s="1"/>
      <c r="E1922" s="713"/>
      <c r="F1922" s="1"/>
      <c r="G1922" s="1"/>
      <c r="H1922" s="44" t="str">
        <f t="array" ref="H1922">IF(ISERROR(INDEX(גיליון3!$U$14:$X$28,MATCH('דיווח פרטני'!G1922,גיליון3!$T$14:$T$28,0),MATCH('דיווח פרטני'!C1922,גיליון3!$U$13:$X$13,0)))," ", INDEX(גיליון3!$U$14:$X$28,MATCH('דיווח פרטני'!G1922,גיליון3!$T$14:$T$28,0),MATCH('דיווח פרטני'!C1922,גיליון3!$U$13:$X$13,0)))</f>
        <v xml:space="preserve"> </v>
      </c>
      <c r="I1922" s="1"/>
      <c r="J1922" s="1" t="e">
        <f>VLOOKUP(Table_1[[#This Row],[מספר רישוי ]],'[3]2024'!$A:$AH,34,0)</f>
        <v>#N/A</v>
      </c>
    </row>
    <row r="1923" spans="1:10" ht="18" customHeight="1" thickBot="1" x14ac:dyDescent="0.3">
      <c r="A1923" s="1"/>
      <c r="B1923" s="1"/>
      <c r="C1923" s="1"/>
      <c r="D1923" s="1"/>
      <c r="E1923" s="713"/>
      <c r="F1923" s="1"/>
      <c r="G1923" s="1"/>
      <c r="H1923" s="44" t="str">
        <f t="array" ref="H1923">IF(ISERROR(INDEX(גיליון3!$U$14:$X$28,MATCH('דיווח פרטני'!G1923,גיליון3!$T$14:$T$28,0),MATCH('דיווח פרטני'!C1923,גיליון3!$U$13:$X$13,0)))," ", INDEX(גיליון3!$U$14:$X$28,MATCH('דיווח פרטני'!G1923,גיליון3!$T$14:$T$28,0),MATCH('דיווח פרטני'!C1923,גיליון3!$U$13:$X$13,0)))</f>
        <v xml:space="preserve"> </v>
      </c>
      <c r="I1923" s="1"/>
      <c r="J1923" s="1" t="e">
        <f>VLOOKUP(Table_1[[#This Row],[מספר רישוי ]],'[3]2024'!$A:$AH,34,0)</f>
        <v>#N/A</v>
      </c>
    </row>
    <row r="1924" spans="1:10" ht="18" customHeight="1" thickBot="1" x14ac:dyDescent="0.3">
      <c r="A1924" s="1"/>
      <c r="B1924" s="1"/>
      <c r="C1924" s="1"/>
      <c r="D1924" s="1"/>
      <c r="E1924" s="713"/>
      <c r="F1924" s="1"/>
      <c r="G1924" s="1"/>
      <c r="H1924" s="44" t="str">
        <f t="array" ref="H1924">IF(ISERROR(INDEX(גיליון3!$U$14:$X$28,MATCH('דיווח פרטני'!G1924,גיליון3!$T$14:$T$28,0),MATCH('דיווח פרטני'!C1924,גיליון3!$U$13:$X$13,0)))," ", INDEX(גיליון3!$U$14:$X$28,MATCH('דיווח פרטני'!G1924,גיליון3!$T$14:$T$28,0),MATCH('דיווח פרטני'!C1924,גיליון3!$U$13:$X$13,0)))</f>
        <v xml:space="preserve"> </v>
      </c>
      <c r="I1924" s="1"/>
      <c r="J1924" s="1" t="e">
        <f>VLOOKUP(Table_1[[#This Row],[מספר רישוי ]],'[3]2024'!$A:$AH,34,0)</f>
        <v>#N/A</v>
      </c>
    </row>
    <row r="1925" spans="1:10" ht="18" customHeight="1" thickBot="1" x14ac:dyDescent="0.3">
      <c r="A1925" s="1"/>
      <c r="B1925" s="1"/>
      <c r="C1925" s="1"/>
      <c r="D1925" s="1"/>
      <c r="E1925" s="713"/>
      <c r="F1925" s="1"/>
      <c r="G1925" s="1"/>
      <c r="H1925" s="44" t="str">
        <f t="array" ref="H1925">IF(ISERROR(INDEX(גיליון3!$U$14:$X$28,MATCH('דיווח פרטני'!G1925,גיליון3!$T$14:$T$28,0),MATCH('דיווח פרטני'!C1925,גיליון3!$U$13:$X$13,0)))," ", INDEX(גיליון3!$U$14:$X$28,MATCH('דיווח פרטני'!G1925,גיליון3!$T$14:$T$28,0),MATCH('דיווח פרטני'!C1925,גיליון3!$U$13:$X$13,0)))</f>
        <v xml:space="preserve"> </v>
      </c>
      <c r="I1925" s="1"/>
      <c r="J1925" s="1" t="e">
        <f>VLOOKUP(Table_1[[#This Row],[מספר רישוי ]],'[3]2024'!$A:$AH,34,0)</f>
        <v>#N/A</v>
      </c>
    </row>
    <row r="1926" spans="1:10" ht="18" customHeight="1" thickBot="1" x14ac:dyDescent="0.3">
      <c r="A1926" s="1"/>
      <c r="B1926" s="1"/>
      <c r="C1926" s="1"/>
      <c r="D1926" s="1"/>
      <c r="E1926" s="713"/>
      <c r="F1926" s="1"/>
      <c r="G1926" s="1"/>
      <c r="H1926" s="44" t="str">
        <f t="array" ref="H1926">IF(ISERROR(INDEX(גיליון3!$U$14:$X$28,MATCH('דיווח פרטני'!G1926,גיליון3!$T$14:$T$28,0),MATCH('דיווח פרטני'!C1926,גיליון3!$U$13:$X$13,0)))," ", INDEX(גיליון3!$U$14:$X$28,MATCH('דיווח פרטני'!G1926,גיליון3!$T$14:$T$28,0),MATCH('דיווח פרטני'!C1926,גיליון3!$U$13:$X$13,0)))</f>
        <v xml:space="preserve"> </v>
      </c>
      <c r="I1926" s="1"/>
      <c r="J1926" s="1" t="e">
        <f>VLOOKUP(Table_1[[#This Row],[מספר רישוי ]],'[3]2024'!$A:$AH,34,0)</f>
        <v>#N/A</v>
      </c>
    </row>
    <row r="1927" spans="1:10" ht="18" customHeight="1" thickBot="1" x14ac:dyDescent="0.3">
      <c r="A1927" s="1"/>
      <c r="B1927" s="1"/>
      <c r="C1927" s="1"/>
      <c r="D1927" s="1"/>
      <c r="E1927" s="713"/>
      <c r="F1927" s="1"/>
      <c r="G1927" s="1"/>
      <c r="H1927" s="44" t="str">
        <f t="array" ref="H1927">IF(ISERROR(INDEX(גיליון3!$U$14:$X$28,MATCH('דיווח פרטני'!G1927,גיליון3!$T$14:$T$28,0),MATCH('דיווח פרטני'!C1927,גיליון3!$U$13:$X$13,0)))," ", INDEX(גיליון3!$U$14:$X$28,MATCH('דיווח פרטני'!G1927,גיליון3!$T$14:$T$28,0),MATCH('דיווח פרטני'!C1927,גיליון3!$U$13:$X$13,0)))</f>
        <v xml:space="preserve"> </v>
      </c>
      <c r="I1927" s="1"/>
      <c r="J1927" s="1" t="e">
        <f>VLOOKUP(Table_1[[#This Row],[מספר רישוי ]],'[3]2024'!$A:$AH,34,0)</f>
        <v>#N/A</v>
      </c>
    </row>
    <row r="1928" spans="1:10" ht="18" customHeight="1" thickBot="1" x14ac:dyDescent="0.3">
      <c r="A1928" s="1"/>
      <c r="B1928" s="1"/>
      <c r="C1928" s="1"/>
      <c r="D1928" s="1"/>
      <c r="E1928" s="713"/>
      <c r="F1928" s="1"/>
      <c r="G1928" s="1"/>
      <c r="H1928" s="44" t="str">
        <f t="array" ref="H1928">IF(ISERROR(INDEX(גיליון3!$U$14:$X$28,MATCH('דיווח פרטני'!G1928,גיליון3!$T$14:$T$28,0),MATCH('דיווח פרטני'!C1928,גיליון3!$U$13:$X$13,0)))," ", INDEX(גיליון3!$U$14:$X$28,MATCH('דיווח פרטני'!G1928,גיליון3!$T$14:$T$28,0),MATCH('דיווח פרטני'!C1928,גיליון3!$U$13:$X$13,0)))</f>
        <v xml:space="preserve"> </v>
      </c>
      <c r="I1928" s="1"/>
      <c r="J1928" s="1" t="e">
        <f>VLOOKUP(Table_1[[#This Row],[מספר רישוי ]],'[3]2024'!$A:$AH,34,0)</f>
        <v>#N/A</v>
      </c>
    </row>
    <row r="1929" spans="1:10" ht="18" customHeight="1" thickBot="1" x14ac:dyDescent="0.3">
      <c r="A1929" s="1"/>
      <c r="B1929" s="1"/>
      <c r="C1929" s="1"/>
      <c r="D1929" s="1"/>
      <c r="E1929" s="713"/>
      <c r="F1929" s="1"/>
      <c r="G1929" s="1"/>
      <c r="H1929" s="44" t="str">
        <f t="array" ref="H1929">IF(ISERROR(INDEX(גיליון3!$U$14:$X$28,MATCH('דיווח פרטני'!G1929,גיליון3!$T$14:$T$28,0),MATCH('דיווח פרטני'!C1929,גיליון3!$U$13:$X$13,0)))," ", INDEX(גיליון3!$U$14:$X$28,MATCH('דיווח פרטני'!G1929,גיליון3!$T$14:$T$28,0),MATCH('דיווח פרטני'!C1929,גיליון3!$U$13:$X$13,0)))</f>
        <v xml:space="preserve"> </v>
      </c>
      <c r="I1929" s="1"/>
      <c r="J1929" s="1" t="e">
        <f>VLOOKUP(Table_1[[#This Row],[מספר רישוי ]],'[3]2024'!$A:$AH,34,0)</f>
        <v>#N/A</v>
      </c>
    </row>
    <row r="1930" spans="1:10" ht="18" customHeight="1" thickBot="1" x14ac:dyDescent="0.3">
      <c r="A1930" s="1"/>
      <c r="B1930" s="1"/>
      <c r="C1930" s="1"/>
      <c r="D1930" s="1"/>
      <c r="E1930" s="713"/>
      <c r="F1930" s="1"/>
      <c r="G1930" s="1"/>
      <c r="H1930" s="44" t="str">
        <f t="array" ref="H1930">IF(ISERROR(INDEX(גיליון3!$U$14:$X$28,MATCH('דיווח פרטני'!G1930,גיליון3!$T$14:$T$28,0),MATCH('דיווח פרטני'!C1930,גיליון3!$U$13:$X$13,0)))," ", INDEX(גיליון3!$U$14:$X$28,MATCH('דיווח פרטני'!G1930,גיליון3!$T$14:$T$28,0),MATCH('דיווח פרטני'!C1930,גיליון3!$U$13:$X$13,0)))</f>
        <v xml:space="preserve"> </v>
      </c>
      <c r="I1930" s="1"/>
      <c r="J1930" s="1" t="e">
        <f>VLOOKUP(Table_1[[#This Row],[מספר רישוי ]],'[3]2024'!$A:$AH,34,0)</f>
        <v>#N/A</v>
      </c>
    </row>
    <row r="1931" spans="1:10" ht="18" customHeight="1" thickBot="1" x14ac:dyDescent="0.3">
      <c r="A1931" s="1"/>
      <c r="B1931" s="1"/>
      <c r="C1931" s="1"/>
      <c r="D1931" s="1"/>
      <c r="E1931" s="713"/>
      <c r="F1931" s="1"/>
      <c r="G1931" s="1"/>
      <c r="H1931" s="44" t="str">
        <f t="array" ref="H1931">IF(ISERROR(INDEX(גיליון3!$U$14:$X$28,MATCH('דיווח פרטני'!G1931,גיליון3!$T$14:$T$28,0),MATCH('דיווח פרטני'!C1931,גיליון3!$U$13:$X$13,0)))," ", INDEX(גיליון3!$U$14:$X$28,MATCH('דיווח פרטני'!G1931,גיליון3!$T$14:$T$28,0),MATCH('דיווח פרטני'!C1931,גיליון3!$U$13:$X$13,0)))</f>
        <v xml:space="preserve"> </v>
      </c>
      <c r="I1931" s="1"/>
      <c r="J1931" s="1" t="e">
        <f>VLOOKUP(Table_1[[#This Row],[מספר רישוי ]],'[3]2024'!$A:$AH,34,0)</f>
        <v>#N/A</v>
      </c>
    </row>
    <row r="1932" spans="1:10" ht="18" customHeight="1" thickBot="1" x14ac:dyDescent="0.3">
      <c r="A1932" s="1"/>
      <c r="B1932" s="1"/>
      <c r="C1932" s="1"/>
      <c r="D1932" s="1"/>
      <c r="E1932" s="713"/>
      <c r="F1932" s="1"/>
      <c r="G1932" s="1"/>
      <c r="H1932" s="44" t="str">
        <f t="array" ref="H1932">IF(ISERROR(INDEX(גיליון3!$U$14:$X$28,MATCH('דיווח פרטני'!G1932,גיליון3!$T$14:$T$28,0),MATCH('דיווח פרטני'!C1932,גיליון3!$U$13:$X$13,0)))," ", INDEX(גיליון3!$U$14:$X$28,MATCH('דיווח פרטני'!G1932,גיליון3!$T$14:$T$28,0),MATCH('דיווח פרטני'!C1932,גיליון3!$U$13:$X$13,0)))</f>
        <v xml:space="preserve"> </v>
      </c>
      <c r="I1932" s="1"/>
      <c r="J1932" s="1" t="e">
        <f>VLOOKUP(Table_1[[#This Row],[מספר רישוי ]],'[3]2024'!$A:$AH,34,0)</f>
        <v>#N/A</v>
      </c>
    </row>
    <row r="1933" spans="1:10" ht="18" customHeight="1" thickBot="1" x14ac:dyDescent="0.3">
      <c r="A1933" s="1"/>
      <c r="B1933" s="1"/>
      <c r="C1933" s="1"/>
      <c r="D1933" s="1"/>
      <c r="E1933" s="713"/>
      <c r="F1933" s="1"/>
      <c r="G1933" s="1"/>
      <c r="H1933" s="44" t="str">
        <f t="array" ref="H1933">IF(ISERROR(INDEX(גיליון3!$U$14:$X$28,MATCH('דיווח פרטני'!G1933,גיליון3!$T$14:$T$28,0),MATCH('דיווח פרטני'!C1933,גיליון3!$U$13:$X$13,0)))," ", INDEX(גיליון3!$U$14:$X$28,MATCH('דיווח פרטני'!G1933,גיליון3!$T$14:$T$28,0),MATCH('דיווח פרטני'!C1933,גיליון3!$U$13:$X$13,0)))</f>
        <v xml:space="preserve"> </v>
      </c>
      <c r="I1933" s="1"/>
      <c r="J1933" s="1" t="e">
        <f>VLOOKUP(Table_1[[#This Row],[מספר רישוי ]],'[3]2024'!$A:$AH,34,0)</f>
        <v>#N/A</v>
      </c>
    </row>
    <row r="1934" spans="1:10" ht="18" customHeight="1" thickBot="1" x14ac:dyDescent="0.3">
      <c r="A1934" s="1"/>
      <c r="B1934" s="1"/>
      <c r="C1934" s="1"/>
      <c r="D1934" s="1"/>
      <c r="E1934" s="713"/>
      <c r="F1934" s="1"/>
      <c r="G1934" s="1"/>
      <c r="H1934" s="44" t="str">
        <f t="array" ref="H1934">IF(ISERROR(INDEX(גיליון3!$U$14:$X$28,MATCH('דיווח פרטני'!G1934,גיליון3!$T$14:$T$28,0),MATCH('דיווח פרטני'!C1934,גיליון3!$U$13:$X$13,0)))," ", INDEX(גיליון3!$U$14:$X$28,MATCH('דיווח פרטני'!G1934,גיליון3!$T$14:$T$28,0),MATCH('דיווח פרטני'!C1934,גיליון3!$U$13:$X$13,0)))</f>
        <v xml:space="preserve"> </v>
      </c>
      <c r="I1934" s="1"/>
      <c r="J1934" s="1" t="e">
        <f>VLOOKUP(Table_1[[#This Row],[מספר רישוי ]],'[3]2024'!$A:$AH,34,0)</f>
        <v>#N/A</v>
      </c>
    </row>
    <row r="1935" spans="1:10" ht="18" customHeight="1" thickBot="1" x14ac:dyDescent="0.3">
      <c r="A1935" s="1"/>
      <c r="B1935" s="1"/>
      <c r="C1935" s="1"/>
      <c r="D1935" s="1"/>
      <c r="E1935" s="713"/>
      <c r="F1935" s="1"/>
      <c r="G1935" s="1"/>
      <c r="H1935" s="44" t="str">
        <f t="array" ref="H1935">IF(ISERROR(INDEX(גיליון3!$U$14:$X$28,MATCH('דיווח פרטני'!G1935,גיליון3!$T$14:$T$28,0),MATCH('דיווח פרטני'!C1935,גיליון3!$U$13:$X$13,0)))," ", INDEX(גיליון3!$U$14:$X$28,MATCH('דיווח פרטני'!G1935,גיליון3!$T$14:$T$28,0),MATCH('דיווח פרטני'!C1935,גיליון3!$U$13:$X$13,0)))</f>
        <v xml:space="preserve"> </v>
      </c>
      <c r="I1935" s="1"/>
      <c r="J1935" s="1" t="e">
        <f>VLOOKUP(Table_1[[#This Row],[מספר רישוי ]],'[3]2024'!$A:$AH,34,0)</f>
        <v>#N/A</v>
      </c>
    </row>
    <row r="1936" spans="1:10" ht="18" customHeight="1" thickBot="1" x14ac:dyDescent="0.3">
      <c r="A1936" s="1"/>
      <c r="B1936" s="1"/>
      <c r="C1936" s="1"/>
      <c r="D1936" s="1"/>
      <c r="E1936" s="713"/>
      <c r="F1936" s="1"/>
      <c r="G1936" s="1"/>
      <c r="H1936" s="44" t="str">
        <f t="array" ref="H1936">IF(ISERROR(INDEX(גיליון3!$U$14:$X$28,MATCH('דיווח פרטני'!G1936,גיליון3!$T$14:$T$28,0),MATCH('דיווח פרטני'!C1936,גיליון3!$U$13:$X$13,0)))," ", INDEX(גיליון3!$U$14:$X$28,MATCH('דיווח פרטני'!G1936,גיליון3!$T$14:$T$28,0),MATCH('דיווח פרטני'!C1936,גיליון3!$U$13:$X$13,0)))</f>
        <v xml:space="preserve"> </v>
      </c>
      <c r="I1936" s="1"/>
      <c r="J1936" s="1" t="e">
        <f>VLOOKUP(Table_1[[#This Row],[מספר רישוי ]],'[3]2024'!$A:$AH,34,0)</f>
        <v>#N/A</v>
      </c>
    </row>
    <row r="1937" spans="1:10" ht="18" customHeight="1" thickBot="1" x14ac:dyDescent="0.3">
      <c r="A1937" s="1"/>
      <c r="B1937" s="1"/>
      <c r="C1937" s="1"/>
      <c r="D1937" s="1"/>
      <c r="E1937" s="713"/>
      <c r="F1937" s="1"/>
      <c r="G1937" s="1"/>
      <c r="H1937" s="44" t="str">
        <f t="array" ref="H1937">IF(ISERROR(INDEX(גיליון3!$U$14:$X$28,MATCH('דיווח פרטני'!G1937,גיליון3!$T$14:$T$28,0),MATCH('דיווח פרטני'!C1937,גיליון3!$U$13:$X$13,0)))," ", INDEX(גיליון3!$U$14:$X$28,MATCH('דיווח פרטני'!G1937,גיליון3!$T$14:$T$28,0),MATCH('דיווח פרטני'!C1937,גיליון3!$U$13:$X$13,0)))</f>
        <v xml:space="preserve"> </v>
      </c>
      <c r="I1937" s="1"/>
      <c r="J1937" s="1" t="e">
        <f>VLOOKUP(Table_1[[#This Row],[מספר רישוי ]],'[3]2024'!$A:$AH,34,0)</f>
        <v>#N/A</v>
      </c>
    </row>
    <row r="1938" spans="1:10" ht="18" customHeight="1" thickBot="1" x14ac:dyDescent="0.3">
      <c r="A1938" s="1"/>
      <c r="B1938" s="1"/>
      <c r="C1938" s="1"/>
      <c r="D1938" s="1"/>
      <c r="E1938" s="713"/>
      <c r="F1938" s="1"/>
      <c r="G1938" s="1"/>
      <c r="H1938" s="44" t="str">
        <f t="array" ref="H1938">IF(ISERROR(INDEX(גיליון3!$U$14:$X$28,MATCH('דיווח פרטני'!G1938,גיליון3!$T$14:$T$28,0),MATCH('דיווח פרטני'!C1938,גיליון3!$U$13:$X$13,0)))," ", INDEX(גיליון3!$U$14:$X$28,MATCH('דיווח פרטני'!G1938,גיליון3!$T$14:$T$28,0),MATCH('דיווח פרטני'!C1938,גיליון3!$U$13:$X$13,0)))</f>
        <v xml:space="preserve"> </v>
      </c>
      <c r="I1938" s="1"/>
      <c r="J1938" s="1" t="e">
        <f>VLOOKUP(Table_1[[#This Row],[מספר רישוי ]],'[3]2024'!$A:$AH,34,0)</f>
        <v>#N/A</v>
      </c>
    </row>
    <row r="1939" spans="1:10" ht="18" customHeight="1" thickBot="1" x14ac:dyDescent="0.3">
      <c r="A1939" s="1"/>
      <c r="B1939" s="1"/>
      <c r="C1939" s="1"/>
      <c r="D1939" s="1"/>
      <c r="E1939" s="713"/>
      <c r="F1939" s="1"/>
      <c r="G1939" s="1"/>
      <c r="H1939" s="44" t="str">
        <f t="array" ref="H1939">IF(ISERROR(INDEX(גיליון3!$U$14:$X$28,MATCH('דיווח פרטני'!G1939,גיליון3!$T$14:$T$28,0),MATCH('דיווח פרטני'!C1939,גיליון3!$U$13:$X$13,0)))," ", INDEX(גיליון3!$U$14:$X$28,MATCH('דיווח פרטני'!G1939,גיליון3!$T$14:$T$28,0),MATCH('דיווח פרטני'!C1939,גיליון3!$U$13:$X$13,0)))</f>
        <v xml:space="preserve"> </v>
      </c>
      <c r="I1939" s="1"/>
      <c r="J1939" s="1" t="e">
        <f>VLOOKUP(Table_1[[#This Row],[מספר רישוי ]],'[3]2024'!$A:$AH,34,0)</f>
        <v>#N/A</v>
      </c>
    </row>
    <row r="1940" spans="1:10" ht="18" customHeight="1" thickBot="1" x14ac:dyDescent="0.3">
      <c r="A1940" s="1"/>
      <c r="B1940" s="1"/>
      <c r="C1940" s="1"/>
      <c r="D1940" s="1"/>
      <c r="E1940" s="713"/>
      <c r="F1940" s="1"/>
      <c r="G1940" s="1"/>
      <c r="H1940" s="44" t="str">
        <f t="array" ref="H1940">IF(ISERROR(INDEX(גיליון3!$U$14:$X$28,MATCH('דיווח פרטני'!G1940,גיליון3!$T$14:$T$28,0),MATCH('דיווח פרטני'!C1940,גיליון3!$U$13:$X$13,0)))," ", INDEX(גיליון3!$U$14:$X$28,MATCH('דיווח פרטני'!G1940,גיליון3!$T$14:$T$28,0),MATCH('דיווח פרטני'!C1940,גיליון3!$U$13:$X$13,0)))</f>
        <v xml:space="preserve"> </v>
      </c>
      <c r="I1940" s="1"/>
      <c r="J1940" s="1" t="e">
        <f>VLOOKUP(Table_1[[#This Row],[מספר רישוי ]],'[3]2024'!$A:$AH,34,0)</f>
        <v>#N/A</v>
      </c>
    </row>
    <row r="1941" spans="1:10" ht="18" customHeight="1" thickBot="1" x14ac:dyDescent="0.3">
      <c r="A1941" s="1"/>
      <c r="B1941" s="1"/>
      <c r="C1941" s="1"/>
      <c r="D1941" s="1"/>
      <c r="E1941" s="713"/>
      <c r="F1941" s="1"/>
      <c r="G1941" s="1"/>
      <c r="H1941" s="44" t="str">
        <f t="array" ref="H1941">IF(ISERROR(INDEX(גיליון3!$U$14:$X$28,MATCH('דיווח פרטני'!G1941,גיליון3!$T$14:$T$28,0),MATCH('דיווח פרטני'!C1941,גיליון3!$U$13:$X$13,0)))," ", INDEX(גיליון3!$U$14:$X$28,MATCH('דיווח פרטני'!G1941,גיליון3!$T$14:$T$28,0),MATCH('דיווח פרטני'!C1941,גיליון3!$U$13:$X$13,0)))</f>
        <v xml:space="preserve"> </v>
      </c>
      <c r="I1941" s="1"/>
      <c r="J1941" s="1" t="e">
        <f>VLOOKUP(Table_1[[#This Row],[מספר רישוי ]],'[3]2024'!$A:$AH,34,0)</f>
        <v>#N/A</v>
      </c>
    </row>
    <row r="1942" spans="1:10" ht="18" customHeight="1" thickBot="1" x14ac:dyDescent="0.3">
      <c r="A1942" s="1"/>
      <c r="B1942" s="1"/>
      <c r="C1942" s="1"/>
      <c r="D1942" s="1"/>
      <c r="E1942" s="713"/>
      <c r="F1942" s="1"/>
      <c r="G1942" s="1"/>
      <c r="H1942" s="44" t="str">
        <f t="array" ref="H1942">IF(ISERROR(INDEX(גיליון3!$U$14:$X$28,MATCH('דיווח פרטני'!G1942,גיליון3!$T$14:$T$28,0),MATCH('דיווח פרטני'!C1942,גיליון3!$U$13:$X$13,0)))," ", INDEX(גיליון3!$U$14:$X$28,MATCH('דיווח פרטני'!G1942,גיליון3!$T$14:$T$28,0),MATCH('דיווח פרטני'!C1942,גיליון3!$U$13:$X$13,0)))</f>
        <v xml:space="preserve"> </v>
      </c>
      <c r="I1942" s="1"/>
      <c r="J1942" s="1" t="e">
        <f>VLOOKUP(Table_1[[#This Row],[מספר רישוי ]],'[3]2024'!$A:$AH,34,0)</f>
        <v>#N/A</v>
      </c>
    </row>
    <row r="1943" spans="1:10" ht="18" customHeight="1" thickBot="1" x14ac:dyDescent="0.3">
      <c r="A1943" s="1"/>
      <c r="B1943" s="1"/>
      <c r="C1943" s="1"/>
      <c r="D1943" s="1"/>
      <c r="E1943" s="713"/>
      <c r="F1943" s="1"/>
      <c r="G1943" s="1"/>
      <c r="H1943" s="44" t="str">
        <f t="array" ref="H1943">IF(ISERROR(INDEX(גיליון3!$U$14:$X$28,MATCH('דיווח פרטני'!G1943,גיליון3!$T$14:$T$28,0),MATCH('דיווח פרטני'!C1943,גיליון3!$U$13:$X$13,0)))," ", INDEX(גיליון3!$U$14:$X$28,MATCH('דיווח פרטני'!G1943,גיליון3!$T$14:$T$28,0),MATCH('דיווח פרטני'!C1943,גיליון3!$U$13:$X$13,0)))</f>
        <v xml:space="preserve"> </v>
      </c>
      <c r="I1943" s="1"/>
      <c r="J1943" s="1" t="e">
        <f>VLOOKUP(Table_1[[#This Row],[מספר רישוי ]],'[3]2024'!$A:$AH,34,0)</f>
        <v>#N/A</v>
      </c>
    </row>
    <row r="1944" spans="1:10" ht="18" customHeight="1" thickBot="1" x14ac:dyDescent="0.3">
      <c r="A1944" s="1"/>
      <c r="B1944" s="1"/>
      <c r="C1944" s="1"/>
      <c r="D1944" s="1"/>
      <c r="E1944" s="713"/>
      <c r="F1944" s="1"/>
      <c r="G1944" s="1"/>
      <c r="H1944" s="44" t="str">
        <f t="array" ref="H1944">IF(ISERROR(INDEX(גיליון3!$U$14:$X$28,MATCH('דיווח פרטני'!G1944,גיליון3!$T$14:$T$28,0),MATCH('דיווח פרטני'!C1944,גיליון3!$U$13:$X$13,0)))," ", INDEX(גיליון3!$U$14:$X$28,MATCH('דיווח פרטני'!G1944,גיליון3!$T$14:$T$28,0),MATCH('דיווח פרטני'!C1944,גיליון3!$U$13:$X$13,0)))</f>
        <v xml:space="preserve"> </v>
      </c>
      <c r="I1944" s="1"/>
      <c r="J1944" s="1" t="e">
        <f>VLOOKUP(Table_1[[#This Row],[מספר רישוי ]],'[3]2024'!$A:$AH,34,0)</f>
        <v>#N/A</v>
      </c>
    </row>
    <row r="1945" spans="1:10" ht="18" customHeight="1" thickBot="1" x14ac:dyDescent="0.3">
      <c r="A1945" s="1"/>
      <c r="B1945" s="1"/>
      <c r="C1945" s="1"/>
      <c r="D1945" s="1"/>
      <c r="E1945" s="713"/>
      <c r="F1945" s="1"/>
      <c r="G1945" s="1"/>
      <c r="H1945" s="44" t="str">
        <f t="array" ref="H1945">IF(ISERROR(INDEX(גיליון3!$U$14:$X$28,MATCH('דיווח פרטני'!G1945,גיליון3!$T$14:$T$28,0),MATCH('דיווח פרטני'!C1945,גיליון3!$U$13:$X$13,0)))," ", INDEX(גיליון3!$U$14:$X$28,MATCH('דיווח פרטני'!G1945,גיליון3!$T$14:$T$28,0),MATCH('דיווח פרטני'!C1945,גיליון3!$U$13:$X$13,0)))</f>
        <v xml:space="preserve"> </v>
      </c>
      <c r="I1945" s="1"/>
      <c r="J1945" s="1" t="e">
        <f>VLOOKUP(Table_1[[#This Row],[מספר רישוי ]],'[3]2024'!$A:$AH,34,0)</f>
        <v>#N/A</v>
      </c>
    </row>
    <row r="1946" spans="1:10" ht="18" customHeight="1" thickBot="1" x14ac:dyDescent="0.3">
      <c r="A1946" s="1"/>
      <c r="B1946" s="1"/>
      <c r="C1946" s="1"/>
      <c r="D1946" s="1"/>
      <c r="E1946" s="713"/>
      <c r="F1946" s="1"/>
      <c r="G1946" s="1"/>
      <c r="H1946" s="44" t="str">
        <f t="array" ref="H1946">IF(ISERROR(INDEX(גיליון3!$U$14:$X$28,MATCH('דיווח פרטני'!G1946,גיליון3!$T$14:$T$28,0),MATCH('דיווח פרטני'!C1946,גיליון3!$U$13:$X$13,0)))," ", INDEX(גיליון3!$U$14:$X$28,MATCH('דיווח פרטני'!G1946,גיליון3!$T$14:$T$28,0),MATCH('דיווח פרטני'!C1946,גיליון3!$U$13:$X$13,0)))</f>
        <v xml:space="preserve"> </v>
      </c>
      <c r="I1946" s="1"/>
      <c r="J1946" s="1" t="e">
        <f>VLOOKUP(Table_1[[#This Row],[מספר רישוי ]],'[3]2024'!$A:$AH,34,0)</f>
        <v>#N/A</v>
      </c>
    </row>
    <row r="1947" spans="1:10" ht="18" customHeight="1" thickBot="1" x14ac:dyDescent="0.3">
      <c r="A1947" s="1"/>
      <c r="B1947" s="1"/>
      <c r="C1947" s="1"/>
      <c r="D1947" s="1"/>
      <c r="E1947" s="713"/>
      <c r="F1947" s="1"/>
      <c r="G1947" s="1"/>
      <c r="H1947" s="44" t="str">
        <f t="array" ref="H1947">IF(ISERROR(INDEX(גיליון3!$U$14:$X$28,MATCH('דיווח פרטני'!G1947,גיליון3!$T$14:$T$28,0),MATCH('דיווח פרטני'!C1947,גיליון3!$U$13:$X$13,0)))," ", INDEX(גיליון3!$U$14:$X$28,MATCH('דיווח פרטני'!G1947,גיליון3!$T$14:$T$28,0),MATCH('דיווח פרטני'!C1947,גיליון3!$U$13:$X$13,0)))</f>
        <v xml:space="preserve"> </v>
      </c>
      <c r="I1947" s="1"/>
      <c r="J1947" s="1" t="e">
        <f>VLOOKUP(Table_1[[#This Row],[מספר רישוי ]],'[3]2024'!$A:$AH,34,0)</f>
        <v>#N/A</v>
      </c>
    </row>
    <row r="1948" spans="1:10" ht="18" customHeight="1" thickBot="1" x14ac:dyDescent="0.3">
      <c r="A1948" s="1"/>
      <c r="B1948" s="1"/>
      <c r="C1948" s="1"/>
      <c r="D1948" s="1"/>
      <c r="E1948" s="713"/>
      <c r="F1948" s="1"/>
      <c r="G1948" s="1"/>
      <c r="H1948" s="44" t="str">
        <f t="array" ref="H1948">IF(ISERROR(INDEX(גיליון3!$U$14:$X$28,MATCH('דיווח פרטני'!G1948,גיליון3!$T$14:$T$28,0),MATCH('דיווח פרטני'!C1948,גיליון3!$U$13:$X$13,0)))," ", INDEX(גיליון3!$U$14:$X$28,MATCH('דיווח פרטני'!G1948,גיליון3!$T$14:$T$28,0),MATCH('דיווח פרטני'!C1948,גיליון3!$U$13:$X$13,0)))</f>
        <v xml:space="preserve"> </v>
      </c>
      <c r="I1948" s="1"/>
      <c r="J1948" s="1" t="e">
        <f>VLOOKUP(Table_1[[#This Row],[מספר רישוי ]],'[3]2024'!$A:$AH,34,0)</f>
        <v>#N/A</v>
      </c>
    </row>
    <row r="1949" spans="1:10" ht="18" customHeight="1" thickBot="1" x14ac:dyDescent="0.3">
      <c r="A1949" s="1"/>
      <c r="B1949" s="1"/>
      <c r="C1949" s="1"/>
      <c r="D1949" s="1"/>
      <c r="E1949" s="713"/>
      <c r="F1949" s="1"/>
      <c r="G1949" s="1"/>
      <c r="H1949" s="44" t="str">
        <f t="array" ref="H1949">IF(ISERROR(INDEX(גיליון3!$U$14:$X$28,MATCH('דיווח פרטני'!G1949,גיליון3!$T$14:$T$28,0),MATCH('דיווח פרטני'!C1949,גיליון3!$U$13:$X$13,0)))," ", INDEX(גיליון3!$U$14:$X$28,MATCH('דיווח פרטני'!G1949,גיליון3!$T$14:$T$28,0),MATCH('דיווח פרטני'!C1949,גיליון3!$U$13:$X$13,0)))</f>
        <v xml:space="preserve"> </v>
      </c>
      <c r="I1949" s="1"/>
      <c r="J1949" s="1" t="e">
        <f>VLOOKUP(Table_1[[#This Row],[מספר רישוי ]],'[3]2024'!$A:$AH,34,0)</f>
        <v>#N/A</v>
      </c>
    </row>
    <row r="1950" spans="1:10" ht="18" customHeight="1" thickBot="1" x14ac:dyDescent="0.3">
      <c r="A1950" s="1"/>
      <c r="B1950" s="1"/>
      <c r="C1950" s="1"/>
      <c r="D1950" s="1"/>
      <c r="E1950" s="713"/>
      <c r="F1950" s="1"/>
      <c r="G1950" s="1"/>
      <c r="H1950" s="44" t="str">
        <f t="array" ref="H1950">IF(ISERROR(INDEX(גיליון3!$U$14:$X$28,MATCH('דיווח פרטני'!G1950,גיליון3!$T$14:$T$28,0),MATCH('דיווח פרטני'!C1950,גיליון3!$U$13:$X$13,0)))," ", INDEX(גיליון3!$U$14:$X$28,MATCH('דיווח פרטני'!G1950,גיליון3!$T$14:$T$28,0),MATCH('דיווח פרטני'!C1950,גיליון3!$U$13:$X$13,0)))</f>
        <v xml:space="preserve"> </v>
      </c>
      <c r="I1950" s="1"/>
      <c r="J1950" s="1" t="e">
        <f>VLOOKUP(Table_1[[#This Row],[מספר רישוי ]],'[3]2024'!$A:$AH,34,0)</f>
        <v>#N/A</v>
      </c>
    </row>
    <row r="1951" spans="1:10" ht="18" customHeight="1" thickBot="1" x14ac:dyDescent="0.3">
      <c r="A1951" s="1"/>
      <c r="B1951" s="1"/>
      <c r="C1951" s="1"/>
      <c r="D1951" s="1"/>
      <c r="E1951" s="713"/>
      <c r="F1951" s="1"/>
      <c r="G1951" s="1"/>
      <c r="H1951" s="44" t="str">
        <f t="array" ref="H1951">IF(ISERROR(INDEX(גיליון3!$U$14:$X$28,MATCH('דיווח פרטני'!G1951,גיליון3!$T$14:$T$28,0),MATCH('דיווח פרטני'!C1951,גיליון3!$U$13:$X$13,0)))," ", INDEX(גיליון3!$U$14:$X$28,MATCH('דיווח פרטני'!G1951,גיליון3!$T$14:$T$28,0),MATCH('דיווח פרטני'!C1951,גיליון3!$U$13:$X$13,0)))</f>
        <v xml:space="preserve"> </v>
      </c>
      <c r="I1951" s="1"/>
      <c r="J1951" s="1" t="e">
        <f>VLOOKUP(Table_1[[#This Row],[מספר רישוי ]],'[3]2024'!$A:$AH,34,0)</f>
        <v>#N/A</v>
      </c>
    </row>
    <row r="1952" spans="1:10" ht="18" customHeight="1" thickBot="1" x14ac:dyDescent="0.3">
      <c r="A1952" s="1"/>
      <c r="B1952" s="1"/>
      <c r="C1952" s="1"/>
      <c r="D1952" s="1"/>
      <c r="E1952" s="713"/>
      <c r="F1952" s="1"/>
      <c r="G1952" s="1"/>
      <c r="H1952" s="44" t="str">
        <f t="array" ref="H1952">IF(ISERROR(INDEX(גיליון3!$U$14:$X$28,MATCH('דיווח פרטני'!G1952,גיליון3!$T$14:$T$28,0),MATCH('דיווח פרטני'!C1952,גיליון3!$U$13:$X$13,0)))," ", INDEX(גיליון3!$U$14:$X$28,MATCH('דיווח פרטני'!G1952,גיליון3!$T$14:$T$28,0),MATCH('דיווח פרטני'!C1952,גיליון3!$U$13:$X$13,0)))</f>
        <v xml:space="preserve"> </v>
      </c>
      <c r="I1952" s="1"/>
      <c r="J1952" s="1" t="e">
        <f>VLOOKUP(Table_1[[#This Row],[מספר רישוי ]],'[3]2024'!$A:$AH,34,0)</f>
        <v>#N/A</v>
      </c>
    </row>
    <row r="1953" spans="1:10" ht="18" customHeight="1" thickBot="1" x14ac:dyDescent="0.3">
      <c r="A1953" s="1"/>
      <c r="B1953" s="1"/>
      <c r="C1953" s="1"/>
      <c r="D1953" s="1"/>
      <c r="E1953" s="713"/>
      <c r="F1953" s="1"/>
      <c r="G1953" s="1"/>
      <c r="H1953" s="44" t="str">
        <f t="array" ref="H1953">IF(ISERROR(INDEX(גיליון3!$U$14:$X$28,MATCH('דיווח פרטני'!G1953,גיליון3!$T$14:$T$28,0),MATCH('דיווח פרטני'!C1953,גיליון3!$U$13:$X$13,0)))," ", INDEX(גיליון3!$U$14:$X$28,MATCH('דיווח פרטני'!G1953,גיליון3!$T$14:$T$28,0),MATCH('דיווח פרטני'!C1953,גיליון3!$U$13:$X$13,0)))</f>
        <v xml:space="preserve"> </v>
      </c>
      <c r="I1953" s="1"/>
      <c r="J1953" s="1" t="e">
        <f>VLOOKUP(Table_1[[#This Row],[מספר רישוי ]],'[3]2024'!$A:$AH,34,0)</f>
        <v>#N/A</v>
      </c>
    </row>
    <row r="1954" spans="1:10" ht="18" customHeight="1" thickBot="1" x14ac:dyDescent="0.3">
      <c r="A1954" s="1"/>
      <c r="B1954" s="1"/>
      <c r="C1954" s="1"/>
      <c r="D1954" s="1"/>
      <c r="E1954" s="713"/>
      <c r="F1954" s="1"/>
      <c r="G1954" s="1"/>
      <c r="H1954" s="44" t="str">
        <f t="array" ref="H1954">IF(ISERROR(INDEX(גיליון3!$U$14:$X$28,MATCH('דיווח פרטני'!G1954,גיליון3!$T$14:$T$28,0),MATCH('דיווח פרטני'!C1954,גיליון3!$U$13:$X$13,0)))," ", INDEX(גיליון3!$U$14:$X$28,MATCH('דיווח פרטני'!G1954,גיליון3!$T$14:$T$28,0),MATCH('דיווח פרטני'!C1954,גיליון3!$U$13:$X$13,0)))</f>
        <v xml:space="preserve"> </v>
      </c>
      <c r="I1954" s="1"/>
      <c r="J1954" s="1" t="e">
        <f>VLOOKUP(Table_1[[#This Row],[מספר רישוי ]],'[3]2024'!$A:$AH,34,0)</f>
        <v>#N/A</v>
      </c>
    </row>
    <row r="1955" spans="1:10" ht="18" customHeight="1" thickBot="1" x14ac:dyDescent="0.3">
      <c r="A1955" s="1"/>
      <c r="B1955" s="1"/>
      <c r="C1955" s="1"/>
      <c r="D1955" s="1"/>
      <c r="E1955" s="713"/>
      <c r="F1955" s="1"/>
      <c r="G1955" s="1"/>
      <c r="H1955" s="44" t="str">
        <f t="array" ref="H1955">IF(ISERROR(INDEX(גיליון3!$U$14:$X$28,MATCH('דיווח פרטני'!G1955,גיליון3!$T$14:$T$28,0),MATCH('דיווח פרטני'!C1955,גיליון3!$U$13:$X$13,0)))," ", INDEX(גיליון3!$U$14:$X$28,MATCH('דיווח פרטני'!G1955,גיליון3!$T$14:$T$28,0),MATCH('דיווח פרטני'!C1955,גיליון3!$U$13:$X$13,0)))</f>
        <v xml:space="preserve"> </v>
      </c>
      <c r="I1955" s="1"/>
      <c r="J1955" s="1" t="e">
        <f>VLOOKUP(Table_1[[#This Row],[מספר רישוי ]],'[3]2024'!$A:$AH,34,0)</f>
        <v>#N/A</v>
      </c>
    </row>
    <row r="1956" spans="1:10" ht="18" customHeight="1" thickBot="1" x14ac:dyDescent="0.3">
      <c r="A1956" s="1"/>
      <c r="B1956" s="1"/>
      <c r="C1956" s="1"/>
      <c r="D1956" s="1"/>
      <c r="E1956" s="713"/>
      <c r="F1956" s="1"/>
      <c r="G1956" s="1"/>
      <c r="H1956" s="44" t="str">
        <f t="array" ref="H1956">IF(ISERROR(INDEX(גיליון3!$U$14:$X$28,MATCH('דיווח פרטני'!G1956,גיליון3!$T$14:$T$28,0),MATCH('דיווח פרטני'!C1956,גיליון3!$U$13:$X$13,0)))," ", INDEX(גיליון3!$U$14:$X$28,MATCH('דיווח פרטני'!G1956,גיליון3!$T$14:$T$28,0),MATCH('דיווח פרטני'!C1956,גיליון3!$U$13:$X$13,0)))</f>
        <v xml:space="preserve"> </v>
      </c>
      <c r="I1956" s="1"/>
      <c r="J1956" s="1" t="e">
        <f>VLOOKUP(Table_1[[#This Row],[מספר רישוי ]],'[3]2024'!$A:$AH,34,0)</f>
        <v>#N/A</v>
      </c>
    </row>
    <row r="1957" spans="1:10" ht="18" customHeight="1" thickBot="1" x14ac:dyDescent="0.3">
      <c r="A1957" s="1"/>
      <c r="B1957" s="1"/>
      <c r="C1957" s="1"/>
      <c r="D1957" s="1"/>
      <c r="E1957" s="713"/>
      <c r="F1957" s="1"/>
      <c r="G1957" s="1"/>
      <c r="H1957" s="44" t="str">
        <f t="array" ref="H1957">IF(ISERROR(INDEX(גיליון3!$U$14:$X$28,MATCH('דיווח פרטני'!G1957,גיליון3!$T$14:$T$28,0),MATCH('דיווח פרטני'!C1957,גיליון3!$U$13:$X$13,0)))," ", INDEX(גיליון3!$U$14:$X$28,MATCH('דיווח פרטני'!G1957,גיליון3!$T$14:$T$28,0),MATCH('דיווח פרטני'!C1957,גיליון3!$U$13:$X$13,0)))</f>
        <v xml:space="preserve"> </v>
      </c>
      <c r="I1957" s="1"/>
      <c r="J1957" s="1" t="e">
        <f>VLOOKUP(Table_1[[#This Row],[מספר רישוי ]],'[3]2024'!$A:$AH,34,0)</f>
        <v>#N/A</v>
      </c>
    </row>
    <row r="1958" spans="1:10" ht="18" customHeight="1" thickBot="1" x14ac:dyDescent="0.3">
      <c r="A1958" s="1"/>
      <c r="B1958" s="1"/>
      <c r="C1958" s="1"/>
      <c r="D1958" s="1"/>
      <c r="E1958" s="713"/>
      <c r="F1958" s="1"/>
      <c r="G1958" s="1"/>
      <c r="H1958" s="44" t="str">
        <f t="array" ref="H1958">IF(ISERROR(INDEX(גיליון3!$U$14:$X$28,MATCH('דיווח פרטני'!G1958,גיליון3!$T$14:$T$28,0),MATCH('דיווח פרטני'!C1958,גיליון3!$U$13:$X$13,0)))," ", INDEX(גיליון3!$U$14:$X$28,MATCH('דיווח פרטני'!G1958,גיליון3!$T$14:$T$28,0),MATCH('דיווח פרטני'!C1958,גיליון3!$U$13:$X$13,0)))</f>
        <v xml:space="preserve"> </v>
      </c>
      <c r="I1958" s="1"/>
      <c r="J1958" s="1" t="e">
        <f>VLOOKUP(Table_1[[#This Row],[מספר רישוי ]],'[3]2024'!$A:$AH,34,0)</f>
        <v>#N/A</v>
      </c>
    </row>
    <row r="1959" spans="1:10" ht="18" customHeight="1" thickBot="1" x14ac:dyDescent="0.3">
      <c r="A1959" s="1"/>
      <c r="B1959" s="1"/>
      <c r="C1959" s="1"/>
      <c r="D1959" s="1"/>
      <c r="E1959" s="713"/>
      <c r="F1959" s="1"/>
      <c r="G1959" s="1"/>
      <c r="H1959" s="44" t="str">
        <f t="array" ref="H1959">IF(ISERROR(INDEX(גיליון3!$U$14:$X$28,MATCH('דיווח פרטני'!G1959,גיליון3!$T$14:$T$28,0),MATCH('דיווח פרטני'!C1959,גיליון3!$U$13:$X$13,0)))," ", INDEX(גיליון3!$U$14:$X$28,MATCH('דיווח פרטני'!G1959,גיליון3!$T$14:$T$28,0),MATCH('דיווח פרטני'!C1959,גיליון3!$U$13:$X$13,0)))</f>
        <v xml:space="preserve"> </v>
      </c>
      <c r="I1959" s="1"/>
      <c r="J1959" s="1" t="e">
        <f>VLOOKUP(Table_1[[#This Row],[מספר רישוי ]],'[3]2024'!$A:$AH,34,0)</f>
        <v>#N/A</v>
      </c>
    </row>
    <row r="1960" spans="1:10" ht="18" customHeight="1" thickBot="1" x14ac:dyDescent="0.3">
      <c r="A1960" s="1"/>
      <c r="B1960" s="1"/>
      <c r="C1960" s="1"/>
      <c r="D1960" s="1"/>
      <c r="E1960" s="713"/>
      <c r="F1960" s="1"/>
      <c r="G1960" s="1"/>
      <c r="H1960" s="44" t="str">
        <f t="array" ref="H1960">IF(ISERROR(INDEX(גיליון3!$U$14:$X$28,MATCH('דיווח פרטני'!G1960,גיליון3!$T$14:$T$28,0),MATCH('דיווח פרטני'!C1960,גיליון3!$U$13:$X$13,0)))," ", INDEX(גיליון3!$U$14:$X$28,MATCH('דיווח פרטני'!G1960,גיליון3!$T$14:$T$28,0),MATCH('דיווח פרטני'!C1960,גיליון3!$U$13:$X$13,0)))</f>
        <v xml:space="preserve"> </v>
      </c>
      <c r="I1960" s="1"/>
      <c r="J1960" s="1" t="e">
        <f>VLOOKUP(Table_1[[#This Row],[מספר רישוי ]],'[3]2024'!$A:$AH,34,0)</f>
        <v>#N/A</v>
      </c>
    </row>
    <row r="1961" spans="1:10" ht="18" customHeight="1" thickBot="1" x14ac:dyDescent="0.3">
      <c r="A1961" s="1"/>
      <c r="B1961" s="1"/>
      <c r="C1961" s="1"/>
      <c r="D1961" s="1"/>
      <c r="E1961" s="713"/>
      <c r="F1961" s="1"/>
      <c r="G1961" s="1"/>
      <c r="H1961" s="44" t="str">
        <f t="array" ref="H1961">IF(ISERROR(INDEX(גיליון3!$U$14:$X$28,MATCH('דיווח פרטני'!G1961,גיליון3!$T$14:$T$28,0),MATCH('דיווח פרטני'!C1961,גיליון3!$U$13:$X$13,0)))," ", INDEX(גיליון3!$U$14:$X$28,MATCH('דיווח פרטני'!G1961,גיליון3!$T$14:$T$28,0),MATCH('דיווח פרטני'!C1961,גיליון3!$U$13:$X$13,0)))</f>
        <v xml:space="preserve"> </v>
      </c>
      <c r="I1961" s="1"/>
      <c r="J1961" s="1" t="e">
        <f>VLOOKUP(Table_1[[#This Row],[מספר רישוי ]],'[3]2024'!$A:$AH,34,0)</f>
        <v>#N/A</v>
      </c>
    </row>
    <row r="1962" spans="1:10" ht="18" customHeight="1" thickBot="1" x14ac:dyDescent="0.3">
      <c r="A1962" s="1"/>
      <c r="B1962" s="1"/>
      <c r="C1962" s="1"/>
      <c r="D1962" s="1"/>
      <c r="E1962" s="713"/>
      <c r="F1962" s="1"/>
      <c r="G1962" s="1"/>
      <c r="H1962" s="44" t="str">
        <f t="array" ref="H1962">IF(ISERROR(INDEX(גיליון3!$U$14:$X$28,MATCH('דיווח פרטני'!G1962,גיליון3!$T$14:$T$28,0),MATCH('דיווח פרטני'!C1962,גיליון3!$U$13:$X$13,0)))," ", INDEX(גיליון3!$U$14:$X$28,MATCH('דיווח פרטני'!G1962,גיליון3!$T$14:$T$28,0),MATCH('דיווח פרטני'!C1962,גיליון3!$U$13:$X$13,0)))</f>
        <v xml:space="preserve"> </v>
      </c>
      <c r="I1962" s="1"/>
      <c r="J1962" s="1" t="e">
        <f>VLOOKUP(Table_1[[#This Row],[מספר רישוי ]],'[3]2024'!$A:$AH,34,0)</f>
        <v>#N/A</v>
      </c>
    </row>
    <row r="1963" spans="1:10" ht="18" customHeight="1" thickBot="1" x14ac:dyDescent="0.3">
      <c r="A1963" s="1"/>
      <c r="B1963" s="1"/>
      <c r="C1963" s="1"/>
      <c r="D1963" s="1"/>
      <c r="E1963" s="713"/>
      <c r="F1963" s="1"/>
      <c r="G1963" s="1"/>
      <c r="H1963" s="44" t="str">
        <f t="array" ref="H1963">IF(ISERROR(INDEX(גיליון3!$U$14:$X$28,MATCH('דיווח פרטני'!G1963,גיליון3!$T$14:$T$28,0),MATCH('דיווח פרטני'!C1963,גיליון3!$U$13:$X$13,0)))," ", INDEX(גיליון3!$U$14:$X$28,MATCH('דיווח פרטני'!G1963,גיליון3!$T$14:$T$28,0),MATCH('דיווח פרטני'!C1963,גיליון3!$U$13:$X$13,0)))</f>
        <v xml:space="preserve"> </v>
      </c>
      <c r="I1963" s="1"/>
      <c r="J1963" s="1" t="e">
        <f>VLOOKUP(Table_1[[#This Row],[מספר רישוי ]],'[3]2024'!$A:$AH,34,0)</f>
        <v>#N/A</v>
      </c>
    </row>
    <row r="1964" spans="1:10" ht="18" customHeight="1" thickBot="1" x14ac:dyDescent="0.3">
      <c r="A1964" s="1"/>
      <c r="B1964" s="1"/>
      <c r="C1964" s="1"/>
      <c r="D1964" s="1"/>
      <c r="E1964" s="713"/>
      <c r="F1964" s="1"/>
      <c r="G1964" s="1"/>
      <c r="H1964" s="44" t="str">
        <f t="array" ref="H1964">IF(ISERROR(INDEX(גיליון3!$U$14:$X$28,MATCH('דיווח פרטני'!G1964,גיליון3!$T$14:$T$28,0),MATCH('דיווח פרטני'!C1964,גיליון3!$U$13:$X$13,0)))," ", INDEX(גיליון3!$U$14:$X$28,MATCH('דיווח פרטני'!G1964,גיליון3!$T$14:$T$28,0),MATCH('דיווח פרטני'!C1964,גיליון3!$U$13:$X$13,0)))</f>
        <v xml:space="preserve"> </v>
      </c>
      <c r="I1964" s="1"/>
      <c r="J1964" s="1" t="e">
        <f>VLOOKUP(Table_1[[#This Row],[מספר רישוי ]],'[3]2024'!$A:$AH,34,0)</f>
        <v>#N/A</v>
      </c>
    </row>
    <row r="1965" spans="1:10" ht="18" customHeight="1" thickBot="1" x14ac:dyDescent="0.3">
      <c r="A1965" s="1"/>
      <c r="B1965" s="1"/>
      <c r="C1965" s="1"/>
      <c r="D1965" s="1"/>
      <c r="E1965" s="713"/>
      <c r="F1965" s="1"/>
      <c r="G1965" s="1"/>
      <c r="H1965" s="44" t="str">
        <f t="array" ref="H1965">IF(ISERROR(INDEX(גיליון3!$U$14:$X$28,MATCH('דיווח פרטני'!G1965,גיליון3!$T$14:$T$28,0),MATCH('דיווח פרטני'!C1965,גיליון3!$U$13:$X$13,0)))," ", INDEX(גיליון3!$U$14:$X$28,MATCH('דיווח פרטני'!G1965,גיליון3!$T$14:$T$28,0),MATCH('דיווח פרטני'!C1965,גיליון3!$U$13:$X$13,0)))</f>
        <v xml:space="preserve"> </v>
      </c>
      <c r="I1965" s="1"/>
      <c r="J1965" s="1" t="e">
        <f>VLOOKUP(Table_1[[#This Row],[מספר רישוי ]],'[3]2024'!$A:$AH,34,0)</f>
        <v>#N/A</v>
      </c>
    </row>
    <row r="1966" spans="1:10" ht="18" customHeight="1" thickBot="1" x14ac:dyDescent="0.3">
      <c r="A1966" s="1"/>
      <c r="B1966" s="1"/>
      <c r="C1966" s="1"/>
      <c r="D1966" s="1"/>
      <c r="E1966" s="713"/>
      <c r="F1966" s="1"/>
      <c r="G1966" s="1"/>
      <c r="H1966" s="44" t="str">
        <f t="array" ref="H1966">IF(ISERROR(INDEX(גיליון3!$U$14:$X$28,MATCH('דיווח פרטני'!G1966,גיליון3!$T$14:$T$28,0),MATCH('דיווח פרטני'!C1966,גיליון3!$U$13:$X$13,0)))," ", INDEX(גיליון3!$U$14:$X$28,MATCH('דיווח פרטני'!G1966,גיליון3!$T$14:$T$28,0),MATCH('דיווח פרטני'!C1966,גיליון3!$U$13:$X$13,0)))</f>
        <v xml:space="preserve"> </v>
      </c>
      <c r="I1966" s="1"/>
      <c r="J1966" s="1" t="e">
        <f>VLOOKUP(Table_1[[#This Row],[מספר רישוי ]],'[3]2024'!$A:$AH,34,0)</f>
        <v>#N/A</v>
      </c>
    </row>
    <row r="1967" spans="1:10" ht="18" customHeight="1" thickBot="1" x14ac:dyDescent="0.3">
      <c r="A1967" s="1"/>
      <c r="B1967" s="1"/>
      <c r="C1967" s="1"/>
      <c r="D1967" s="1"/>
      <c r="E1967" s="713"/>
      <c r="F1967" s="1"/>
      <c r="G1967" s="1"/>
      <c r="H1967" s="44" t="str">
        <f t="array" ref="H1967">IF(ISERROR(INDEX(גיליון3!$U$14:$X$28,MATCH('דיווח פרטני'!G1967,גיליון3!$T$14:$T$28,0),MATCH('דיווח פרטני'!C1967,גיליון3!$U$13:$X$13,0)))," ", INDEX(גיליון3!$U$14:$X$28,MATCH('דיווח פרטני'!G1967,גיליון3!$T$14:$T$28,0),MATCH('דיווח פרטני'!C1967,גיליון3!$U$13:$X$13,0)))</f>
        <v xml:space="preserve"> </v>
      </c>
      <c r="I1967" s="1"/>
      <c r="J1967" s="1" t="e">
        <f>VLOOKUP(Table_1[[#This Row],[מספר רישוי ]],'[3]2024'!$A:$AH,34,0)</f>
        <v>#N/A</v>
      </c>
    </row>
    <row r="1968" spans="1:10" ht="18" customHeight="1" thickBot="1" x14ac:dyDescent="0.3">
      <c r="A1968" s="1"/>
      <c r="B1968" s="1"/>
      <c r="C1968" s="1"/>
      <c r="D1968" s="1"/>
      <c r="E1968" s="713"/>
      <c r="F1968" s="1"/>
      <c r="G1968" s="1"/>
      <c r="H1968" s="44" t="str">
        <f t="array" ref="H1968">IF(ISERROR(INDEX(גיליון3!$U$14:$X$28,MATCH('דיווח פרטני'!G1968,גיליון3!$T$14:$T$28,0),MATCH('דיווח פרטני'!C1968,גיליון3!$U$13:$X$13,0)))," ", INDEX(גיליון3!$U$14:$X$28,MATCH('דיווח פרטני'!G1968,גיליון3!$T$14:$T$28,0),MATCH('דיווח פרטני'!C1968,גיליון3!$U$13:$X$13,0)))</f>
        <v xml:space="preserve"> </v>
      </c>
      <c r="I1968" s="1"/>
      <c r="J1968" s="1" t="e">
        <f>VLOOKUP(Table_1[[#This Row],[מספר רישוי ]],'[3]2024'!$A:$AH,34,0)</f>
        <v>#N/A</v>
      </c>
    </row>
    <row r="1969" spans="1:10" ht="18" customHeight="1" thickBot="1" x14ac:dyDescent="0.3">
      <c r="A1969" s="1"/>
      <c r="B1969" s="1"/>
      <c r="C1969" s="1"/>
      <c r="D1969" s="1"/>
      <c r="E1969" s="713"/>
      <c r="F1969" s="1"/>
      <c r="G1969" s="1"/>
      <c r="H1969" s="44" t="str">
        <f t="array" ref="H1969">IF(ISERROR(INDEX(גיליון3!$U$14:$X$28,MATCH('דיווח פרטני'!G1969,גיליון3!$T$14:$T$28,0),MATCH('דיווח פרטני'!C1969,גיליון3!$U$13:$X$13,0)))," ", INDEX(גיליון3!$U$14:$X$28,MATCH('דיווח פרטני'!G1969,גיליון3!$T$14:$T$28,0),MATCH('דיווח פרטני'!C1969,גיליון3!$U$13:$X$13,0)))</f>
        <v xml:space="preserve"> </v>
      </c>
      <c r="I1969" s="1"/>
      <c r="J1969" s="1" t="e">
        <f>VLOOKUP(Table_1[[#This Row],[מספר רישוי ]],'[3]2024'!$A:$AH,34,0)</f>
        <v>#N/A</v>
      </c>
    </row>
    <row r="1970" spans="1:10" ht="18" customHeight="1" thickBot="1" x14ac:dyDescent="0.3">
      <c r="A1970" s="1"/>
      <c r="B1970" s="1"/>
      <c r="C1970" s="1"/>
      <c r="D1970" s="1"/>
      <c r="E1970" s="713"/>
      <c r="F1970" s="1"/>
      <c r="G1970" s="1"/>
      <c r="H1970" s="44" t="str">
        <f t="array" ref="H1970">IF(ISERROR(INDEX(גיליון3!$U$14:$X$28,MATCH('דיווח פרטני'!G1970,גיליון3!$T$14:$T$28,0),MATCH('דיווח פרטני'!C1970,גיליון3!$U$13:$X$13,0)))," ", INDEX(גיליון3!$U$14:$X$28,MATCH('דיווח פרטני'!G1970,גיליון3!$T$14:$T$28,0),MATCH('דיווח פרטני'!C1970,גיליון3!$U$13:$X$13,0)))</f>
        <v xml:space="preserve"> </v>
      </c>
      <c r="I1970" s="1"/>
      <c r="J1970" s="1" t="e">
        <f>VLOOKUP(Table_1[[#This Row],[מספר רישוי ]],'[3]2024'!$A:$AH,34,0)</f>
        <v>#N/A</v>
      </c>
    </row>
    <row r="1971" spans="1:10" ht="18" customHeight="1" thickBot="1" x14ac:dyDescent="0.3">
      <c r="A1971" s="1"/>
      <c r="B1971" s="1"/>
      <c r="C1971" s="1"/>
      <c r="D1971" s="1"/>
      <c r="E1971" s="713"/>
      <c r="F1971" s="1"/>
      <c r="G1971" s="1"/>
      <c r="H1971" s="44" t="str">
        <f t="array" ref="H1971">IF(ISERROR(INDEX(גיליון3!$U$14:$X$28,MATCH('דיווח פרטני'!G1971,גיליון3!$T$14:$T$28,0),MATCH('דיווח פרטני'!C1971,גיליון3!$U$13:$X$13,0)))," ", INDEX(גיליון3!$U$14:$X$28,MATCH('דיווח פרטני'!G1971,גיליון3!$T$14:$T$28,0),MATCH('דיווח פרטני'!C1971,גיליון3!$U$13:$X$13,0)))</f>
        <v xml:space="preserve"> </v>
      </c>
      <c r="I1971" s="1"/>
      <c r="J1971" s="1" t="e">
        <f>VLOOKUP(Table_1[[#This Row],[מספר רישוי ]],'[3]2024'!$A:$AH,34,0)</f>
        <v>#N/A</v>
      </c>
    </row>
    <row r="1972" spans="1:10" ht="18" customHeight="1" thickBot="1" x14ac:dyDescent="0.3">
      <c r="A1972" s="1"/>
      <c r="B1972" s="1"/>
      <c r="C1972" s="1"/>
      <c r="D1972" s="1"/>
      <c r="E1972" s="713"/>
      <c r="F1972" s="1"/>
      <c r="G1972" s="1"/>
      <c r="H1972" s="44" t="str">
        <f t="array" ref="H1972">IF(ISERROR(INDEX(גיליון3!$U$14:$X$28,MATCH('דיווח פרטני'!G1972,גיליון3!$T$14:$T$28,0),MATCH('דיווח פרטני'!C1972,גיליון3!$U$13:$X$13,0)))," ", INDEX(גיליון3!$U$14:$X$28,MATCH('דיווח פרטני'!G1972,גיליון3!$T$14:$T$28,0),MATCH('דיווח פרטני'!C1972,גיליון3!$U$13:$X$13,0)))</f>
        <v xml:space="preserve"> </v>
      </c>
      <c r="I1972" s="1"/>
      <c r="J1972" s="1" t="e">
        <f>VLOOKUP(Table_1[[#This Row],[מספר רישוי ]],'[3]2024'!$A:$AH,34,0)</f>
        <v>#N/A</v>
      </c>
    </row>
    <row r="1973" spans="1:10" ht="18" customHeight="1" thickBot="1" x14ac:dyDescent="0.3">
      <c r="A1973" s="1"/>
      <c r="B1973" s="1"/>
      <c r="C1973" s="1"/>
      <c r="D1973" s="1"/>
      <c r="E1973" s="713"/>
      <c r="F1973" s="1"/>
      <c r="G1973" s="1"/>
      <c r="H1973" s="44" t="str">
        <f t="array" ref="H1973">IF(ISERROR(INDEX(גיליון3!$U$14:$X$28,MATCH('דיווח פרטני'!G1973,גיליון3!$T$14:$T$28,0),MATCH('דיווח פרטני'!C1973,גיליון3!$U$13:$X$13,0)))," ", INDEX(גיליון3!$U$14:$X$28,MATCH('דיווח פרטני'!G1973,גיליון3!$T$14:$T$28,0),MATCH('דיווח פרטני'!C1973,גיליון3!$U$13:$X$13,0)))</f>
        <v xml:space="preserve"> </v>
      </c>
      <c r="I1973" s="1"/>
      <c r="J1973" s="1" t="e">
        <f>VLOOKUP(Table_1[[#This Row],[מספר רישוי ]],'[3]2024'!$A:$AH,34,0)</f>
        <v>#N/A</v>
      </c>
    </row>
    <row r="1974" spans="1:10" ht="18" customHeight="1" thickBot="1" x14ac:dyDescent="0.3">
      <c r="A1974" s="1"/>
      <c r="B1974" s="1"/>
      <c r="C1974" s="1"/>
      <c r="D1974" s="1"/>
      <c r="E1974" s="713"/>
      <c r="F1974" s="1"/>
      <c r="G1974" s="1"/>
      <c r="H1974" s="44" t="str">
        <f t="array" ref="H1974">IF(ISERROR(INDEX(גיליון3!$U$14:$X$28,MATCH('דיווח פרטני'!G1974,גיליון3!$T$14:$T$28,0),MATCH('דיווח פרטני'!C1974,גיליון3!$U$13:$X$13,0)))," ", INDEX(גיליון3!$U$14:$X$28,MATCH('דיווח פרטני'!G1974,גיליון3!$T$14:$T$28,0),MATCH('דיווח פרטני'!C1974,גיליון3!$U$13:$X$13,0)))</f>
        <v xml:space="preserve"> </v>
      </c>
      <c r="I1974" s="1"/>
      <c r="J1974" s="1" t="e">
        <f>VLOOKUP(Table_1[[#This Row],[מספר רישוי ]],'[3]2024'!$A:$AH,34,0)</f>
        <v>#N/A</v>
      </c>
    </row>
    <row r="1975" spans="1:10" ht="18" customHeight="1" thickBot="1" x14ac:dyDescent="0.3">
      <c r="A1975" s="1"/>
      <c r="B1975" s="1"/>
      <c r="C1975" s="1"/>
      <c r="D1975" s="1"/>
      <c r="E1975" s="713"/>
      <c r="F1975" s="1"/>
      <c r="G1975" s="1"/>
      <c r="H1975" s="44" t="str">
        <f t="array" ref="H1975">IF(ISERROR(INDEX(גיליון3!$U$14:$X$28,MATCH('דיווח פרטני'!G1975,גיליון3!$T$14:$T$28,0),MATCH('דיווח פרטני'!C1975,גיליון3!$U$13:$X$13,0)))," ", INDEX(גיליון3!$U$14:$X$28,MATCH('דיווח פרטני'!G1975,גיליון3!$T$14:$T$28,0),MATCH('דיווח פרטני'!C1975,גיליון3!$U$13:$X$13,0)))</f>
        <v xml:space="preserve"> </v>
      </c>
      <c r="I1975" s="1"/>
      <c r="J1975" s="1" t="e">
        <f>VLOOKUP(Table_1[[#This Row],[מספר רישוי ]],'[3]2024'!$A:$AH,34,0)</f>
        <v>#N/A</v>
      </c>
    </row>
    <row r="1976" spans="1:10" ht="18" customHeight="1" thickBot="1" x14ac:dyDescent="0.3">
      <c r="A1976" s="1"/>
      <c r="B1976" s="1"/>
      <c r="C1976" s="1"/>
      <c r="D1976" s="1"/>
      <c r="E1976" s="713"/>
      <c r="F1976" s="1"/>
      <c r="G1976" s="1"/>
      <c r="H1976" s="44" t="str">
        <f t="array" ref="H1976">IF(ISERROR(INDEX(גיליון3!$U$14:$X$28,MATCH('דיווח פרטני'!G1976,גיליון3!$T$14:$T$28,0),MATCH('דיווח פרטני'!C1976,גיליון3!$U$13:$X$13,0)))," ", INDEX(גיליון3!$U$14:$X$28,MATCH('דיווח פרטני'!G1976,גיליון3!$T$14:$T$28,0),MATCH('דיווח פרטני'!C1976,גיליון3!$U$13:$X$13,0)))</f>
        <v xml:space="preserve"> </v>
      </c>
      <c r="I1976" s="1"/>
      <c r="J1976" s="1" t="e">
        <f>VLOOKUP(Table_1[[#This Row],[מספר רישוי ]],'[3]2024'!$A:$AH,34,0)</f>
        <v>#N/A</v>
      </c>
    </row>
    <row r="1977" spans="1:10" ht="18" customHeight="1" thickBot="1" x14ac:dyDescent="0.3">
      <c r="A1977" s="1"/>
      <c r="B1977" s="1"/>
      <c r="C1977" s="1"/>
      <c r="D1977" s="1"/>
      <c r="E1977" s="713"/>
      <c r="F1977" s="1"/>
      <c r="G1977" s="1"/>
      <c r="H1977" s="44" t="str">
        <f t="array" ref="H1977">IF(ISERROR(INDEX(גיליון3!$U$14:$X$28,MATCH('דיווח פרטני'!G1977,גיליון3!$T$14:$T$28,0),MATCH('דיווח פרטני'!C1977,גיליון3!$U$13:$X$13,0)))," ", INDEX(גיליון3!$U$14:$X$28,MATCH('דיווח פרטני'!G1977,גיליון3!$T$14:$T$28,0),MATCH('דיווח פרטני'!C1977,גיליון3!$U$13:$X$13,0)))</f>
        <v xml:space="preserve"> </v>
      </c>
      <c r="I1977" s="1"/>
      <c r="J1977" s="1" t="e">
        <f>VLOOKUP(Table_1[[#This Row],[מספר רישוי ]],'[3]2024'!$A:$AH,34,0)</f>
        <v>#N/A</v>
      </c>
    </row>
    <row r="1978" spans="1:10" ht="18" customHeight="1" thickBot="1" x14ac:dyDescent="0.3">
      <c r="A1978" s="1"/>
      <c r="B1978" s="1"/>
      <c r="C1978" s="1"/>
      <c r="D1978" s="1"/>
      <c r="E1978" s="713"/>
      <c r="F1978" s="1"/>
      <c r="G1978" s="1"/>
      <c r="H1978" s="44" t="str">
        <f t="array" ref="H1978">IF(ISERROR(INDEX(גיליון3!$U$14:$X$28,MATCH('דיווח פרטני'!G1978,גיליון3!$T$14:$T$28,0),MATCH('דיווח פרטני'!C1978,גיליון3!$U$13:$X$13,0)))," ", INDEX(גיליון3!$U$14:$X$28,MATCH('דיווח פרטני'!G1978,גיליון3!$T$14:$T$28,0),MATCH('דיווח פרטני'!C1978,גיליון3!$U$13:$X$13,0)))</f>
        <v xml:space="preserve"> </v>
      </c>
      <c r="I1978" s="1"/>
      <c r="J1978" s="1" t="e">
        <f>VLOOKUP(Table_1[[#This Row],[מספר רישוי ]],'[3]2024'!$A:$AH,34,0)</f>
        <v>#N/A</v>
      </c>
    </row>
    <row r="1979" spans="1:10" ht="18" customHeight="1" thickBot="1" x14ac:dyDescent="0.3">
      <c r="A1979" s="1"/>
      <c r="B1979" s="1"/>
      <c r="C1979" s="1"/>
      <c r="D1979" s="1"/>
      <c r="E1979" s="713"/>
      <c r="F1979" s="1"/>
      <c r="G1979" s="1"/>
      <c r="H1979" s="44" t="str">
        <f t="array" ref="H1979">IF(ISERROR(INDEX(גיליון3!$U$14:$X$28,MATCH('דיווח פרטני'!G1979,גיליון3!$T$14:$T$28,0),MATCH('דיווח פרטני'!C1979,גיליון3!$U$13:$X$13,0)))," ", INDEX(גיליון3!$U$14:$X$28,MATCH('דיווח פרטני'!G1979,גיליון3!$T$14:$T$28,0),MATCH('דיווח פרטני'!C1979,גיליון3!$U$13:$X$13,0)))</f>
        <v xml:space="preserve"> </v>
      </c>
      <c r="I1979" s="1"/>
      <c r="J1979" s="1" t="e">
        <f>VLOOKUP(Table_1[[#This Row],[מספר רישוי ]],'[3]2024'!$A:$AH,34,0)</f>
        <v>#N/A</v>
      </c>
    </row>
    <row r="1980" spans="1:10" ht="18" customHeight="1" thickBot="1" x14ac:dyDescent="0.3">
      <c r="A1980" s="1"/>
      <c r="B1980" s="1"/>
      <c r="C1980" s="1"/>
      <c r="D1980" s="1"/>
      <c r="E1980" s="713"/>
      <c r="F1980" s="1"/>
      <c r="G1980" s="1"/>
      <c r="H1980" s="44" t="str">
        <f t="array" ref="H1980">IF(ISERROR(INDEX(גיליון3!$U$14:$X$28,MATCH('דיווח פרטני'!G1980,גיליון3!$T$14:$T$28,0),MATCH('דיווח פרטני'!C1980,גיליון3!$U$13:$X$13,0)))," ", INDEX(גיליון3!$U$14:$X$28,MATCH('דיווח פרטני'!G1980,גיליון3!$T$14:$T$28,0),MATCH('דיווח פרטני'!C1980,גיליון3!$U$13:$X$13,0)))</f>
        <v xml:space="preserve"> </v>
      </c>
      <c r="I1980" s="1"/>
      <c r="J1980" s="1" t="e">
        <f>VLOOKUP(Table_1[[#This Row],[מספר רישוי ]],'[3]2024'!$A:$AH,34,0)</f>
        <v>#N/A</v>
      </c>
    </row>
    <row r="1981" spans="1:10" ht="18" customHeight="1" thickBot="1" x14ac:dyDescent="0.3">
      <c r="A1981" s="1"/>
      <c r="B1981" s="1"/>
      <c r="C1981" s="1"/>
      <c r="D1981" s="1"/>
      <c r="E1981" s="713"/>
      <c r="F1981" s="1"/>
      <c r="G1981" s="1"/>
      <c r="H1981" s="44" t="str">
        <f t="array" ref="H1981">IF(ISERROR(INDEX(גיליון3!$U$14:$X$28,MATCH('דיווח פרטני'!G1981,גיליון3!$T$14:$T$28,0),MATCH('דיווח פרטני'!C1981,גיליון3!$U$13:$X$13,0)))," ", INDEX(גיליון3!$U$14:$X$28,MATCH('דיווח פרטני'!G1981,גיליון3!$T$14:$T$28,0),MATCH('דיווח פרטני'!C1981,גיליון3!$U$13:$X$13,0)))</f>
        <v xml:space="preserve"> </v>
      </c>
      <c r="I1981" s="1"/>
      <c r="J1981" s="1" t="e">
        <f>VLOOKUP(Table_1[[#This Row],[מספר רישוי ]],'[3]2024'!$A:$AH,34,0)</f>
        <v>#N/A</v>
      </c>
    </row>
    <row r="1982" spans="1:10" ht="18" customHeight="1" thickBot="1" x14ac:dyDescent="0.3">
      <c r="A1982" s="1"/>
      <c r="B1982" s="1"/>
      <c r="C1982" s="1"/>
      <c r="D1982" s="1"/>
      <c r="E1982" s="713"/>
      <c r="F1982" s="1"/>
      <c r="G1982" s="1"/>
      <c r="H1982" s="44" t="str">
        <f t="array" ref="H1982">IF(ISERROR(INDEX(גיליון3!$U$14:$X$28,MATCH('דיווח פרטני'!G1982,גיליון3!$T$14:$T$28,0),MATCH('דיווח פרטני'!C1982,גיליון3!$U$13:$X$13,0)))," ", INDEX(גיליון3!$U$14:$X$28,MATCH('דיווח פרטני'!G1982,גיליון3!$T$14:$T$28,0),MATCH('דיווח פרטני'!C1982,גיליון3!$U$13:$X$13,0)))</f>
        <v xml:space="preserve"> </v>
      </c>
      <c r="I1982" s="1"/>
      <c r="J1982" s="1" t="e">
        <f>VLOOKUP(Table_1[[#This Row],[מספר רישוי ]],'[3]2024'!$A:$AH,34,0)</f>
        <v>#N/A</v>
      </c>
    </row>
    <row r="1983" spans="1:10" ht="18" customHeight="1" thickBot="1" x14ac:dyDescent="0.3">
      <c r="A1983" s="1"/>
      <c r="B1983" s="1"/>
      <c r="C1983" s="1"/>
      <c r="D1983" s="1"/>
      <c r="E1983" s="713"/>
      <c r="F1983" s="1"/>
      <c r="G1983" s="1"/>
      <c r="H1983" s="44" t="str">
        <f t="array" ref="H1983">IF(ISERROR(INDEX(גיליון3!$U$14:$X$28,MATCH('דיווח פרטני'!G1983,גיליון3!$T$14:$T$28,0),MATCH('דיווח פרטני'!C1983,גיליון3!$U$13:$X$13,0)))," ", INDEX(גיליון3!$U$14:$X$28,MATCH('דיווח פרטני'!G1983,גיליון3!$T$14:$T$28,0),MATCH('דיווח פרטני'!C1983,גיליון3!$U$13:$X$13,0)))</f>
        <v xml:space="preserve"> </v>
      </c>
      <c r="I1983" s="1"/>
      <c r="J1983" s="1" t="e">
        <f>VLOOKUP(Table_1[[#This Row],[מספר רישוי ]],'[3]2024'!$A:$AH,34,0)</f>
        <v>#N/A</v>
      </c>
    </row>
    <row r="1984" spans="1:10" ht="18" customHeight="1" thickBot="1" x14ac:dyDescent="0.3">
      <c r="A1984" s="1"/>
      <c r="B1984" s="1"/>
      <c r="C1984" s="1"/>
      <c r="D1984" s="1"/>
      <c r="E1984" s="713"/>
      <c r="F1984" s="1"/>
      <c r="G1984" s="1"/>
      <c r="H1984" s="44" t="str">
        <f t="array" ref="H1984">IF(ISERROR(INDEX(גיליון3!$U$14:$X$28,MATCH('דיווח פרטני'!G1984,גיליון3!$T$14:$T$28,0),MATCH('דיווח פרטני'!C1984,גיליון3!$U$13:$X$13,0)))," ", INDEX(גיליון3!$U$14:$X$28,MATCH('דיווח פרטני'!G1984,גיליון3!$T$14:$T$28,0),MATCH('דיווח פרטני'!C1984,גיליון3!$U$13:$X$13,0)))</f>
        <v xml:space="preserve"> </v>
      </c>
      <c r="I1984" s="1"/>
      <c r="J1984" s="1" t="e">
        <f>VLOOKUP(Table_1[[#This Row],[מספר רישוי ]],'[3]2024'!$A:$AH,34,0)</f>
        <v>#N/A</v>
      </c>
    </row>
    <row r="1985" spans="1:10" ht="18" customHeight="1" thickBot="1" x14ac:dyDescent="0.3">
      <c r="A1985" s="1"/>
      <c r="B1985" s="1"/>
      <c r="C1985" s="1"/>
      <c r="D1985" s="1"/>
      <c r="E1985" s="713"/>
      <c r="F1985" s="1"/>
      <c r="G1985" s="1"/>
      <c r="H1985" s="44" t="str">
        <f t="array" ref="H1985">IF(ISERROR(INDEX(גיליון3!$U$14:$X$28,MATCH('דיווח פרטני'!G1985,גיליון3!$T$14:$T$28,0),MATCH('דיווח פרטני'!C1985,גיליון3!$U$13:$X$13,0)))," ", INDEX(גיליון3!$U$14:$X$28,MATCH('דיווח פרטני'!G1985,גיליון3!$T$14:$T$28,0),MATCH('דיווח פרטני'!C1985,גיליון3!$U$13:$X$13,0)))</f>
        <v xml:space="preserve"> </v>
      </c>
      <c r="I1985" s="1"/>
      <c r="J1985" s="1" t="e">
        <f>VLOOKUP(Table_1[[#This Row],[מספר רישוי ]],'[3]2024'!$A:$AH,34,0)</f>
        <v>#N/A</v>
      </c>
    </row>
    <row r="1986" spans="1:10" ht="18" customHeight="1" thickBot="1" x14ac:dyDescent="0.3">
      <c r="A1986" s="1"/>
      <c r="B1986" s="1"/>
      <c r="C1986" s="1"/>
      <c r="D1986" s="1"/>
      <c r="E1986" s="713"/>
      <c r="F1986" s="1"/>
      <c r="G1986" s="1"/>
      <c r="H1986" s="44" t="str">
        <f t="array" ref="H1986">IF(ISERROR(INDEX(גיליון3!$U$14:$X$28,MATCH('דיווח פרטני'!G1986,גיליון3!$T$14:$T$28,0),MATCH('דיווח פרטני'!C1986,גיליון3!$U$13:$X$13,0)))," ", INDEX(גיליון3!$U$14:$X$28,MATCH('דיווח פרטני'!G1986,גיליון3!$T$14:$T$28,0),MATCH('דיווח פרטני'!C1986,גיליון3!$U$13:$X$13,0)))</f>
        <v xml:space="preserve"> </v>
      </c>
      <c r="I1986" s="1"/>
      <c r="J1986" s="1" t="e">
        <f>VLOOKUP(Table_1[[#This Row],[מספר רישוי ]],'[3]2024'!$A:$AH,34,0)</f>
        <v>#N/A</v>
      </c>
    </row>
    <row r="1987" spans="1:10" ht="18" customHeight="1" thickBot="1" x14ac:dyDescent="0.3">
      <c r="A1987" s="1"/>
      <c r="B1987" s="1"/>
      <c r="C1987" s="1"/>
      <c r="D1987" s="1"/>
      <c r="E1987" s="713"/>
      <c r="F1987" s="1"/>
      <c r="G1987" s="1"/>
      <c r="H1987" s="44" t="str">
        <f t="array" ref="H1987">IF(ISERROR(INDEX(גיליון3!$U$14:$X$28,MATCH('דיווח פרטני'!G1987,גיליון3!$T$14:$T$28,0),MATCH('דיווח פרטני'!C1987,גיליון3!$U$13:$X$13,0)))," ", INDEX(גיליון3!$U$14:$X$28,MATCH('דיווח פרטני'!G1987,גיליון3!$T$14:$T$28,0),MATCH('דיווח פרטני'!C1987,גיליון3!$U$13:$X$13,0)))</f>
        <v xml:space="preserve"> </v>
      </c>
      <c r="I1987" s="1"/>
      <c r="J1987" s="1" t="e">
        <f>VLOOKUP(Table_1[[#This Row],[מספר רישוי ]],'[3]2024'!$A:$AH,34,0)</f>
        <v>#N/A</v>
      </c>
    </row>
    <row r="1988" spans="1:10" ht="18" customHeight="1" thickBot="1" x14ac:dyDescent="0.3">
      <c r="A1988" s="1"/>
      <c r="B1988" s="1"/>
      <c r="C1988" s="1"/>
      <c r="D1988" s="1"/>
      <c r="E1988" s="713"/>
      <c r="F1988" s="1"/>
      <c r="G1988" s="1"/>
      <c r="H1988" s="44" t="str">
        <f t="array" ref="H1988">IF(ISERROR(INDEX(גיליון3!$U$14:$X$28,MATCH('דיווח פרטני'!G1988,גיליון3!$T$14:$T$28,0),MATCH('דיווח פרטני'!C1988,גיליון3!$U$13:$X$13,0)))," ", INDEX(גיליון3!$U$14:$X$28,MATCH('דיווח פרטני'!G1988,גיליון3!$T$14:$T$28,0),MATCH('דיווח פרטני'!C1988,גיליון3!$U$13:$X$13,0)))</f>
        <v xml:space="preserve"> </v>
      </c>
      <c r="I1988" s="1"/>
      <c r="J1988" s="1" t="e">
        <f>VLOOKUP(Table_1[[#This Row],[מספר רישוי ]],'[3]2024'!$A:$AH,34,0)</f>
        <v>#N/A</v>
      </c>
    </row>
    <row r="1989" spans="1:10" ht="18" customHeight="1" thickBot="1" x14ac:dyDescent="0.3">
      <c r="A1989" s="1"/>
      <c r="B1989" s="1"/>
      <c r="C1989" s="1"/>
      <c r="D1989" s="1"/>
      <c r="E1989" s="713"/>
      <c r="F1989" s="1"/>
      <c r="G1989" s="1"/>
      <c r="H1989" s="44" t="str">
        <f t="array" ref="H1989">IF(ISERROR(INDEX(גיליון3!$U$14:$X$28,MATCH('דיווח פרטני'!G1989,גיליון3!$T$14:$T$28,0),MATCH('דיווח פרטני'!C1989,גיליון3!$U$13:$X$13,0)))," ", INDEX(גיליון3!$U$14:$X$28,MATCH('דיווח פרטני'!G1989,גיליון3!$T$14:$T$28,0),MATCH('דיווח פרטני'!C1989,גיליון3!$U$13:$X$13,0)))</f>
        <v xml:space="preserve"> </v>
      </c>
      <c r="I1989" s="1"/>
      <c r="J1989" s="1" t="e">
        <f>VLOOKUP(Table_1[[#This Row],[מספר רישוי ]],'[3]2024'!$A:$AH,34,0)</f>
        <v>#N/A</v>
      </c>
    </row>
    <row r="1990" spans="1:10" ht="18" customHeight="1" thickBot="1" x14ac:dyDescent="0.3">
      <c r="A1990" s="1"/>
      <c r="B1990" s="1"/>
      <c r="C1990" s="1"/>
      <c r="D1990" s="1"/>
      <c r="E1990" s="713"/>
      <c r="F1990" s="1"/>
      <c r="G1990" s="1"/>
      <c r="H1990" s="44" t="str">
        <f t="array" ref="H1990">IF(ISERROR(INDEX(גיליון3!$U$14:$X$28,MATCH('דיווח פרטני'!G1990,גיליון3!$T$14:$T$28,0),MATCH('דיווח פרטני'!C1990,גיליון3!$U$13:$X$13,0)))," ", INDEX(גיליון3!$U$14:$X$28,MATCH('דיווח פרטני'!G1990,גיליון3!$T$14:$T$28,0),MATCH('דיווח פרטני'!C1990,גיליון3!$U$13:$X$13,0)))</f>
        <v xml:space="preserve"> </v>
      </c>
      <c r="I1990" s="1"/>
      <c r="J1990" s="1" t="e">
        <f>VLOOKUP(Table_1[[#This Row],[מספר רישוי ]],'[3]2024'!$A:$AH,34,0)</f>
        <v>#N/A</v>
      </c>
    </row>
    <row r="1991" spans="1:10" ht="18" customHeight="1" thickBot="1" x14ac:dyDescent="0.3">
      <c r="A1991" s="1"/>
      <c r="B1991" s="1"/>
      <c r="C1991" s="1"/>
      <c r="D1991" s="1"/>
      <c r="E1991" s="713"/>
      <c r="F1991" s="1"/>
      <c r="G1991" s="1"/>
      <c r="H1991" s="44" t="str">
        <f t="array" ref="H1991">IF(ISERROR(INDEX(גיליון3!$U$14:$X$28,MATCH('דיווח פרטני'!G1991,גיליון3!$T$14:$T$28,0),MATCH('דיווח פרטני'!C1991,גיליון3!$U$13:$X$13,0)))," ", INDEX(גיליון3!$U$14:$X$28,MATCH('דיווח פרטני'!G1991,גיליון3!$T$14:$T$28,0),MATCH('דיווח פרטני'!C1991,גיליון3!$U$13:$X$13,0)))</f>
        <v xml:space="preserve"> </v>
      </c>
      <c r="I1991" s="1"/>
      <c r="J1991" s="1" t="e">
        <f>VLOOKUP(Table_1[[#This Row],[מספר רישוי ]],'[3]2024'!$A:$AH,34,0)</f>
        <v>#N/A</v>
      </c>
    </row>
    <row r="1992" spans="1:10" ht="18" customHeight="1" thickBot="1" x14ac:dyDescent="0.3">
      <c r="A1992" s="1"/>
      <c r="B1992" s="1"/>
      <c r="C1992" s="1"/>
      <c r="D1992" s="1"/>
      <c r="E1992" s="713"/>
      <c r="F1992" s="1"/>
      <c r="G1992" s="1"/>
      <c r="H1992" s="44" t="str">
        <f t="array" ref="H1992">IF(ISERROR(INDEX(גיליון3!$U$14:$X$28,MATCH('דיווח פרטני'!G1992,גיליון3!$T$14:$T$28,0),MATCH('דיווח פרטני'!C1992,גיליון3!$U$13:$X$13,0)))," ", INDEX(גיליון3!$U$14:$X$28,MATCH('דיווח פרטני'!G1992,גיליון3!$T$14:$T$28,0),MATCH('דיווח פרטני'!C1992,גיליון3!$U$13:$X$13,0)))</f>
        <v xml:space="preserve"> </v>
      </c>
      <c r="I1992" s="1"/>
      <c r="J1992" s="1" t="e">
        <f>VLOOKUP(Table_1[[#This Row],[מספר רישוי ]],'[3]2024'!$A:$AH,34,0)</f>
        <v>#N/A</v>
      </c>
    </row>
    <row r="1993" spans="1:10" ht="18" customHeight="1" thickBot="1" x14ac:dyDescent="0.3">
      <c r="A1993" s="1"/>
      <c r="B1993" s="1"/>
      <c r="C1993" s="1"/>
      <c r="D1993" s="1"/>
      <c r="E1993" s="713"/>
      <c r="F1993" s="1"/>
      <c r="G1993" s="1"/>
      <c r="H1993" s="44" t="str">
        <f t="array" ref="H1993">IF(ISERROR(INDEX(גיליון3!$U$14:$X$28,MATCH('דיווח פרטני'!G1993,גיליון3!$T$14:$T$28,0),MATCH('דיווח פרטני'!C1993,גיליון3!$U$13:$X$13,0)))," ", INDEX(גיליון3!$U$14:$X$28,MATCH('דיווח פרטני'!G1993,גיליון3!$T$14:$T$28,0),MATCH('דיווח פרטני'!C1993,גיליון3!$U$13:$X$13,0)))</f>
        <v xml:space="preserve"> </v>
      </c>
      <c r="I1993" s="1"/>
      <c r="J1993" s="1" t="e">
        <f>VLOOKUP(Table_1[[#This Row],[מספר רישוי ]],'[3]2024'!$A:$AH,34,0)</f>
        <v>#N/A</v>
      </c>
    </row>
    <row r="1994" spans="1:10" ht="18" customHeight="1" thickBot="1" x14ac:dyDescent="0.3">
      <c r="A1994" s="1"/>
      <c r="B1994" s="1"/>
      <c r="C1994" s="1"/>
      <c r="D1994" s="1"/>
      <c r="E1994" s="713"/>
      <c r="F1994" s="1"/>
      <c r="G1994" s="1"/>
      <c r="H1994" s="44" t="str">
        <f t="array" ref="H1994">IF(ISERROR(INDEX(גיליון3!$U$14:$X$28,MATCH('דיווח פרטני'!G1994,גיליון3!$T$14:$T$28,0),MATCH('דיווח פרטני'!C1994,גיליון3!$U$13:$X$13,0)))," ", INDEX(גיליון3!$U$14:$X$28,MATCH('דיווח פרטני'!G1994,גיליון3!$T$14:$T$28,0),MATCH('דיווח פרטני'!C1994,גיליון3!$U$13:$X$13,0)))</f>
        <v xml:space="preserve"> </v>
      </c>
      <c r="I1994" s="1"/>
      <c r="J1994" s="1" t="e">
        <f>VLOOKUP(Table_1[[#This Row],[מספר רישוי ]],'[3]2024'!$A:$AH,34,0)</f>
        <v>#N/A</v>
      </c>
    </row>
    <row r="1995" spans="1:10" ht="18" customHeight="1" thickBot="1" x14ac:dyDescent="0.3">
      <c r="A1995" s="1"/>
      <c r="B1995" s="1"/>
      <c r="C1995" s="1"/>
      <c r="D1995" s="1"/>
      <c r="E1995" s="713"/>
      <c r="F1995" s="1"/>
      <c r="G1995" s="1"/>
      <c r="H1995" s="44" t="str">
        <f t="array" ref="H1995">IF(ISERROR(INDEX(גיליון3!$U$14:$X$28,MATCH('דיווח פרטני'!G1995,גיליון3!$T$14:$T$28,0),MATCH('דיווח פרטני'!C1995,גיליון3!$U$13:$X$13,0)))," ", INDEX(גיליון3!$U$14:$X$28,MATCH('דיווח פרטני'!G1995,גיליון3!$T$14:$T$28,0),MATCH('דיווח פרטני'!C1995,גיליון3!$U$13:$X$13,0)))</f>
        <v xml:space="preserve"> </v>
      </c>
      <c r="I1995" s="1"/>
      <c r="J1995" s="1" t="e">
        <f>VLOOKUP(Table_1[[#This Row],[מספר רישוי ]],'[3]2024'!$A:$AH,34,0)</f>
        <v>#N/A</v>
      </c>
    </row>
    <row r="1996" spans="1:10" ht="18" customHeight="1" thickBot="1" x14ac:dyDescent="0.3">
      <c r="A1996" s="1"/>
      <c r="B1996" s="1"/>
      <c r="C1996" s="1"/>
      <c r="D1996" s="1"/>
      <c r="E1996" s="713"/>
      <c r="F1996" s="1"/>
      <c r="G1996" s="1"/>
      <c r="H1996" s="44" t="str">
        <f t="array" ref="H1996">IF(ISERROR(INDEX(גיליון3!$U$14:$X$28,MATCH('דיווח פרטני'!G1996,גיליון3!$T$14:$T$28,0),MATCH('דיווח פרטני'!C1996,גיליון3!$U$13:$X$13,0)))," ", INDEX(גיליון3!$U$14:$X$28,MATCH('דיווח פרטני'!G1996,גיליון3!$T$14:$T$28,0),MATCH('דיווח פרטני'!C1996,גיליון3!$U$13:$X$13,0)))</f>
        <v xml:space="preserve"> </v>
      </c>
      <c r="I1996" s="1"/>
      <c r="J1996" s="1" t="e">
        <f>VLOOKUP(Table_1[[#This Row],[מספר רישוי ]],'[3]2024'!$A:$AH,34,0)</f>
        <v>#N/A</v>
      </c>
    </row>
    <row r="1997" spans="1:10" ht="18" customHeight="1" thickBot="1" x14ac:dyDescent="0.3">
      <c r="A1997" s="1"/>
      <c r="B1997" s="1"/>
      <c r="C1997" s="1"/>
      <c r="D1997" s="1"/>
      <c r="E1997" s="713"/>
      <c r="F1997" s="1"/>
      <c r="G1997" s="1"/>
      <c r="H1997" s="44" t="str">
        <f t="array" ref="H1997">IF(ISERROR(INDEX(גיליון3!$U$14:$X$28,MATCH('דיווח פרטני'!G1997,גיליון3!$T$14:$T$28,0),MATCH('דיווח פרטני'!C1997,גיליון3!$U$13:$X$13,0)))," ", INDEX(גיליון3!$U$14:$X$28,MATCH('דיווח פרטני'!G1997,גיליון3!$T$14:$T$28,0),MATCH('דיווח פרטני'!C1997,גיליון3!$U$13:$X$13,0)))</f>
        <v xml:space="preserve"> </v>
      </c>
      <c r="I1997" s="1"/>
      <c r="J1997" s="1" t="e">
        <f>VLOOKUP(Table_1[[#This Row],[מספר רישוי ]],'[3]2024'!$A:$AH,34,0)</f>
        <v>#N/A</v>
      </c>
    </row>
    <row r="1998" spans="1:10" ht="18" customHeight="1" thickBot="1" x14ac:dyDescent="0.3">
      <c r="A1998" s="1"/>
      <c r="B1998" s="1"/>
      <c r="C1998" s="1"/>
      <c r="D1998" s="1"/>
      <c r="E1998" s="713"/>
      <c r="F1998" s="1"/>
      <c r="G1998" s="1"/>
      <c r="H1998" s="44" t="str">
        <f t="array" ref="H1998">IF(ISERROR(INDEX(גיליון3!$U$14:$X$28,MATCH('דיווח פרטני'!G1998,גיליון3!$T$14:$T$28,0),MATCH('דיווח פרטני'!C1998,גיליון3!$U$13:$X$13,0)))," ", INDEX(גיליון3!$U$14:$X$28,MATCH('דיווח פרטני'!G1998,גיליון3!$T$14:$T$28,0),MATCH('דיווח פרטני'!C1998,גיליון3!$U$13:$X$13,0)))</f>
        <v xml:space="preserve"> </v>
      </c>
      <c r="I1998" s="1"/>
      <c r="J1998" s="1" t="e">
        <f>VLOOKUP(Table_1[[#This Row],[מספר רישוי ]],'[3]2024'!$A:$AH,34,0)</f>
        <v>#N/A</v>
      </c>
    </row>
    <row r="1999" spans="1:10" ht="18" customHeight="1" thickBot="1" x14ac:dyDescent="0.3">
      <c r="A1999" s="1"/>
      <c r="B1999" s="1"/>
      <c r="C1999" s="1"/>
      <c r="D1999" s="1"/>
      <c r="E1999" s="713"/>
      <c r="F1999" s="1"/>
      <c r="G1999" s="1"/>
      <c r="H1999" s="44" t="str">
        <f t="array" ref="H1999">IF(ISERROR(INDEX(גיליון3!$U$14:$X$28,MATCH('דיווח פרטני'!G1999,גיליון3!$T$14:$T$28,0),MATCH('דיווח פרטני'!C1999,גיליון3!$U$13:$X$13,0)))," ", INDEX(גיליון3!$U$14:$X$28,MATCH('דיווח פרטני'!G1999,גיליון3!$T$14:$T$28,0),MATCH('דיווח פרטני'!C1999,גיליון3!$U$13:$X$13,0)))</f>
        <v xml:space="preserve"> </v>
      </c>
      <c r="I1999" s="1"/>
      <c r="J1999" s="1" t="e">
        <f>VLOOKUP(Table_1[[#This Row],[מספר רישוי ]],'[3]2024'!$A:$AH,34,0)</f>
        <v>#N/A</v>
      </c>
    </row>
    <row r="2000" spans="1:10" ht="18" customHeight="1" thickBot="1" x14ac:dyDescent="0.3">
      <c r="A2000" s="1"/>
      <c r="B2000" s="1"/>
      <c r="C2000" s="1"/>
      <c r="D2000" s="1"/>
      <c r="E2000" s="713"/>
      <c r="F2000" s="1"/>
      <c r="G2000" s="1"/>
      <c r="H2000" s="44" t="str">
        <f t="array" ref="H2000">IF(ISERROR(INDEX(גיליון3!$U$14:$X$28,MATCH('דיווח פרטני'!G2000,גיליון3!$T$14:$T$28,0),MATCH('דיווח פרטני'!C2000,גיליון3!$U$13:$X$13,0)))," ", INDEX(גיליון3!$U$14:$X$28,MATCH('דיווח פרטני'!G2000,גיליון3!$T$14:$T$28,0),MATCH('דיווח פרטני'!C2000,גיליון3!$U$13:$X$13,0)))</f>
        <v xml:space="preserve"> </v>
      </c>
      <c r="I2000" s="1"/>
      <c r="J2000" s="1" t="e">
        <f>VLOOKUP(Table_1[[#This Row],[מספר רישוי ]],'[3]2024'!$A:$AH,34,0)</f>
        <v>#N/A</v>
      </c>
    </row>
    <row r="2001" spans="1:10" ht="18" customHeight="1" thickBot="1" x14ac:dyDescent="0.3">
      <c r="A2001" s="1"/>
      <c r="B2001" s="1"/>
      <c r="C2001" s="1"/>
      <c r="D2001" s="1"/>
      <c r="E2001" s="713"/>
      <c r="F2001" s="1"/>
      <c r="G2001" s="1"/>
      <c r="H2001" s="44" t="str">
        <f t="array" ref="H2001">IF(ISERROR(INDEX(גיליון3!$U$14:$X$28,MATCH('דיווח פרטני'!G2001,גיליון3!$T$14:$T$28,0),MATCH('דיווח פרטני'!C2001,גיליון3!$U$13:$X$13,0)))," ", INDEX(גיליון3!$U$14:$X$28,MATCH('דיווח פרטני'!G2001,גיליון3!$T$14:$T$28,0),MATCH('דיווח פרטני'!C2001,גיליון3!$U$13:$X$13,0)))</f>
        <v xml:space="preserve"> </v>
      </c>
      <c r="I2001" s="1"/>
      <c r="J2001" s="1" t="e">
        <f>VLOOKUP(Table_1[[#This Row],[מספר רישוי ]],'[3]2024'!$A:$AH,34,0)</f>
        <v>#N/A</v>
      </c>
    </row>
    <row r="2002" spans="1:10" ht="18" customHeight="1" thickBot="1" x14ac:dyDescent="0.3">
      <c r="A2002" s="1"/>
      <c r="B2002" s="1"/>
      <c r="C2002" s="1"/>
      <c r="D2002" s="1"/>
      <c r="E2002" s="713"/>
      <c r="F2002" s="1"/>
      <c r="G2002" s="1"/>
      <c r="H2002" s="44" t="str">
        <f t="array" ref="H2002">IF(ISERROR(INDEX(גיליון3!$U$14:$X$28,MATCH('דיווח פרטני'!G2002,גיליון3!$T$14:$T$28,0),MATCH('דיווח פרטני'!C2002,גיליון3!$U$13:$X$13,0)))," ", INDEX(גיליון3!$U$14:$X$28,MATCH('דיווח פרטני'!G2002,גיליון3!$T$14:$T$28,0),MATCH('דיווח פרטני'!C2002,גיליון3!$U$13:$X$13,0)))</f>
        <v xml:space="preserve"> </v>
      </c>
      <c r="I2002" s="1"/>
      <c r="J2002" s="1" t="e">
        <f>VLOOKUP(Table_1[[#This Row],[מספר רישוי ]],'[3]2024'!$A:$AH,34,0)</f>
        <v>#N/A</v>
      </c>
    </row>
    <row r="2003" spans="1:10" ht="18" customHeight="1" thickBot="1" x14ac:dyDescent="0.3">
      <c r="A2003" s="1"/>
      <c r="B2003" s="1"/>
      <c r="C2003" s="1"/>
      <c r="D2003" s="1"/>
      <c r="E2003" s="713"/>
      <c r="F2003" s="1"/>
      <c r="G2003" s="1"/>
      <c r="H2003" s="44" t="str">
        <f t="array" ref="H2003">IF(ISERROR(INDEX(גיליון3!$U$14:$X$28,MATCH('דיווח פרטני'!G2003,גיליון3!$T$14:$T$28,0),MATCH('דיווח פרטני'!C2003,גיליון3!$U$13:$X$13,0)))," ", INDEX(גיליון3!$U$14:$X$28,MATCH('דיווח פרטני'!G2003,גיליון3!$T$14:$T$28,0),MATCH('דיווח פרטני'!C2003,גיליון3!$U$13:$X$13,0)))</f>
        <v xml:space="preserve"> </v>
      </c>
      <c r="I2003" s="1"/>
      <c r="J2003" s="1" t="e">
        <f>VLOOKUP(Table_1[[#This Row],[מספר רישוי ]],'[3]2024'!$A:$AH,34,0)</f>
        <v>#N/A</v>
      </c>
    </row>
    <row r="2004" spans="1:10" ht="18" customHeight="1" thickBot="1" x14ac:dyDescent="0.3">
      <c r="A2004" s="1"/>
      <c r="B2004" s="1"/>
      <c r="C2004" s="1"/>
      <c r="D2004" s="1"/>
      <c r="E2004" s="713"/>
      <c r="F2004" s="1"/>
      <c r="G2004" s="1"/>
      <c r="H2004" s="44" t="str">
        <f t="array" ref="H2004">IF(ISERROR(INDEX(גיליון3!$U$14:$X$28,MATCH('דיווח פרטני'!G2004,גיליון3!$T$14:$T$28,0),MATCH('דיווח פרטני'!C2004,גיליון3!$U$13:$X$13,0)))," ", INDEX(גיליון3!$U$14:$X$28,MATCH('דיווח פרטני'!G2004,גיליון3!$T$14:$T$28,0),MATCH('דיווח פרטני'!C2004,גיליון3!$U$13:$X$13,0)))</f>
        <v xml:space="preserve"> </v>
      </c>
      <c r="I2004" s="1"/>
      <c r="J2004" s="1" t="e">
        <f>VLOOKUP(Table_1[[#This Row],[מספר רישוי ]],'[3]2024'!$A:$AH,34,0)</f>
        <v>#N/A</v>
      </c>
    </row>
    <row r="2005" spans="1:10" ht="18" customHeight="1" thickBot="1" x14ac:dyDescent="0.3">
      <c r="A2005" s="1"/>
      <c r="B2005" s="1"/>
      <c r="C2005" s="1"/>
      <c r="D2005" s="1"/>
      <c r="E2005" s="713"/>
      <c r="F2005" s="1"/>
      <c r="G2005" s="1"/>
      <c r="H2005" s="44" t="str">
        <f t="array" ref="H2005">IF(ISERROR(INDEX(גיליון3!$U$14:$X$28,MATCH('דיווח פרטני'!G2005,גיליון3!$T$14:$T$28,0),MATCH('דיווח פרטני'!C2005,גיליון3!$U$13:$X$13,0)))," ", INDEX(גיליון3!$U$14:$X$28,MATCH('דיווח פרטני'!G2005,גיליון3!$T$14:$T$28,0),MATCH('דיווח פרטני'!C2005,גיליון3!$U$13:$X$13,0)))</f>
        <v xml:space="preserve"> </v>
      </c>
      <c r="I2005" s="1"/>
      <c r="J2005" s="1" t="e">
        <f>VLOOKUP(Table_1[[#This Row],[מספר רישוי ]],'[3]2024'!$A:$AH,34,0)</f>
        <v>#N/A</v>
      </c>
    </row>
    <row r="2006" spans="1:10" ht="18" customHeight="1" thickBot="1" x14ac:dyDescent="0.3">
      <c r="A2006" s="1"/>
      <c r="B2006" s="1"/>
      <c r="C2006" s="1"/>
      <c r="D2006" s="1"/>
      <c r="E2006" s="713"/>
      <c r="F2006" s="1"/>
      <c r="G2006" s="1"/>
      <c r="H2006" s="44" t="str">
        <f t="array" ref="H2006">IF(ISERROR(INDEX(גיליון3!$U$14:$X$28,MATCH('דיווח פרטני'!G2006,גיליון3!$T$14:$T$28,0),MATCH('דיווח פרטני'!C2006,גיליון3!$U$13:$X$13,0)))," ", INDEX(גיליון3!$U$14:$X$28,MATCH('דיווח פרטני'!G2006,גיליון3!$T$14:$T$28,0),MATCH('דיווח פרטני'!C2006,גיליון3!$U$13:$X$13,0)))</f>
        <v xml:space="preserve"> </v>
      </c>
      <c r="I2006" s="1"/>
      <c r="J2006" s="1" t="e">
        <f>VLOOKUP(Table_1[[#This Row],[מספר רישוי ]],'[3]2024'!$A:$AH,34,0)</f>
        <v>#N/A</v>
      </c>
    </row>
    <row r="2007" spans="1:10" ht="18" customHeight="1" thickBot="1" x14ac:dyDescent="0.3">
      <c r="A2007" s="1"/>
      <c r="B2007" s="1"/>
      <c r="C2007" s="1"/>
      <c r="D2007" s="1"/>
      <c r="E2007" s="713"/>
      <c r="F2007" s="1"/>
      <c r="G2007" s="1"/>
      <c r="H2007" s="44" t="str">
        <f t="array" ref="H2007">IF(ISERROR(INDEX(גיליון3!$U$14:$X$28,MATCH('דיווח פרטני'!G2007,גיליון3!$T$14:$T$28,0),MATCH('דיווח פרטני'!C2007,גיליון3!$U$13:$X$13,0)))," ", INDEX(גיליון3!$U$14:$X$28,MATCH('דיווח פרטני'!G2007,גיליון3!$T$14:$T$28,0),MATCH('דיווח פרטני'!C2007,גיליון3!$U$13:$X$13,0)))</f>
        <v xml:space="preserve"> </v>
      </c>
      <c r="I2007" s="1"/>
      <c r="J2007" s="1" t="e">
        <f>VLOOKUP(Table_1[[#This Row],[מספר רישוי ]],'[3]2024'!$A:$AH,34,0)</f>
        <v>#N/A</v>
      </c>
    </row>
    <row r="2008" spans="1:10" ht="18" customHeight="1" thickBot="1" x14ac:dyDescent="0.3">
      <c r="A2008" s="1"/>
      <c r="B2008" s="1"/>
      <c r="C2008" s="1"/>
      <c r="D2008" s="1"/>
      <c r="E2008" s="713"/>
      <c r="F2008" s="1"/>
      <c r="G2008" s="1"/>
      <c r="H2008" s="44" t="str">
        <f t="array" ref="H2008">IF(ISERROR(INDEX(גיליון3!$U$14:$X$28,MATCH('דיווח פרטני'!G2008,גיליון3!$T$14:$T$28,0),MATCH('דיווח פרטני'!C2008,גיליון3!$U$13:$X$13,0)))," ", INDEX(גיליון3!$U$14:$X$28,MATCH('דיווח פרטני'!G2008,גיליון3!$T$14:$T$28,0),MATCH('דיווח פרטני'!C2008,גיליון3!$U$13:$X$13,0)))</f>
        <v xml:space="preserve"> </v>
      </c>
      <c r="I2008" s="1"/>
      <c r="J2008" s="1" t="e">
        <f>VLOOKUP(Table_1[[#This Row],[מספר רישוי ]],'[3]2024'!$A:$AH,34,0)</f>
        <v>#N/A</v>
      </c>
    </row>
    <row r="2009" spans="1:10" ht="18" customHeight="1" thickBot="1" x14ac:dyDescent="0.3">
      <c r="A2009" s="1"/>
      <c r="B2009" s="1"/>
      <c r="C2009" s="1"/>
      <c r="D2009" s="1"/>
      <c r="E2009" s="713"/>
      <c r="F2009" s="1"/>
      <c r="G2009" s="1"/>
      <c r="H2009" s="44" t="str">
        <f t="array" ref="H2009">IF(ISERROR(INDEX(גיליון3!$U$14:$X$28,MATCH('דיווח פרטני'!G2009,גיליון3!$T$14:$T$28,0),MATCH('דיווח פרטני'!C2009,גיליון3!$U$13:$X$13,0)))," ", INDEX(גיליון3!$U$14:$X$28,MATCH('דיווח פרטני'!G2009,גיליון3!$T$14:$T$28,0),MATCH('דיווח פרטני'!C2009,גיליון3!$U$13:$X$13,0)))</f>
        <v xml:space="preserve"> </v>
      </c>
      <c r="I2009" s="1"/>
      <c r="J2009" s="1" t="e">
        <f>VLOOKUP(Table_1[[#This Row],[מספר רישוי ]],'[3]2024'!$A:$AH,34,0)</f>
        <v>#N/A</v>
      </c>
    </row>
    <row r="2010" spans="1:10" ht="18" customHeight="1" thickBot="1" x14ac:dyDescent="0.3">
      <c r="A2010" s="1"/>
      <c r="B2010" s="1"/>
      <c r="C2010" s="1"/>
      <c r="D2010" s="1"/>
      <c r="E2010" s="713"/>
      <c r="F2010" s="1"/>
      <c r="G2010" s="1"/>
      <c r="H2010" s="44" t="str">
        <f t="array" ref="H2010">IF(ISERROR(INDEX(גיליון3!$U$14:$X$28,MATCH('דיווח פרטני'!G2010,גיליון3!$T$14:$T$28,0),MATCH('דיווח פרטני'!C2010,גיליון3!$U$13:$X$13,0)))," ", INDEX(גיליון3!$U$14:$X$28,MATCH('דיווח פרטני'!G2010,גיליון3!$T$14:$T$28,0),MATCH('דיווח פרטני'!C2010,גיליון3!$U$13:$X$13,0)))</f>
        <v xml:space="preserve"> </v>
      </c>
      <c r="I2010" s="1"/>
      <c r="J2010" s="1" t="e">
        <f>VLOOKUP(Table_1[[#This Row],[מספר רישוי ]],'[3]2024'!$A:$AH,34,0)</f>
        <v>#N/A</v>
      </c>
    </row>
    <row r="2011" spans="1:10" ht="18" customHeight="1" thickBot="1" x14ac:dyDescent="0.3">
      <c r="A2011" s="1"/>
      <c r="B2011" s="1"/>
      <c r="C2011" s="1"/>
      <c r="D2011" s="1"/>
      <c r="E2011" s="713"/>
      <c r="F2011" s="1"/>
      <c r="G2011" s="1"/>
      <c r="H2011" s="44" t="str">
        <f t="array" ref="H2011">IF(ISERROR(INDEX(גיליון3!$U$14:$X$28,MATCH('דיווח פרטני'!G2011,גיליון3!$T$14:$T$28,0),MATCH('דיווח פרטני'!C2011,גיליון3!$U$13:$X$13,0)))," ", INDEX(גיליון3!$U$14:$X$28,MATCH('דיווח פרטני'!G2011,גיליון3!$T$14:$T$28,0),MATCH('דיווח פרטני'!C2011,גיליון3!$U$13:$X$13,0)))</f>
        <v xml:space="preserve"> </v>
      </c>
      <c r="I2011" s="1"/>
      <c r="J2011" s="1" t="e">
        <f>VLOOKUP(Table_1[[#This Row],[מספר רישוי ]],'[3]2024'!$A:$AH,34,0)</f>
        <v>#N/A</v>
      </c>
    </row>
    <row r="2012" spans="1:10" ht="18" customHeight="1" thickBot="1" x14ac:dyDescent="0.3">
      <c r="A2012" s="1"/>
      <c r="B2012" s="1"/>
      <c r="C2012" s="1"/>
      <c r="D2012" s="1"/>
      <c r="E2012" s="713"/>
      <c r="F2012" s="1"/>
      <c r="G2012" s="1"/>
      <c r="H2012" s="44" t="str">
        <f t="array" ref="H2012">IF(ISERROR(INDEX(גיליון3!$U$14:$X$28,MATCH('דיווח פרטני'!G2012,גיליון3!$T$14:$T$28,0),MATCH('דיווח פרטני'!C2012,גיליון3!$U$13:$X$13,0)))," ", INDEX(גיליון3!$U$14:$X$28,MATCH('דיווח פרטני'!G2012,גיליון3!$T$14:$T$28,0),MATCH('דיווח פרטני'!C2012,גיליון3!$U$13:$X$13,0)))</f>
        <v xml:space="preserve"> </v>
      </c>
      <c r="I2012" s="1"/>
      <c r="J2012" s="1" t="e">
        <f>VLOOKUP(Table_1[[#This Row],[מספר רישוי ]],'[3]2024'!$A:$AH,34,0)</f>
        <v>#N/A</v>
      </c>
    </row>
    <row r="2013" spans="1:10" ht="18" customHeight="1" thickBot="1" x14ac:dyDescent="0.3">
      <c r="A2013" s="1"/>
      <c r="B2013" s="1"/>
      <c r="C2013" s="1"/>
      <c r="D2013" s="1"/>
      <c r="E2013" s="713"/>
      <c r="F2013" s="1"/>
      <c r="G2013" s="1"/>
      <c r="H2013" s="44" t="str">
        <f t="array" ref="H2013">IF(ISERROR(INDEX(גיליון3!$U$14:$X$28,MATCH('דיווח פרטני'!G2013,גיליון3!$T$14:$T$28,0),MATCH('דיווח פרטני'!C2013,גיליון3!$U$13:$X$13,0)))," ", INDEX(גיליון3!$U$14:$X$28,MATCH('דיווח פרטני'!G2013,גיליון3!$T$14:$T$28,0),MATCH('דיווח פרטני'!C2013,גיליון3!$U$13:$X$13,0)))</f>
        <v xml:space="preserve"> </v>
      </c>
      <c r="I2013" s="1"/>
      <c r="J2013" s="1" t="e">
        <f>VLOOKUP(Table_1[[#This Row],[מספר רישוי ]],'[3]2024'!$A:$AH,34,0)</f>
        <v>#N/A</v>
      </c>
    </row>
    <row r="2014" spans="1:10" ht="18" customHeight="1" thickBot="1" x14ac:dyDescent="0.3">
      <c r="A2014" s="1"/>
      <c r="B2014" s="1"/>
      <c r="C2014" s="1"/>
      <c r="D2014" s="1"/>
      <c r="E2014" s="713"/>
      <c r="F2014" s="1"/>
      <c r="G2014" s="1"/>
      <c r="H2014" s="44" t="str">
        <f t="array" ref="H2014">IF(ISERROR(INDEX(גיליון3!$U$14:$X$28,MATCH('דיווח פרטני'!G2014,גיליון3!$T$14:$T$28,0),MATCH('דיווח פרטני'!C2014,גיליון3!$U$13:$X$13,0)))," ", INDEX(גיליון3!$U$14:$X$28,MATCH('דיווח פרטני'!G2014,גיליון3!$T$14:$T$28,0),MATCH('דיווח פרטני'!C2014,גיליון3!$U$13:$X$13,0)))</f>
        <v xml:space="preserve"> </v>
      </c>
      <c r="I2014" s="1"/>
      <c r="J2014" s="1" t="e">
        <f>VLOOKUP(Table_1[[#This Row],[מספר רישוי ]],'[3]2024'!$A:$AH,34,0)</f>
        <v>#N/A</v>
      </c>
    </row>
    <row r="2015" spans="1:10" ht="18" customHeight="1" thickBot="1" x14ac:dyDescent="0.3">
      <c r="A2015" s="1"/>
      <c r="B2015" s="1"/>
      <c r="C2015" s="1"/>
      <c r="D2015" s="1"/>
      <c r="E2015" s="713"/>
      <c r="F2015" s="1"/>
      <c r="G2015" s="1"/>
      <c r="H2015" s="44" t="str">
        <f t="array" ref="H2015">IF(ISERROR(INDEX(גיליון3!$U$14:$X$28,MATCH('דיווח פרטני'!G2015,גיליון3!$T$14:$T$28,0),MATCH('דיווח פרטני'!C2015,גיליון3!$U$13:$X$13,0)))," ", INDEX(גיליון3!$U$14:$X$28,MATCH('דיווח פרטני'!G2015,גיליון3!$T$14:$T$28,0),MATCH('דיווח פרטני'!C2015,גיליון3!$U$13:$X$13,0)))</f>
        <v xml:space="preserve"> </v>
      </c>
      <c r="I2015" s="1"/>
      <c r="J2015" s="1" t="e">
        <f>VLOOKUP(Table_1[[#This Row],[מספר רישוי ]],'[3]2024'!$A:$AH,34,0)</f>
        <v>#N/A</v>
      </c>
    </row>
    <row r="2016" spans="1:10" ht="18" customHeight="1" thickBot="1" x14ac:dyDescent="0.3">
      <c r="A2016" s="1"/>
      <c r="B2016" s="1"/>
      <c r="C2016" s="1"/>
      <c r="D2016" s="1"/>
      <c r="E2016" s="713"/>
      <c r="F2016" s="1"/>
      <c r="G2016" s="1"/>
      <c r="H2016" s="44" t="str">
        <f t="array" ref="H2016">IF(ISERROR(INDEX(גיליון3!$U$14:$X$28,MATCH('דיווח פרטני'!G2016,גיליון3!$T$14:$T$28,0),MATCH('דיווח פרטני'!C2016,גיליון3!$U$13:$X$13,0)))," ", INDEX(גיליון3!$U$14:$X$28,MATCH('דיווח פרטני'!G2016,גיליון3!$T$14:$T$28,0),MATCH('דיווח פרטני'!C2016,גיליון3!$U$13:$X$13,0)))</f>
        <v xml:space="preserve"> </v>
      </c>
      <c r="I2016" s="1"/>
      <c r="J2016" s="1" t="e">
        <f>VLOOKUP(Table_1[[#This Row],[מספר רישוי ]],'[3]2024'!$A:$AH,34,0)</f>
        <v>#N/A</v>
      </c>
    </row>
    <row r="2017" spans="1:10" ht="18" customHeight="1" thickBot="1" x14ac:dyDescent="0.3">
      <c r="A2017" s="1"/>
      <c r="B2017" s="1"/>
      <c r="C2017" s="1"/>
      <c r="D2017" s="1"/>
      <c r="E2017" s="713"/>
      <c r="F2017" s="1"/>
      <c r="G2017" s="1"/>
      <c r="H2017" s="44" t="str">
        <f t="array" ref="H2017">IF(ISERROR(INDEX(גיליון3!$U$14:$X$28,MATCH('דיווח פרטני'!G2017,גיליון3!$T$14:$T$28,0),MATCH('דיווח פרטני'!C2017,גיליון3!$U$13:$X$13,0)))," ", INDEX(גיליון3!$U$14:$X$28,MATCH('דיווח פרטני'!G2017,גיליון3!$T$14:$T$28,0),MATCH('דיווח פרטני'!C2017,גיליון3!$U$13:$X$13,0)))</f>
        <v xml:space="preserve"> </v>
      </c>
      <c r="I2017" s="1"/>
      <c r="J2017" s="1" t="e">
        <f>VLOOKUP(Table_1[[#This Row],[מספר רישוי ]],'[3]2024'!$A:$AH,34,0)</f>
        <v>#N/A</v>
      </c>
    </row>
    <row r="2018" spans="1:10" ht="18" customHeight="1" thickBot="1" x14ac:dyDescent="0.3">
      <c r="A2018" s="1"/>
      <c r="B2018" s="1"/>
      <c r="C2018" s="1"/>
      <c r="D2018" s="1"/>
      <c r="E2018" s="713"/>
      <c r="F2018" s="1"/>
      <c r="G2018" s="1"/>
      <c r="H2018" s="44" t="str">
        <f t="array" ref="H2018">IF(ISERROR(INDEX(גיליון3!$U$14:$X$28,MATCH('דיווח פרטני'!G2018,גיליון3!$T$14:$T$28,0),MATCH('דיווח פרטני'!C2018,גיליון3!$U$13:$X$13,0)))," ", INDEX(גיליון3!$U$14:$X$28,MATCH('דיווח פרטני'!G2018,גיליון3!$T$14:$T$28,0),MATCH('דיווח פרטני'!C2018,גיליון3!$U$13:$X$13,0)))</f>
        <v xml:space="preserve"> </v>
      </c>
      <c r="I2018" s="1"/>
      <c r="J2018" s="1" t="e">
        <f>VLOOKUP(Table_1[[#This Row],[מספר רישוי ]],'[3]2024'!$A:$AH,34,0)</f>
        <v>#N/A</v>
      </c>
    </row>
    <row r="2019" spans="1:10" ht="18" customHeight="1" thickBot="1" x14ac:dyDescent="0.3">
      <c r="A2019" s="1"/>
      <c r="B2019" s="1"/>
      <c r="C2019" s="1"/>
      <c r="D2019" s="1"/>
      <c r="E2019" s="713"/>
      <c r="F2019" s="1"/>
      <c r="G2019" s="1"/>
      <c r="H2019" s="44" t="str">
        <f t="array" ref="H2019">IF(ISERROR(INDEX(גיליון3!$U$14:$X$28,MATCH('דיווח פרטני'!G2019,גיליון3!$T$14:$T$28,0),MATCH('דיווח פרטני'!C2019,גיליון3!$U$13:$X$13,0)))," ", INDEX(גיליון3!$U$14:$X$28,MATCH('דיווח פרטני'!G2019,גיליון3!$T$14:$T$28,0),MATCH('דיווח פרטני'!C2019,גיליון3!$U$13:$X$13,0)))</f>
        <v xml:space="preserve"> </v>
      </c>
      <c r="I2019" s="1"/>
      <c r="J2019" s="1" t="e">
        <f>VLOOKUP(Table_1[[#This Row],[מספר רישוי ]],'[3]2024'!$A:$AH,34,0)</f>
        <v>#N/A</v>
      </c>
    </row>
    <row r="2020" spans="1:10" ht="18" customHeight="1" thickBot="1" x14ac:dyDescent="0.3">
      <c r="A2020" s="1"/>
      <c r="B2020" s="1"/>
      <c r="C2020" s="1"/>
      <c r="D2020" s="1"/>
      <c r="E2020" s="713"/>
      <c r="F2020" s="1"/>
      <c r="G2020" s="1"/>
      <c r="H2020" s="44" t="str">
        <f t="array" ref="H2020">IF(ISERROR(INDEX(גיליון3!$U$14:$X$28,MATCH('דיווח פרטני'!G2020,גיליון3!$T$14:$T$28,0),MATCH('דיווח פרטני'!C2020,גיליון3!$U$13:$X$13,0)))," ", INDEX(גיליון3!$U$14:$X$28,MATCH('דיווח פרטני'!G2020,גיליון3!$T$14:$T$28,0),MATCH('דיווח פרטני'!C2020,גיליון3!$U$13:$X$13,0)))</f>
        <v xml:space="preserve"> </v>
      </c>
      <c r="I2020" s="1"/>
      <c r="J2020" s="1" t="e">
        <f>VLOOKUP(Table_1[[#This Row],[מספר רישוי ]],'[3]2024'!$A:$AH,34,0)</f>
        <v>#N/A</v>
      </c>
    </row>
    <row r="2021" spans="1:10" ht="18" customHeight="1" thickBot="1" x14ac:dyDescent="0.3">
      <c r="A2021" s="1"/>
      <c r="B2021" s="1"/>
      <c r="C2021" s="1"/>
      <c r="D2021" s="1"/>
      <c r="E2021" s="713"/>
      <c r="F2021" s="1"/>
      <c r="G2021" s="1"/>
      <c r="H2021" s="44" t="str">
        <f t="array" ref="H2021">IF(ISERROR(INDEX(גיליון3!$U$14:$X$28,MATCH('דיווח פרטני'!G2021,גיליון3!$T$14:$T$28,0),MATCH('דיווח פרטני'!C2021,גיליון3!$U$13:$X$13,0)))," ", INDEX(גיליון3!$U$14:$X$28,MATCH('דיווח פרטני'!G2021,גיליון3!$T$14:$T$28,0),MATCH('דיווח פרטני'!C2021,גיליון3!$U$13:$X$13,0)))</f>
        <v xml:space="preserve"> </v>
      </c>
      <c r="I2021" s="1"/>
      <c r="J2021" s="1" t="e">
        <f>VLOOKUP(Table_1[[#This Row],[מספר רישוי ]],'[3]2024'!$A:$AH,34,0)</f>
        <v>#N/A</v>
      </c>
    </row>
    <row r="2022" spans="1:10" ht="18" customHeight="1" thickBot="1" x14ac:dyDescent="0.3">
      <c r="A2022" s="1"/>
      <c r="B2022" s="1"/>
      <c r="C2022" s="1"/>
      <c r="D2022" s="1"/>
      <c r="E2022" s="713"/>
      <c r="F2022" s="1"/>
      <c r="G2022" s="1"/>
      <c r="H2022" s="44" t="str">
        <f t="array" ref="H2022">IF(ISERROR(INDEX(גיליון3!$U$14:$X$28,MATCH('דיווח פרטני'!G2022,גיליון3!$T$14:$T$28,0),MATCH('דיווח פרטני'!C2022,גיליון3!$U$13:$X$13,0)))," ", INDEX(גיליון3!$U$14:$X$28,MATCH('דיווח פרטני'!G2022,גיליון3!$T$14:$T$28,0),MATCH('דיווח פרטני'!C2022,גיליון3!$U$13:$X$13,0)))</f>
        <v xml:space="preserve"> </v>
      </c>
      <c r="I2022" s="1"/>
      <c r="J2022" s="1" t="e">
        <f>VLOOKUP(Table_1[[#This Row],[מספר רישוי ]],'[3]2024'!$A:$AH,34,0)</f>
        <v>#N/A</v>
      </c>
    </row>
    <row r="2023" spans="1:10" ht="18" customHeight="1" thickBot="1" x14ac:dyDescent="0.3">
      <c r="A2023" s="1"/>
      <c r="B2023" s="1"/>
      <c r="C2023" s="1"/>
      <c r="D2023" s="1"/>
      <c r="E2023" s="713"/>
      <c r="F2023" s="1"/>
      <c r="G2023" s="1"/>
      <c r="H2023" s="44" t="str">
        <f t="array" ref="H2023">IF(ISERROR(INDEX(גיליון3!$U$14:$X$28,MATCH('דיווח פרטני'!G2023,גיליון3!$T$14:$T$28,0),MATCH('דיווח פרטני'!C2023,גיליון3!$U$13:$X$13,0)))," ", INDEX(גיליון3!$U$14:$X$28,MATCH('דיווח פרטני'!G2023,גיליון3!$T$14:$T$28,0),MATCH('דיווח פרטני'!C2023,גיליון3!$U$13:$X$13,0)))</f>
        <v xml:space="preserve"> </v>
      </c>
      <c r="I2023" s="1"/>
      <c r="J2023" s="1" t="e">
        <f>VLOOKUP(Table_1[[#This Row],[מספר רישוי ]],'[3]2024'!$A:$AH,34,0)</f>
        <v>#N/A</v>
      </c>
    </row>
    <row r="2024" spans="1:10" ht="18" customHeight="1" thickBot="1" x14ac:dyDescent="0.3">
      <c r="A2024" s="1"/>
      <c r="B2024" s="1"/>
      <c r="C2024" s="1"/>
      <c r="D2024" s="1"/>
      <c r="E2024" s="713"/>
      <c r="F2024" s="1"/>
      <c r="G2024" s="1"/>
      <c r="H2024" s="44" t="str">
        <f t="array" ref="H2024">IF(ISERROR(INDEX(גיליון3!$U$14:$X$28,MATCH('דיווח פרטני'!G2024,גיליון3!$T$14:$T$28,0),MATCH('דיווח פרטני'!C2024,גיליון3!$U$13:$X$13,0)))," ", INDEX(גיליון3!$U$14:$X$28,MATCH('דיווח פרטני'!G2024,גיליון3!$T$14:$T$28,0),MATCH('דיווח פרטני'!C2024,גיליון3!$U$13:$X$13,0)))</f>
        <v xml:space="preserve"> </v>
      </c>
      <c r="I2024" s="1"/>
      <c r="J2024" s="1" t="e">
        <f>VLOOKUP(Table_1[[#This Row],[מספר רישוי ]],'[3]2024'!$A:$AH,34,0)</f>
        <v>#N/A</v>
      </c>
    </row>
    <row r="2025" spans="1:10" ht="18" customHeight="1" thickBot="1" x14ac:dyDescent="0.3">
      <c r="A2025" s="1"/>
      <c r="B2025" s="1"/>
      <c r="C2025" s="1"/>
      <c r="D2025" s="1"/>
      <c r="E2025" s="713"/>
      <c r="F2025" s="1"/>
      <c r="G2025" s="1"/>
      <c r="H2025" s="44" t="str">
        <f t="array" ref="H2025">IF(ISERROR(INDEX(גיליון3!$U$14:$X$28,MATCH('דיווח פרטני'!G2025,גיליון3!$T$14:$T$28,0),MATCH('דיווח פרטני'!C2025,גיליון3!$U$13:$X$13,0)))," ", INDEX(גיליון3!$U$14:$X$28,MATCH('דיווח פרטני'!G2025,גיליון3!$T$14:$T$28,0),MATCH('דיווח פרטני'!C2025,גיליון3!$U$13:$X$13,0)))</f>
        <v xml:space="preserve"> </v>
      </c>
      <c r="I2025" s="1"/>
      <c r="J2025" s="1" t="e">
        <f>VLOOKUP(Table_1[[#This Row],[מספר רישוי ]],'[3]2024'!$A:$AH,34,0)</f>
        <v>#N/A</v>
      </c>
    </row>
    <row r="2026" spans="1:10" ht="18" customHeight="1" thickBot="1" x14ac:dyDescent="0.3">
      <c r="A2026" s="1"/>
      <c r="B2026" s="1"/>
      <c r="C2026" s="1"/>
      <c r="D2026" s="1"/>
      <c r="E2026" s="713"/>
      <c r="F2026" s="1"/>
      <c r="G2026" s="1"/>
      <c r="H2026" s="44" t="str">
        <f t="array" ref="H2026">IF(ISERROR(INDEX(גיליון3!$U$14:$X$28,MATCH('דיווח פרטני'!G2026,גיליון3!$T$14:$T$28,0),MATCH('דיווח פרטני'!C2026,גיליון3!$U$13:$X$13,0)))," ", INDEX(גיליון3!$U$14:$X$28,MATCH('דיווח פרטני'!G2026,גיליון3!$T$14:$T$28,0),MATCH('דיווח פרטני'!C2026,גיליון3!$U$13:$X$13,0)))</f>
        <v xml:space="preserve"> </v>
      </c>
      <c r="I2026" s="1"/>
      <c r="J2026" s="1" t="e">
        <f>VLOOKUP(Table_1[[#This Row],[מספר רישוי ]],'[3]2024'!$A:$AH,34,0)</f>
        <v>#N/A</v>
      </c>
    </row>
    <row r="2027" spans="1:10" ht="18" customHeight="1" thickBot="1" x14ac:dyDescent="0.3">
      <c r="A2027" s="1"/>
      <c r="B2027" s="1"/>
      <c r="C2027" s="1"/>
      <c r="D2027" s="1"/>
      <c r="E2027" s="713"/>
      <c r="F2027" s="1"/>
      <c r="G2027" s="1"/>
      <c r="H2027" s="44" t="str">
        <f t="array" ref="H2027">IF(ISERROR(INDEX(גיליון3!$U$14:$X$28,MATCH('דיווח פרטני'!G2027,גיליון3!$T$14:$T$28,0),MATCH('דיווח פרטני'!C2027,גיליון3!$U$13:$X$13,0)))," ", INDEX(גיליון3!$U$14:$X$28,MATCH('דיווח פרטני'!G2027,גיליון3!$T$14:$T$28,0),MATCH('דיווח פרטני'!C2027,גיליון3!$U$13:$X$13,0)))</f>
        <v xml:space="preserve"> </v>
      </c>
      <c r="I2027" s="1"/>
      <c r="J2027" s="1" t="e">
        <f>VLOOKUP(Table_1[[#This Row],[מספר רישוי ]],'[3]2024'!$A:$AH,34,0)</f>
        <v>#N/A</v>
      </c>
    </row>
    <row r="2028" spans="1:10" ht="18" customHeight="1" thickBot="1" x14ac:dyDescent="0.3">
      <c r="A2028" s="1"/>
      <c r="B2028" s="1"/>
      <c r="C2028" s="1"/>
      <c r="D2028" s="1"/>
      <c r="E2028" s="713"/>
      <c r="F2028" s="1"/>
      <c r="G2028" s="1"/>
      <c r="H2028" s="44" t="str">
        <f t="array" ref="H2028">IF(ISERROR(INDEX(גיליון3!$U$14:$X$28,MATCH('דיווח פרטני'!G2028,גיליון3!$T$14:$T$28,0),MATCH('דיווח פרטני'!C2028,גיליון3!$U$13:$X$13,0)))," ", INDEX(גיליון3!$U$14:$X$28,MATCH('דיווח פרטני'!G2028,גיליון3!$T$14:$T$28,0),MATCH('דיווח פרטני'!C2028,גיליון3!$U$13:$X$13,0)))</f>
        <v xml:space="preserve"> </v>
      </c>
      <c r="I2028" s="1"/>
      <c r="J2028" s="1" t="e">
        <f>VLOOKUP(Table_1[[#This Row],[מספר רישוי ]],'[3]2024'!$A:$AH,34,0)</f>
        <v>#N/A</v>
      </c>
    </row>
    <row r="2029" spans="1:10" ht="18" customHeight="1" thickBot="1" x14ac:dyDescent="0.3">
      <c r="A2029" s="1"/>
      <c r="B2029" s="1"/>
      <c r="C2029" s="1"/>
      <c r="D2029" s="1"/>
      <c r="E2029" s="713"/>
      <c r="F2029" s="1"/>
      <c r="G2029" s="1"/>
      <c r="H2029" s="44" t="str">
        <f t="array" ref="H2029">IF(ISERROR(INDEX(גיליון3!$U$14:$X$28,MATCH('דיווח פרטני'!G2029,גיליון3!$T$14:$T$28,0),MATCH('דיווח פרטני'!C2029,גיליון3!$U$13:$X$13,0)))," ", INDEX(גיליון3!$U$14:$X$28,MATCH('דיווח פרטני'!G2029,גיליון3!$T$14:$T$28,0),MATCH('דיווח פרטני'!C2029,גיליון3!$U$13:$X$13,0)))</f>
        <v xml:space="preserve"> </v>
      </c>
      <c r="I2029" s="1"/>
      <c r="J2029" s="1" t="e">
        <f>VLOOKUP(Table_1[[#This Row],[מספר רישוי ]],'[3]2024'!$A:$AH,34,0)</f>
        <v>#N/A</v>
      </c>
    </row>
    <row r="2030" spans="1:10" ht="18" customHeight="1" thickBot="1" x14ac:dyDescent="0.3">
      <c r="A2030" s="1"/>
      <c r="B2030" s="1"/>
      <c r="C2030" s="1"/>
      <c r="D2030" s="1"/>
      <c r="E2030" s="713"/>
      <c r="F2030" s="1"/>
      <c r="G2030" s="1"/>
      <c r="H2030" s="44" t="str">
        <f t="array" ref="H2030">IF(ISERROR(INDEX(גיליון3!$U$14:$X$28,MATCH('דיווח פרטני'!G2030,גיליון3!$T$14:$T$28,0),MATCH('דיווח פרטני'!C2030,גיליון3!$U$13:$X$13,0)))," ", INDEX(גיליון3!$U$14:$X$28,MATCH('דיווח פרטני'!G2030,גיליון3!$T$14:$T$28,0),MATCH('דיווח פרטני'!C2030,גיליון3!$U$13:$X$13,0)))</f>
        <v xml:space="preserve"> </v>
      </c>
      <c r="I2030" s="1"/>
      <c r="J2030" s="1" t="e">
        <f>VLOOKUP(Table_1[[#This Row],[מספר רישוי ]],'[3]2024'!$A:$AH,34,0)</f>
        <v>#N/A</v>
      </c>
    </row>
    <row r="2031" spans="1:10" ht="18" customHeight="1" thickBot="1" x14ac:dyDescent="0.3">
      <c r="A2031" s="1"/>
      <c r="B2031" s="1"/>
      <c r="C2031" s="1"/>
      <c r="D2031" s="1"/>
      <c r="E2031" s="713"/>
      <c r="F2031" s="1"/>
      <c r="G2031" s="1"/>
      <c r="H2031" s="44" t="str">
        <f t="array" ref="H2031">IF(ISERROR(INDEX(גיליון3!$U$14:$X$28,MATCH('דיווח פרטני'!G2031,גיליון3!$T$14:$T$28,0),MATCH('דיווח פרטני'!C2031,גיליון3!$U$13:$X$13,0)))," ", INDEX(גיליון3!$U$14:$X$28,MATCH('דיווח פרטני'!G2031,גיליון3!$T$14:$T$28,0),MATCH('דיווח פרטני'!C2031,גיליון3!$U$13:$X$13,0)))</f>
        <v xml:space="preserve"> </v>
      </c>
      <c r="I2031" s="1"/>
      <c r="J2031" s="1" t="e">
        <f>VLOOKUP(Table_1[[#This Row],[מספר רישוי ]],'[3]2024'!$A:$AH,34,0)</f>
        <v>#N/A</v>
      </c>
    </row>
    <row r="2032" spans="1:10" ht="18" customHeight="1" thickBot="1" x14ac:dyDescent="0.3">
      <c r="A2032" s="1"/>
      <c r="B2032" s="1"/>
      <c r="C2032" s="1"/>
      <c r="D2032" s="1"/>
      <c r="E2032" s="713"/>
      <c r="F2032" s="1"/>
      <c r="G2032" s="1"/>
      <c r="H2032" s="44" t="str">
        <f t="array" ref="H2032">IF(ISERROR(INDEX(גיליון3!$U$14:$X$28,MATCH('דיווח פרטני'!G2032,גיליון3!$T$14:$T$28,0),MATCH('דיווח פרטני'!C2032,גיליון3!$U$13:$X$13,0)))," ", INDEX(גיליון3!$U$14:$X$28,MATCH('דיווח פרטני'!G2032,גיליון3!$T$14:$T$28,0),MATCH('דיווח פרטני'!C2032,גיליון3!$U$13:$X$13,0)))</f>
        <v xml:space="preserve"> </v>
      </c>
      <c r="I2032" s="1"/>
      <c r="J2032" s="1" t="e">
        <f>VLOOKUP(Table_1[[#This Row],[מספר רישוי ]],'[3]2024'!$A:$AH,34,0)</f>
        <v>#N/A</v>
      </c>
    </row>
    <row r="2033" spans="1:10" ht="18" customHeight="1" thickBot="1" x14ac:dyDescent="0.3">
      <c r="A2033" s="1"/>
      <c r="B2033" s="1"/>
      <c r="C2033" s="1"/>
      <c r="D2033" s="1"/>
      <c r="E2033" s="713"/>
      <c r="F2033" s="1"/>
      <c r="G2033" s="1"/>
      <c r="H2033" s="44" t="str">
        <f t="array" ref="H2033">IF(ISERROR(INDEX(גיליון3!$U$14:$X$28,MATCH('דיווח פרטני'!G2033,גיליון3!$T$14:$T$28,0),MATCH('דיווח פרטני'!C2033,גיליון3!$U$13:$X$13,0)))," ", INDEX(גיליון3!$U$14:$X$28,MATCH('דיווח פרטני'!G2033,גיליון3!$T$14:$T$28,0),MATCH('דיווח פרטני'!C2033,גיליון3!$U$13:$X$13,0)))</f>
        <v xml:space="preserve"> </v>
      </c>
      <c r="I2033" s="1"/>
      <c r="J2033" s="1" t="e">
        <f>VLOOKUP(Table_1[[#This Row],[מספר רישוי ]],'[3]2024'!$A:$AH,34,0)</f>
        <v>#N/A</v>
      </c>
    </row>
    <row r="2034" spans="1:10" ht="18" customHeight="1" thickBot="1" x14ac:dyDescent="0.3">
      <c r="A2034" s="1"/>
      <c r="B2034" s="1"/>
      <c r="C2034" s="1"/>
      <c r="D2034" s="1"/>
      <c r="E2034" s="713"/>
      <c r="F2034" s="1"/>
      <c r="G2034" s="1"/>
      <c r="H2034" s="44" t="str">
        <f t="array" ref="H2034">IF(ISERROR(INDEX(גיליון3!$U$14:$X$28,MATCH('דיווח פרטני'!G2034,גיליון3!$T$14:$T$28,0),MATCH('דיווח פרטני'!C2034,גיליון3!$U$13:$X$13,0)))," ", INDEX(גיליון3!$U$14:$X$28,MATCH('דיווח פרטני'!G2034,גיליון3!$T$14:$T$28,0),MATCH('דיווח פרטני'!C2034,גיליון3!$U$13:$X$13,0)))</f>
        <v xml:space="preserve"> </v>
      </c>
      <c r="I2034" s="1"/>
      <c r="J2034" s="1" t="e">
        <f>VLOOKUP(Table_1[[#This Row],[מספר רישוי ]],'[3]2024'!$A:$AH,34,0)</f>
        <v>#N/A</v>
      </c>
    </row>
    <row r="2035" spans="1:10" ht="18" customHeight="1" thickBot="1" x14ac:dyDescent="0.3">
      <c r="A2035" s="1"/>
      <c r="B2035" s="1"/>
      <c r="C2035" s="1"/>
      <c r="D2035" s="1"/>
      <c r="E2035" s="713"/>
      <c r="F2035" s="1"/>
      <c r="G2035" s="1"/>
      <c r="H2035" s="44" t="str">
        <f t="array" ref="H2035">IF(ISERROR(INDEX(גיליון3!$U$14:$X$28,MATCH('דיווח פרטני'!G2035,גיליון3!$T$14:$T$28,0),MATCH('דיווח פרטני'!C2035,גיליון3!$U$13:$X$13,0)))," ", INDEX(גיליון3!$U$14:$X$28,MATCH('דיווח פרטני'!G2035,גיליון3!$T$14:$T$28,0),MATCH('דיווח פרטני'!C2035,גיליון3!$U$13:$X$13,0)))</f>
        <v xml:space="preserve"> </v>
      </c>
      <c r="I2035" s="1"/>
      <c r="J2035" s="1" t="e">
        <f>VLOOKUP(Table_1[[#This Row],[מספר רישוי ]],'[3]2024'!$A:$AH,34,0)</f>
        <v>#N/A</v>
      </c>
    </row>
    <row r="2036" spans="1:10" ht="18" customHeight="1" thickBot="1" x14ac:dyDescent="0.3">
      <c r="A2036" s="1"/>
      <c r="B2036" s="1"/>
      <c r="C2036" s="1"/>
      <c r="D2036" s="1"/>
      <c r="E2036" s="713"/>
      <c r="F2036" s="1"/>
      <c r="G2036" s="1"/>
      <c r="H2036" s="44" t="str">
        <f t="array" ref="H2036">IF(ISERROR(INDEX(גיליון3!$U$14:$X$28,MATCH('דיווח פרטני'!G2036,גיליון3!$T$14:$T$28,0),MATCH('דיווח פרטני'!C2036,גיליון3!$U$13:$X$13,0)))," ", INDEX(גיליון3!$U$14:$X$28,MATCH('דיווח פרטני'!G2036,גיליון3!$T$14:$T$28,0),MATCH('דיווח פרטני'!C2036,גיליון3!$U$13:$X$13,0)))</f>
        <v xml:space="preserve"> </v>
      </c>
      <c r="I2036" s="1"/>
      <c r="J2036" s="1" t="e">
        <f>VLOOKUP(Table_1[[#This Row],[מספר רישוי ]],'[3]2024'!$A:$AH,34,0)</f>
        <v>#N/A</v>
      </c>
    </row>
    <row r="2037" spans="1:10" ht="18" customHeight="1" thickBot="1" x14ac:dyDescent="0.3">
      <c r="A2037" s="1"/>
      <c r="B2037" s="1"/>
      <c r="C2037" s="1"/>
      <c r="D2037" s="1"/>
      <c r="E2037" s="713"/>
      <c r="F2037" s="1"/>
      <c r="G2037" s="1"/>
      <c r="H2037" s="44" t="str">
        <f t="array" ref="H2037">IF(ISERROR(INDEX(גיליון3!$U$14:$X$28,MATCH('דיווח פרטני'!G2037,גיליון3!$T$14:$T$28,0),MATCH('דיווח פרטני'!C2037,גיליון3!$U$13:$X$13,0)))," ", INDEX(גיליון3!$U$14:$X$28,MATCH('דיווח פרטני'!G2037,גיליון3!$T$14:$T$28,0),MATCH('דיווח פרטני'!C2037,גיליון3!$U$13:$X$13,0)))</f>
        <v xml:space="preserve"> </v>
      </c>
      <c r="I2037" s="1"/>
      <c r="J2037" s="1" t="e">
        <f>VLOOKUP(Table_1[[#This Row],[מספר רישוי ]],'[3]2024'!$A:$AH,34,0)</f>
        <v>#N/A</v>
      </c>
    </row>
    <row r="2038" spans="1:10" ht="18" customHeight="1" thickBot="1" x14ac:dyDescent="0.3">
      <c r="A2038" s="1"/>
      <c r="B2038" s="1"/>
      <c r="C2038" s="1"/>
      <c r="D2038" s="1"/>
      <c r="E2038" s="713"/>
      <c r="F2038" s="1"/>
      <c r="G2038" s="1"/>
      <c r="H2038" s="44" t="str">
        <f t="array" ref="H2038">IF(ISERROR(INDEX(גיליון3!$U$14:$X$28,MATCH('דיווח פרטני'!G2038,גיליון3!$T$14:$T$28,0),MATCH('דיווח פרטני'!C2038,גיליון3!$U$13:$X$13,0)))," ", INDEX(גיליון3!$U$14:$X$28,MATCH('דיווח פרטני'!G2038,גיליון3!$T$14:$T$28,0),MATCH('דיווח פרטני'!C2038,גיליון3!$U$13:$X$13,0)))</f>
        <v xml:space="preserve"> </v>
      </c>
      <c r="I2038" s="1"/>
      <c r="J2038" s="1" t="e">
        <f>VLOOKUP(Table_1[[#This Row],[מספר רישוי ]],'[3]2024'!$A:$AH,34,0)</f>
        <v>#N/A</v>
      </c>
    </row>
    <row r="2039" spans="1:10" ht="18" customHeight="1" thickBot="1" x14ac:dyDescent="0.3">
      <c r="A2039" s="1"/>
      <c r="B2039" s="1"/>
      <c r="C2039" s="1"/>
      <c r="D2039" s="1"/>
      <c r="E2039" s="713"/>
      <c r="F2039" s="1"/>
      <c r="G2039" s="1"/>
      <c r="H2039" s="44" t="str">
        <f t="array" ref="H2039">IF(ISERROR(INDEX(גיליון3!$U$14:$X$28,MATCH('דיווח פרטני'!G2039,גיליון3!$T$14:$T$28,0),MATCH('דיווח פרטני'!C2039,גיליון3!$U$13:$X$13,0)))," ", INDEX(גיליון3!$U$14:$X$28,MATCH('דיווח פרטני'!G2039,גיליון3!$T$14:$T$28,0),MATCH('דיווח פרטני'!C2039,גיליון3!$U$13:$X$13,0)))</f>
        <v xml:space="preserve"> </v>
      </c>
      <c r="I2039" s="1"/>
      <c r="J2039" s="1" t="e">
        <f>VLOOKUP(Table_1[[#This Row],[מספר רישוי ]],'[3]2024'!$A:$AH,34,0)</f>
        <v>#N/A</v>
      </c>
    </row>
    <row r="2040" spans="1:10" ht="18" customHeight="1" thickBot="1" x14ac:dyDescent="0.3">
      <c r="A2040" s="1"/>
      <c r="B2040" s="1"/>
      <c r="C2040" s="1"/>
      <c r="D2040" s="1"/>
      <c r="E2040" s="713"/>
      <c r="F2040" s="1"/>
      <c r="G2040" s="1"/>
      <c r="H2040" s="44" t="str">
        <f t="array" ref="H2040">IF(ISERROR(INDEX(גיליון3!$U$14:$X$28,MATCH('דיווח פרטני'!G2040,גיליון3!$T$14:$T$28,0),MATCH('דיווח פרטני'!C2040,גיליון3!$U$13:$X$13,0)))," ", INDEX(גיליון3!$U$14:$X$28,MATCH('דיווח פרטני'!G2040,גיליון3!$T$14:$T$28,0),MATCH('דיווח פרטני'!C2040,גיליון3!$U$13:$X$13,0)))</f>
        <v xml:space="preserve"> </v>
      </c>
      <c r="I2040" s="1"/>
      <c r="J2040" s="1" t="e">
        <f>VLOOKUP(Table_1[[#This Row],[מספר רישוי ]],'[3]2024'!$A:$AH,34,0)</f>
        <v>#N/A</v>
      </c>
    </row>
    <row r="2041" spans="1:10" ht="18" customHeight="1" thickBot="1" x14ac:dyDescent="0.3">
      <c r="A2041" s="1"/>
      <c r="B2041" s="1"/>
      <c r="C2041" s="1"/>
      <c r="D2041" s="1"/>
      <c r="E2041" s="713"/>
      <c r="F2041" s="1"/>
      <c r="G2041" s="1"/>
      <c r="H2041" s="44" t="str">
        <f t="array" ref="H2041">IF(ISERROR(INDEX(גיליון3!$U$14:$X$28,MATCH('דיווח פרטני'!G2041,גיליון3!$T$14:$T$28,0),MATCH('דיווח פרטני'!C2041,גיליון3!$U$13:$X$13,0)))," ", INDEX(גיליון3!$U$14:$X$28,MATCH('דיווח פרטני'!G2041,גיליון3!$T$14:$T$28,0),MATCH('דיווח פרטני'!C2041,גיליון3!$U$13:$X$13,0)))</f>
        <v xml:space="preserve"> </v>
      </c>
      <c r="I2041" s="1"/>
      <c r="J2041" s="1" t="e">
        <f>VLOOKUP(Table_1[[#This Row],[מספר רישוי ]],'[3]2024'!$A:$AH,34,0)</f>
        <v>#N/A</v>
      </c>
    </row>
    <row r="2042" spans="1:10" ht="18" customHeight="1" thickBot="1" x14ac:dyDescent="0.3">
      <c r="A2042" s="1"/>
      <c r="B2042" s="1"/>
      <c r="C2042" s="1"/>
      <c r="D2042" s="1"/>
      <c r="E2042" s="713"/>
      <c r="F2042" s="1"/>
      <c r="G2042" s="1"/>
      <c r="H2042" s="44" t="str">
        <f t="array" ref="H2042">IF(ISERROR(INDEX(גיליון3!$U$14:$X$28,MATCH('דיווח פרטני'!G2042,גיליון3!$T$14:$T$28,0),MATCH('דיווח פרטני'!C2042,גיליון3!$U$13:$X$13,0)))," ", INDEX(גיליון3!$U$14:$X$28,MATCH('דיווח פרטני'!G2042,גיליון3!$T$14:$T$28,0),MATCH('דיווח פרטני'!C2042,גיליון3!$U$13:$X$13,0)))</f>
        <v xml:space="preserve"> </v>
      </c>
      <c r="I2042" s="1"/>
      <c r="J2042" s="1" t="e">
        <f>VLOOKUP(Table_1[[#This Row],[מספר רישוי ]],'[3]2024'!$A:$AH,34,0)</f>
        <v>#N/A</v>
      </c>
    </row>
    <row r="2043" spans="1:10" ht="18" customHeight="1" thickBot="1" x14ac:dyDescent="0.3">
      <c r="A2043" s="1"/>
      <c r="B2043" s="1"/>
      <c r="C2043" s="1"/>
      <c r="D2043" s="1"/>
      <c r="E2043" s="713"/>
      <c r="F2043" s="1"/>
      <c r="G2043" s="1"/>
      <c r="H2043" s="44" t="str">
        <f t="array" ref="H2043">IF(ISERROR(INDEX(גיליון3!$U$14:$X$28,MATCH('דיווח פרטני'!G2043,גיליון3!$T$14:$T$28,0),MATCH('דיווח פרטני'!C2043,גיליון3!$U$13:$X$13,0)))," ", INDEX(גיליון3!$U$14:$X$28,MATCH('דיווח פרטני'!G2043,גיליון3!$T$14:$T$28,0),MATCH('דיווח פרטני'!C2043,גיליון3!$U$13:$X$13,0)))</f>
        <v xml:space="preserve"> </v>
      </c>
      <c r="I2043" s="1"/>
      <c r="J2043" s="1" t="e">
        <f>VLOOKUP(Table_1[[#This Row],[מספר רישוי ]],'[3]2024'!$A:$AH,34,0)</f>
        <v>#N/A</v>
      </c>
    </row>
    <row r="2044" spans="1:10" ht="18" customHeight="1" thickBot="1" x14ac:dyDescent="0.3">
      <c r="A2044" s="1"/>
      <c r="B2044" s="1"/>
      <c r="C2044" s="1"/>
      <c r="D2044" s="1"/>
      <c r="E2044" s="713"/>
      <c r="F2044" s="1"/>
      <c r="G2044" s="1"/>
      <c r="H2044" s="44" t="str">
        <f t="array" ref="H2044">IF(ISERROR(INDEX(גיליון3!$U$14:$X$28,MATCH('דיווח פרטני'!G2044,גיליון3!$T$14:$T$28,0),MATCH('דיווח פרטני'!C2044,גיליון3!$U$13:$X$13,0)))," ", INDEX(גיליון3!$U$14:$X$28,MATCH('דיווח פרטני'!G2044,גיליון3!$T$14:$T$28,0),MATCH('דיווח פרטני'!C2044,גיליון3!$U$13:$X$13,0)))</f>
        <v xml:space="preserve"> </v>
      </c>
      <c r="I2044" s="1"/>
      <c r="J2044" s="1" t="e">
        <f>VLOOKUP(Table_1[[#This Row],[מספר רישוי ]],'[3]2024'!$A:$AH,34,0)</f>
        <v>#N/A</v>
      </c>
    </row>
    <row r="2045" spans="1:10" ht="18" customHeight="1" thickBot="1" x14ac:dyDescent="0.3">
      <c r="A2045" s="1"/>
      <c r="B2045" s="1"/>
      <c r="C2045" s="1"/>
      <c r="D2045" s="1"/>
      <c r="E2045" s="713"/>
      <c r="F2045" s="1"/>
      <c r="G2045" s="1"/>
      <c r="H2045" s="44" t="str">
        <f t="array" ref="H2045">IF(ISERROR(INDEX(גיליון3!$U$14:$X$28,MATCH('דיווח פרטני'!G2045,גיליון3!$T$14:$T$28,0),MATCH('דיווח פרטני'!C2045,גיליון3!$U$13:$X$13,0)))," ", INDEX(גיליון3!$U$14:$X$28,MATCH('דיווח פרטני'!G2045,גיליון3!$T$14:$T$28,0),MATCH('דיווח פרטני'!C2045,גיליון3!$U$13:$X$13,0)))</f>
        <v xml:space="preserve"> </v>
      </c>
      <c r="I2045" s="1"/>
      <c r="J2045" s="1" t="e">
        <f>VLOOKUP(Table_1[[#This Row],[מספר רישוי ]],'[3]2024'!$A:$AH,34,0)</f>
        <v>#N/A</v>
      </c>
    </row>
    <row r="2046" spans="1:10" ht="18" customHeight="1" thickBot="1" x14ac:dyDescent="0.3">
      <c r="A2046" s="1"/>
      <c r="B2046" s="1"/>
      <c r="C2046" s="1"/>
      <c r="D2046" s="1"/>
      <c r="E2046" s="713"/>
      <c r="F2046" s="1"/>
      <c r="G2046" s="1"/>
      <c r="H2046" s="44" t="str">
        <f t="array" ref="H2046">IF(ISERROR(INDEX(גיליון3!$U$14:$X$28,MATCH('דיווח פרטני'!G2046,גיליון3!$T$14:$T$28,0),MATCH('דיווח פרטני'!C2046,גיליון3!$U$13:$X$13,0)))," ", INDEX(גיליון3!$U$14:$X$28,MATCH('דיווח פרטני'!G2046,גיליון3!$T$14:$T$28,0),MATCH('דיווח פרטני'!C2046,גיליון3!$U$13:$X$13,0)))</f>
        <v xml:space="preserve"> </v>
      </c>
      <c r="I2046" s="1"/>
      <c r="J2046" s="1" t="e">
        <f>VLOOKUP(Table_1[[#This Row],[מספר רישוי ]],'[3]2024'!$A:$AH,34,0)</f>
        <v>#N/A</v>
      </c>
    </row>
    <row r="2047" spans="1:10" ht="18" customHeight="1" thickBot="1" x14ac:dyDescent="0.3">
      <c r="A2047" s="1"/>
      <c r="B2047" s="1"/>
      <c r="C2047" s="1"/>
      <c r="D2047" s="1"/>
      <c r="E2047" s="713"/>
      <c r="F2047" s="1"/>
      <c r="G2047" s="1"/>
      <c r="H2047" s="44" t="str">
        <f t="array" ref="H2047">IF(ISERROR(INDEX(גיליון3!$U$14:$X$28,MATCH('דיווח פרטני'!G2047,גיליון3!$T$14:$T$28,0),MATCH('דיווח פרטני'!C2047,גיליון3!$U$13:$X$13,0)))," ", INDEX(גיליון3!$U$14:$X$28,MATCH('דיווח פרטני'!G2047,גיליון3!$T$14:$T$28,0),MATCH('דיווח פרטני'!C2047,גיליון3!$U$13:$X$13,0)))</f>
        <v xml:space="preserve"> </v>
      </c>
      <c r="I2047" s="1"/>
      <c r="J2047" s="1" t="e">
        <f>VLOOKUP(Table_1[[#This Row],[מספר רישוי ]],'[3]2024'!$A:$AH,34,0)</f>
        <v>#N/A</v>
      </c>
    </row>
    <row r="2048" spans="1:10" ht="18" customHeight="1" thickBot="1" x14ac:dyDescent="0.3">
      <c r="A2048" s="1"/>
      <c r="B2048" s="1"/>
      <c r="C2048" s="1"/>
      <c r="D2048" s="1"/>
      <c r="E2048" s="713"/>
      <c r="F2048" s="1"/>
      <c r="G2048" s="1"/>
      <c r="H2048" s="44" t="str">
        <f t="array" ref="H2048">IF(ISERROR(INDEX(גיליון3!$U$14:$X$28,MATCH('דיווח פרטני'!G2048,גיליון3!$T$14:$T$28,0),MATCH('דיווח פרטני'!C2048,גיליון3!$U$13:$X$13,0)))," ", INDEX(גיליון3!$U$14:$X$28,MATCH('דיווח פרטני'!G2048,גיליון3!$T$14:$T$28,0),MATCH('דיווח פרטני'!C2048,גיליון3!$U$13:$X$13,0)))</f>
        <v xml:space="preserve"> </v>
      </c>
      <c r="I2048" s="1"/>
      <c r="J2048" s="1" t="e">
        <f>VLOOKUP(Table_1[[#This Row],[מספר רישוי ]],'[3]2024'!$A:$AH,34,0)</f>
        <v>#N/A</v>
      </c>
    </row>
    <row r="2049" spans="1:10" ht="18" customHeight="1" thickBot="1" x14ac:dyDescent="0.3">
      <c r="A2049" s="1"/>
      <c r="B2049" s="1"/>
      <c r="C2049" s="1"/>
      <c r="D2049" s="1"/>
      <c r="E2049" s="713"/>
      <c r="F2049" s="1"/>
      <c r="G2049" s="1"/>
      <c r="H2049" s="44" t="str">
        <f t="array" ref="H2049">IF(ISERROR(INDEX(גיליון3!$U$14:$X$28,MATCH('דיווח פרטני'!G2049,גיליון3!$T$14:$T$28,0),MATCH('דיווח פרטני'!C2049,גיליון3!$U$13:$X$13,0)))," ", INDEX(גיליון3!$U$14:$X$28,MATCH('דיווח פרטני'!G2049,גיליון3!$T$14:$T$28,0),MATCH('דיווח פרטני'!C2049,גיליון3!$U$13:$X$13,0)))</f>
        <v xml:space="preserve"> </v>
      </c>
      <c r="I2049" s="1"/>
      <c r="J2049" s="1" t="e">
        <f>VLOOKUP(Table_1[[#This Row],[מספר רישוי ]],'[3]2024'!$A:$AH,34,0)</f>
        <v>#N/A</v>
      </c>
    </row>
    <row r="2050" spans="1:10" ht="18" customHeight="1" thickBot="1" x14ac:dyDescent="0.3">
      <c r="A2050" s="1"/>
      <c r="B2050" s="1"/>
      <c r="C2050" s="1"/>
      <c r="D2050" s="1"/>
      <c r="E2050" s="713"/>
      <c r="F2050" s="1"/>
      <c r="G2050" s="1"/>
      <c r="H2050" s="44" t="str">
        <f t="array" ref="H2050">IF(ISERROR(INDEX(גיליון3!$U$14:$X$28,MATCH('דיווח פרטני'!G2050,גיליון3!$T$14:$T$28,0),MATCH('דיווח פרטני'!C2050,גיליון3!$U$13:$X$13,0)))," ", INDEX(גיליון3!$U$14:$X$28,MATCH('דיווח פרטני'!G2050,גיליון3!$T$14:$T$28,0),MATCH('דיווח פרטני'!C2050,גיליון3!$U$13:$X$13,0)))</f>
        <v xml:space="preserve"> </v>
      </c>
      <c r="I2050" s="1"/>
      <c r="J2050" s="1" t="e">
        <f>VLOOKUP(Table_1[[#This Row],[מספר רישוי ]],'[3]2024'!$A:$AH,34,0)</f>
        <v>#N/A</v>
      </c>
    </row>
    <row r="2051" spans="1:10" ht="18" customHeight="1" thickBot="1" x14ac:dyDescent="0.3">
      <c r="A2051" s="1"/>
      <c r="B2051" s="1"/>
      <c r="C2051" s="1"/>
      <c r="D2051" s="1"/>
      <c r="E2051" s="713"/>
      <c r="F2051" s="1"/>
      <c r="G2051" s="1"/>
      <c r="H2051" s="44" t="str">
        <f t="array" ref="H2051">IF(ISERROR(INDEX(גיליון3!$U$14:$X$28,MATCH('דיווח פרטני'!G2051,גיליון3!$T$14:$T$28,0),MATCH('דיווח פרטני'!C2051,גיליון3!$U$13:$X$13,0)))," ", INDEX(גיליון3!$U$14:$X$28,MATCH('דיווח פרטני'!G2051,גיליון3!$T$14:$T$28,0),MATCH('דיווח פרטני'!C2051,גיליון3!$U$13:$X$13,0)))</f>
        <v xml:space="preserve"> </v>
      </c>
      <c r="I2051" s="1"/>
      <c r="J2051" s="1" t="e">
        <f>VLOOKUP(Table_1[[#This Row],[מספר רישוי ]],'[3]2024'!$A:$AH,34,0)</f>
        <v>#N/A</v>
      </c>
    </row>
    <row r="2052" spans="1:10" ht="18" customHeight="1" thickBot="1" x14ac:dyDescent="0.3">
      <c r="A2052" s="1"/>
      <c r="B2052" s="1"/>
      <c r="C2052" s="1"/>
      <c r="D2052" s="1"/>
      <c r="E2052" s="713"/>
      <c r="F2052" s="1"/>
      <c r="G2052" s="1"/>
      <c r="H2052" s="44" t="str">
        <f t="array" ref="H2052">IF(ISERROR(INDEX(גיליון3!$U$14:$X$28,MATCH('דיווח פרטני'!G2052,גיליון3!$T$14:$T$28,0),MATCH('דיווח פרטני'!C2052,גיליון3!$U$13:$X$13,0)))," ", INDEX(גיליון3!$U$14:$X$28,MATCH('דיווח פרטני'!G2052,גיליון3!$T$14:$T$28,0),MATCH('דיווח פרטני'!C2052,גיליון3!$U$13:$X$13,0)))</f>
        <v xml:space="preserve"> </v>
      </c>
      <c r="I2052" s="1"/>
      <c r="J2052" s="1" t="e">
        <f>VLOOKUP(Table_1[[#This Row],[מספר רישוי ]],'[3]2024'!$A:$AH,34,0)</f>
        <v>#N/A</v>
      </c>
    </row>
    <row r="2053" spans="1:10" ht="18" customHeight="1" thickBot="1" x14ac:dyDescent="0.3">
      <c r="A2053" s="1"/>
      <c r="B2053" s="1"/>
      <c r="C2053" s="1"/>
      <c r="D2053" s="1"/>
      <c r="E2053" s="713"/>
      <c r="F2053" s="1"/>
      <c r="G2053" s="1"/>
      <c r="H2053" s="44" t="str">
        <f t="array" ref="H2053">IF(ISERROR(INDEX(גיליון3!$U$14:$X$28,MATCH('דיווח פרטני'!G2053,גיליון3!$T$14:$T$28,0),MATCH('דיווח פרטני'!C2053,גיליון3!$U$13:$X$13,0)))," ", INDEX(גיליון3!$U$14:$X$28,MATCH('דיווח פרטני'!G2053,גיליון3!$T$14:$T$28,0),MATCH('דיווח פרטני'!C2053,גיליון3!$U$13:$X$13,0)))</f>
        <v xml:space="preserve"> </v>
      </c>
      <c r="I2053" s="1"/>
      <c r="J2053" s="1" t="e">
        <f>VLOOKUP(Table_1[[#This Row],[מספר רישוי ]],'[3]2024'!$A:$AH,34,0)</f>
        <v>#N/A</v>
      </c>
    </row>
    <row r="2054" spans="1:10" ht="18" customHeight="1" thickBot="1" x14ac:dyDescent="0.3">
      <c r="A2054" s="1"/>
      <c r="B2054" s="1"/>
      <c r="C2054" s="1"/>
      <c r="D2054" s="1"/>
      <c r="E2054" s="713"/>
      <c r="F2054" s="1"/>
      <c r="G2054" s="1"/>
      <c r="H2054" s="44" t="str">
        <f t="array" ref="H2054">IF(ISERROR(INDEX(גיליון3!$U$14:$X$28,MATCH('דיווח פרטני'!G2054,גיליון3!$T$14:$T$28,0),MATCH('דיווח פרטני'!C2054,גיליון3!$U$13:$X$13,0)))," ", INDEX(גיליון3!$U$14:$X$28,MATCH('דיווח פרטני'!G2054,גיליון3!$T$14:$T$28,0),MATCH('דיווח פרטני'!C2054,גיליון3!$U$13:$X$13,0)))</f>
        <v xml:space="preserve"> </v>
      </c>
      <c r="I2054" s="1"/>
      <c r="J2054" s="1" t="e">
        <f>VLOOKUP(Table_1[[#This Row],[מספר רישוי ]],'[3]2024'!$A:$AH,34,0)</f>
        <v>#N/A</v>
      </c>
    </row>
    <row r="2055" spans="1:10" ht="18" customHeight="1" thickBot="1" x14ac:dyDescent="0.3">
      <c r="A2055" s="1"/>
      <c r="B2055" s="1"/>
      <c r="C2055" s="1"/>
      <c r="D2055" s="1"/>
      <c r="E2055" s="713"/>
      <c r="F2055" s="1"/>
      <c r="G2055" s="1"/>
      <c r="H2055" s="44" t="str">
        <f t="array" ref="H2055">IF(ISERROR(INDEX(גיליון3!$U$14:$X$28,MATCH('דיווח פרטני'!G2055,גיליון3!$T$14:$T$28,0),MATCH('דיווח פרטני'!C2055,גיליון3!$U$13:$X$13,0)))," ", INDEX(גיליון3!$U$14:$X$28,MATCH('דיווח פרטני'!G2055,גיליון3!$T$14:$T$28,0),MATCH('דיווח פרטני'!C2055,גיליון3!$U$13:$X$13,0)))</f>
        <v xml:space="preserve"> </v>
      </c>
      <c r="I2055" s="1"/>
      <c r="J2055" s="1" t="e">
        <f>VLOOKUP(Table_1[[#This Row],[מספר רישוי ]],'[3]2024'!$A:$AH,34,0)</f>
        <v>#N/A</v>
      </c>
    </row>
    <row r="2056" spans="1:10" ht="18" customHeight="1" thickBot="1" x14ac:dyDescent="0.3">
      <c r="A2056" s="1"/>
      <c r="B2056" s="1"/>
      <c r="C2056" s="1"/>
      <c r="D2056" s="1"/>
      <c r="E2056" s="713"/>
      <c r="F2056" s="1"/>
      <c r="G2056" s="1"/>
      <c r="H2056" s="44" t="str">
        <f t="array" ref="H2056">IF(ISERROR(INDEX(גיליון3!$U$14:$X$28,MATCH('דיווח פרטני'!G2056,גיליון3!$T$14:$T$28,0),MATCH('דיווח פרטני'!C2056,גיליון3!$U$13:$X$13,0)))," ", INDEX(גיליון3!$U$14:$X$28,MATCH('דיווח פרטני'!G2056,גיליון3!$T$14:$T$28,0),MATCH('דיווח פרטני'!C2056,גיליון3!$U$13:$X$13,0)))</f>
        <v xml:space="preserve"> </v>
      </c>
      <c r="I2056" s="1"/>
      <c r="J2056" s="1" t="e">
        <f>VLOOKUP(Table_1[[#This Row],[מספר רישוי ]],'[3]2024'!$A:$AH,34,0)</f>
        <v>#N/A</v>
      </c>
    </row>
    <row r="2057" spans="1:10" ht="18" customHeight="1" thickBot="1" x14ac:dyDescent="0.3">
      <c r="A2057" s="1"/>
      <c r="B2057" s="1"/>
      <c r="C2057" s="1"/>
      <c r="D2057" s="1"/>
      <c r="E2057" s="713"/>
      <c r="F2057" s="1"/>
      <c r="G2057" s="1"/>
      <c r="H2057" s="44" t="str">
        <f t="array" ref="H2057">IF(ISERROR(INDEX(גיליון3!$U$14:$X$28,MATCH('דיווח פרטני'!G2057,גיליון3!$T$14:$T$28,0),MATCH('דיווח פרטני'!C2057,גיליון3!$U$13:$X$13,0)))," ", INDEX(גיליון3!$U$14:$X$28,MATCH('דיווח פרטני'!G2057,גיליון3!$T$14:$T$28,0),MATCH('דיווח פרטני'!C2057,גיליון3!$U$13:$X$13,0)))</f>
        <v xml:space="preserve"> </v>
      </c>
      <c r="I2057" s="1"/>
      <c r="J2057" s="1" t="e">
        <f>VLOOKUP(Table_1[[#This Row],[מספר רישוי ]],'[3]2024'!$A:$AH,34,0)</f>
        <v>#N/A</v>
      </c>
    </row>
    <row r="2058" spans="1:10" ht="18" customHeight="1" thickBot="1" x14ac:dyDescent="0.3">
      <c r="A2058" s="1"/>
      <c r="B2058" s="1"/>
      <c r="C2058" s="1"/>
      <c r="D2058" s="1"/>
      <c r="E2058" s="713"/>
      <c r="F2058" s="1"/>
      <c r="G2058" s="1"/>
      <c r="H2058" s="44" t="str">
        <f t="array" ref="H2058">IF(ISERROR(INDEX(גיליון3!$U$14:$X$28,MATCH('דיווח פרטני'!G2058,גיליון3!$T$14:$T$28,0),MATCH('דיווח פרטני'!C2058,גיליון3!$U$13:$X$13,0)))," ", INDEX(גיליון3!$U$14:$X$28,MATCH('דיווח פרטני'!G2058,גיליון3!$T$14:$T$28,0),MATCH('דיווח פרטני'!C2058,גיליון3!$U$13:$X$13,0)))</f>
        <v xml:space="preserve"> </v>
      </c>
      <c r="I2058" s="1"/>
      <c r="J2058" s="1" t="e">
        <f>VLOOKUP(Table_1[[#This Row],[מספר רישוי ]],'[3]2024'!$A:$AH,34,0)</f>
        <v>#N/A</v>
      </c>
    </row>
    <row r="2059" spans="1:10" ht="18" customHeight="1" thickBot="1" x14ac:dyDescent="0.3">
      <c r="A2059" s="1"/>
      <c r="B2059" s="1"/>
      <c r="C2059" s="1"/>
      <c r="D2059" s="1"/>
      <c r="E2059" s="713"/>
      <c r="F2059" s="1"/>
      <c r="G2059" s="1"/>
      <c r="H2059" s="44" t="str">
        <f t="array" ref="H2059">IF(ISERROR(INDEX(גיליון3!$U$14:$X$28,MATCH('דיווח פרטני'!G2059,גיליון3!$T$14:$T$28,0),MATCH('דיווח פרטני'!C2059,גיליון3!$U$13:$X$13,0)))," ", INDEX(גיליון3!$U$14:$X$28,MATCH('דיווח פרטני'!G2059,גיליון3!$T$14:$T$28,0),MATCH('דיווח פרטני'!C2059,גיליון3!$U$13:$X$13,0)))</f>
        <v xml:space="preserve"> </v>
      </c>
      <c r="I2059" s="1"/>
      <c r="J2059" s="1" t="e">
        <f>VLOOKUP(Table_1[[#This Row],[מספר רישוי ]],'[3]2024'!$A:$AH,34,0)</f>
        <v>#N/A</v>
      </c>
    </row>
    <row r="2060" spans="1:10" ht="18" customHeight="1" thickBot="1" x14ac:dyDescent="0.3">
      <c r="A2060" s="1"/>
      <c r="B2060" s="1"/>
      <c r="C2060" s="1"/>
      <c r="D2060" s="1"/>
      <c r="E2060" s="713"/>
      <c r="F2060" s="1"/>
      <c r="G2060" s="1"/>
      <c r="H2060" s="44" t="str">
        <f t="array" ref="H2060">IF(ISERROR(INDEX(גיליון3!$U$14:$X$28,MATCH('דיווח פרטני'!G2060,גיליון3!$T$14:$T$28,0),MATCH('דיווח פרטני'!C2060,גיליון3!$U$13:$X$13,0)))," ", INDEX(גיליון3!$U$14:$X$28,MATCH('דיווח פרטני'!G2060,גיליון3!$T$14:$T$28,0),MATCH('דיווח פרטני'!C2060,גיליון3!$U$13:$X$13,0)))</f>
        <v xml:space="preserve"> </v>
      </c>
      <c r="I2060" s="1"/>
      <c r="J2060" s="1" t="e">
        <f>VLOOKUP(Table_1[[#This Row],[מספר רישוי ]],'[3]2024'!$A:$AH,34,0)</f>
        <v>#N/A</v>
      </c>
    </row>
    <row r="2061" spans="1:10" ht="18" customHeight="1" thickBot="1" x14ac:dyDescent="0.3">
      <c r="A2061" s="1"/>
      <c r="B2061" s="1"/>
      <c r="C2061" s="1"/>
      <c r="D2061" s="1"/>
      <c r="E2061" s="713"/>
      <c r="F2061" s="1"/>
      <c r="G2061" s="1"/>
      <c r="H2061" s="44" t="str">
        <f t="array" ref="H2061">IF(ISERROR(INDEX(גיליון3!$U$14:$X$28,MATCH('דיווח פרטני'!G2061,גיליון3!$T$14:$T$28,0),MATCH('דיווח פרטני'!C2061,גיליון3!$U$13:$X$13,0)))," ", INDEX(גיליון3!$U$14:$X$28,MATCH('דיווח פרטני'!G2061,גיליון3!$T$14:$T$28,0),MATCH('דיווח פרטני'!C2061,גיליון3!$U$13:$X$13,0)))</f>
        <v xml:space="preserve"> </v>
      </c>
      <c r="I2061" s="1"/>
      <c r="J2061" s="1" t="e">
        <f>VLOOKUP(Table_1[[#This Row],[מספר רישוי ]],'[3]2024'!$A:$AH,34,0)</f>
        <v>#N/A</v>
      </c>
    </row>
    <row r="2062" spans="1:10" ht="18" customHeight="1" thickBot="1" x14ac:dyDescent="0.3">
      <c r="A2062" s="1"/>
      <c r="B2062" s="1"/>
      <c r="C2062" s="1"/>
      <c r="D2062" s="1"/>
      <c r="E2062" s="713"/>
      <c r="F2062" s="1"/>
      <c r="G2062" s="1"/>
      <c r="H2062" s="44" t="str">
        <f t="array" ref="H2062">IF(ISERROR(INDEX(גיליון3!$U$14:$X$28,MATCH('דיווח פרטני'!G2062,גיליון3!$T$14:$T$28,0),MATCH('דיווח פרטני'!C2062,גיליון3!$U$13:$X$13,0)))," ", INDEX(גיליון3!$U$14:$X$28,MATCH('דיווח פרטני'!G2062,גיליון3!$T$14:$T$28,0),MATCH('דיווח פרטני'!C2062,גיליון3!$U$13:$X$13,0)))</f>
        <v xml:space="preserve"> </v>
      </c>
      <c r="I2062" s="1"/>
      <c r="J2062" s="1" t="e">
        <f>VLOOKUP(Table_1[[#This Row],[מספר רישוי ]],'[3]2024'!$A:$AH,34,0)</f>
        <v>#N/A</v>
      </c>
    </row>
    <row r="2063" spans="1:10" ht="18" customHeight="1" thickBot="1" x14ac:dyDescent="0.3">
      <c r="A2063" s="1"/>
      <c r="B2063" s="1"/>
      <c r="C2063" s="1"/>
      <c r="D2063" s="1"/>
      <c r="E2063" s="713"/>
      <c r="F2063" s="1"/>
      <c r="G2063" s="1"/>
      <c r="H2063" s="44" t="str">
        <f t="array" ref="H2063">IF(ISERROR(INDEX(גיליון3!$U$14:$X$28,MATCH('דיווח פרטני'!G2063,גיליון3!$T$14:$T$28,0),MATCH('דיווח פרטני'!C2063,גיליון3!$U$13:$X$13,0)))," ", INDEX(גיליון3!$U$14:$X$28,MATCH('דיווח פרטני'!G2063,גיליון3!$T$14:$T$28,0),MATCH('דיווח פרטני'!C2063,גיליון3!$U$13:$X$13,0)))</f>
        <v xml:space="preserve"> </v>
      </c>
      <c r="I2063" s="1"/>
      <c r="J2063" s="1" t="e">
        <f>VLOOKUP(Table_1[[#This Row],[מספר רישוי ]],'[3]2024'!$A:$AH,34,0)</f>
        <v>#N/A</v>
      </c>
    </row>
    <row r="2064" spans="1:10" ht="18" customHeight="1" thickBot="1" x14ac:dyDescent="0.3">
      <c r="A2064" s="1"/>
      <c r="B2064" s="1"/>
      <c r="C2064" s="1"/>
      <c r="D2064" s="1"/>
      <c r="E2064" s="713"/>
      <c r="F2064" s="1"/>
      <c r="G2064" s="1"/>
      <c r="H2064" s="44" t="str">
        <f t="array" ref="H2064">IF(ISERROR(INDEX(גיליון3!$U$14:$X$28,MATCH('דיווח פרטני'!G2064,גיליון3!$T$14:$T$28,0),MATCH('דיווח פרטני'!C2064,גיליון3!$U$13:$X$13,0)))," ", INDEX(גיליון3!$U$14:$X$28,MATCH('דיווח פרטני'!G2064,גיליון3!$T$14:$T$28,0),MATCH('דיווח פרטני'!C2064,גיליון3!$U$13:$X$13,0)))</f>
        <v xml:space="preserve"> </v>
      </c>
      <c r="I2064" s="1"/>
      <c r="J2064" s="1" t="e">
        <f>VLOOKUP(Table_1[[#This Row],[מספר רישוי ]],'[3]2024'!$A:$AH,34,0)</f>
        <v>#N/A</v>
      </c>
    </row>
    <row r="2065" spans="1:10" ht="18" customHeight="1" thickBot="1" x14ac:dyDescent="0.3">
      <c r="A2065" s="1"/>
      <c r="B2065" s="1"/>
      <c r="C2065" s="1"/>
      <c r="D2065" s="1"/>
      <c r="E2065" s="713"/>
      <c r="F2065" s="1"/>
      <c r="G2065" s="1"/>
      <c r="H2065" s="44" t="str">
        <f t="array" ref="H2065">IF(ISERROR(INDEX(גיליון3!$U$14:$X$28,MATCH('דיווח פרטני'!G2065,גיליון3!$T$14:$T$28,0),MATCH('דיווח פרטני'!C2065,גיליון3!$U$13:$X$13,0)))," ", INDEX(גיליון3!$U$14:$X$28,MATCH('דיווח פרטני'!G2065,גיליון3!$T$14:$T$28,0),MATCH('דיווח פרטני'!C2065,גיליון3!$U$13:$X$13,0)))</f>
        <v xml:space="preserve"> </v>
      </c>
      <c r="I2065" s="1"/>
      <c r="J2065" s="1" t="e">
        <f>VLOOKUP(Table_1[[#This Row],[מספר רישוי ]],'[3]2024'!$A:$AH,34,0)</f>
        <v>#N/A</v>
      </c>
    </row>
    <row r="2066" spans="1:10" ht="18" customHeight="1" thickBot="1" x14ac:dyDescent="0.3">
      <c r="A2066" s="1"/>
      <c r="B2066" s="1"/>
      <c r="C2066" s="1"/>
      <c r="D2066" s="1"/>
      <c r="E2066" s="713"/>
      <c r="F2066" s="1"/>
      <c r="G2066" s="1"/>
      <c r="H2066" s="44" t="str">
        <f t="array" ref="H2066">IF(ISERROR(INDEX(גיליון3!$U$14:$X$28,MATCH('דיווח פרטני'!G2066,גיליון3!$T$14:$T$28,0),MATCH('דיווח פרטני'!C2066,גיליון3!$U$13:$X$13,0)))," ", INDEX(גיליון3!$U$14:$X$28,MATCH('דיווח פרטני'!G2066,גיליון3!$T$14:$T$28,0),MATCH('דיווח פרטני'!C2066,גיליון3!$U$13:$X$13,0)))</f>
        <v xml:space="preserve"> </v>
      </c>
      <c r="I2066" s="1"/>
      <c r="J2066" s="1" t="e">
        <f>VLOOKUP(Table_1[[#This Row],[מספר רישוי ]],'[3]2024'!$A:$AH,34,0)</f>
        <v>#N/A</v>
      </c>
    </row>
    <row r="2067" spans="1:10" ht="18" customHeight="1" thickBot="1" x14ac:dyDescent="0.3">
      <c r="A2067" s="1"/>
      <c r="B2067" s="1"/>
      <c r="C2067" s="1"/>
      <c r="D2067" s="1"/>
      <c r="E2067" s="713"/>
      <c r="F2067" s="1"/>
      <c r="G2067" s="1"/>
      <c r="H2067" s="44" t="str">
        <f t="array" ref="H2067">IF(ISERROR(INDEX(גיליון3!$U$14:$X$28,MATCH('דיווח פרטני'!G2067,גיליון3!$T$14:$T$28,0),MATCH('דיווח פרטני'!C2067,גיליון3!$U$13:$X$13,0)))," ", INDEX(גיליון3!$U$14:$X$28,MATCH('דיווח פרטני'!G2067,גיליון3!$T$14:$T$28,0),MATCH('דיווח פרטני'!C2067,גיליון3!$U$13:$X$13,0)))</f>
        <v xml:space="preserve"> </v>
      </c>
      <c r="I2067" s="1"/>
      <c r="J2067" s="1" t="e">
        <f>VLOOKUP(Table_1[[#This Row],[מספר רישוי ]],'[3]2024'!$A:$AH,34,0)</f>
        <v>#N/A</v>
      </c>
    </row>
    <row r="2068" spans="1:10" ht="18" customHeight="1" thickBot="1" x14ac:dyDescent="0.3">
      <c r="A2068" s="1"/>
      <c r="B2068" s="1"/>
      <c r="C2068" s="1"/>
      <c r="D2068" s="1"/>
      <c r="E2068" s="713"/>
      <c r="F2068" s="1"/>
      <c r="G2068" s="1"/>
      <c r="H2068" s="44" t="str">
        <f t="array" ref="H2068">IF(ISERROR(INDEX(גיליון3!$U$14:$X$28,MATCH('דיווח פרטני'!G2068,גיליון3!$T$14:$T$28,0),MATCH('דיווח פרטני'!C2068,גיליון3!$U$13:$X$13,0)))," ", INDEX(גיליון3!$U$14:$X$28,MATCH('דיווח פרטני'!G2068,גיליון3!$T$14:$T$28,0),MATCH('דיווח פרטני'!C2068,גיליון3!$U$13:$X$13,0)))</f>
        <v xml:space="preserve"> </v>
      </c>
      <c r="I2068" s="1"/>
      <c r="J2068" s="1" t="e">
        <f>VLOOKUP(Table_1[[#This Row],[מספר רישוי ]],'[3]2024'!$A:$AH,34,0)</f>
        <v>#N/A</v>
      </c>
    </row>
    <row r="2069" spans="1:10" ht="18" customHeight="1" thickBot="1" x14ac:dyDescent="0.3">
      <c r="A2069" s="1"/>
      <c r="B2069" s="1"/>
      <c r="C2069" s="1"/>
      <c r="D2069" s="1"/>
      <c r="E2069" s="713"/>
      <c r="F2069" s="1"/>
      <c r="G2069" s="1"/>
      <c r="H2069" s="44" t="str">
        <f t="array" ref="H2069">IF(ISERROR(INDEX(גיליון3!$U$14:$X$28,MATCH('דיווח פרטני'!G2069,גיליון3!$T$14:$T$28,0),MATCH('דיווח פרטני'!C2069,גיליון3!$U$13:$X$13,0)))," ", INDEX(גיליון3!$U$14:$X$28,MATCH('דיווח פרטני'!G2069,גיליון3!$T$14:$T$28,0),MATCH('דיווח פרטני'!C2069,גיליון3!$U$13:$X$13,0)))</f>
        <v xml:space="preserve"> </v>
      </c>
      <c r="I2069" s="1"/>
      <c r="J2069" s="1" t="e">
        <f>VLOOKUP(Table_1[[#This Row],[מספר רישוי ]],'[3]2024'!$A:$AH,34,0)</f>
        <v>#N/A</v>
      </c>
    </row>
    <row r="2070" spans="1:10" ht="18" customHeight="1" thickBot="1" x14ac:dyDescent="0.3">
      <c r="A2070" s="1"/>
      <c r="B2070" s="1"/>
      <c r="C2070" s="1"/>
      <c r="D2070" s="1"/>
      <c r="E2070" s="713"/>
      <c r="F2070" s="1"/>
      <c r="G2070" s="1"/>
      <c r="H2070" s="44" t="str">
        <f t="array" ref="H2070">IF(ISERROR(INDEX(גיליון3!$U$14:$X$28,MATCH('דיווח פרטני'!G2070,גיליון3!$T$14:$T$28,0),MATCH('דיווח פרטני'!C2070,גיליון3!$U$13:$X$13,0)))," ", INDEX(גיליון3!$U$14:$X$28,MATCH('דיווח פרטני'!G2070,גיליון3!$T$14:$T$28,0),MATCH('דיווח פרטני'!C2070,גיליון3!$U$13:$X$13,0)))</f>
        <v xml:space="preserve"> </v>
      </c>
      <c r="I2070" s="1"/>
      <c r="J2070" s="1" t="e">
        <f>VLOOKUP(Table_1[[#This Row],[מספר רישוי ]],'[3]2024'!$A:$AH,34,0)</f>
        <v>#N/A</v>
      </c>
    </row>
    <row r="2071" spans="1:10" ht="18" customHeight="1" thickBot="1" x14ac:dyDescent="0.3">
      <c r="A2071" s="1"/>
      <c r="B2071" s="1"/>
      <c r="C2071" s="1"/>
      <c r="D2071" s="1"/>
      <c r="E2071" s="713"/>
      <c r="F2071" s="1"/>
      <c r="G2071" s="1"/>
      <c r="H2071" s="44" t="str">
        <f t="array" ref="H2071">IF(ISERROR(INDEX(גיליון3!$U$14:$X$28,MATCH('דיווח פרטני'!G2071,גיליון3!$T$14:$T$28,0),MATCH('דיווח פרטני'!C2071,גיליון3!$U$13:$X$13,0)))," ", INDEX(גיליון3!$U$14:$X$28,MATCH('דיווח פרטני'!G2071,גיליון3!$T$14:$T$28,0),MATCH('דיווח פרטני'!C2071,גיליון3!$U$13:$X$13,0)))</f>
        <v xml:space="preserve"> </v>
      </c>
      <c r="I2071" s="1"/>
      <c r="J2071" s="1" t="e">
        <f>VLOOKUP(Table_1[[#This Row],[מספר רישוי ]],'[3]2024'!$A:$AH,34,0)</f>
        <v>#N/A</v>
      </c>
    </row>
    <row r="2072" spans="1:10" ht="18" customHeight="1" thickBot="1" x14ac:dyDescent="0.3">
      <c r="A2072" s="1"/>
      <c r="B2072" s="1"/>
      <c r="C2072" s="1"/>
      <c r="D2072" s="1"/>
      <c r="E2072" s="713"/>
      <c r="F2072" s="1"/>
      <c r="G2072" s="1"/>
      <c r="H2072" s="44" t="str">
        <f t="array" ref="H2072">IF(ISERROR(INDEX(גיליון3!$U$14:$X$28,MATCH('דיווח פרטני'!G2072,גיליון3!$T$14:$T$28,0),MATCH('דיווח פרטני'!C2072,גיליון3!$U$13:$X$13,0)))," ", INDEX(גיליון3!$U$14:$X$28,MATCH('דיווח פרטני'!G2072,גיליון3!$T$14:$T$28,0),MATCH('דיווח פרטני'!C2072,גיליון3!$U$13:$X$13,0)))</f>
        <v xml:space="preserve"> </v>
      </c>
      <c r="I2072" s="1"/>
      <c r="J2072" s="1" t="e">
        <f>VLOOKUP(Table_1[[#This Row],[מספר רישוי ]],'[3]2024'!$A:$AH,34,0)</f>
        <v>#N/A</v>
      </c>
    </row>
    <row r="2073" spans="1:10" ht="18" customHeight="1" thickBot="1" x14ac:dyDescent="0.3">
      <c r="A2073" s="1"/>
      <c r="B2073" s="1"/>
      <c r="C2073" s="1"/>
      <c r="D2073" s="1"/>
      <c r="E2073" s="713"/>
      <c r="F2073" s="1"/>
      <c r="G2073" s="1"/>
      <c r="H2073" s="44" t="str">
        <f t="array" ref="H2073">IF(ISERROR(INDEX(גיליון3!$U$14:$X$28,MATCH('דיווח פרטני'!G2073,גיליון3!$T$14:$T$28,0),MATCH('דיווח פרטני'!C2073,גיליון3!$U$13:$X$13,0)))," ", INDEX(גיליון3!$U$14:$X$28,MATCH('דיווח פרטני'!G2073,גיליון3!$T$14:$T$28,0),MATCH('דיווח פרטני'!C2073,גיליון3!$U$13:$X$13,0)))</f>
        <v xml:space="preserve"> </v>
      </c>
      <c r="I2073" s="1"/>
      <c r="J2073" s="1" t="e">
        <f>VLOOKUP(Table_1[[#This Row],[מספר רישוי ]],'[3]2024'!$A:$AH,34,0)</f>
        <v>#N/A</v>
      </c>
    </row>
    <row r="2074" spans="1:10" ht="18" customHeight="1" thickBot="1" x14ac:dyDescent="0.3">
      <c r="A2074" s="1"/>
      <c r="B2074" s="1"/>
      <c r="C2074" s="1"/>
      <c r="D2074" s="1"/>
      <c r="E2074" s="713"/>
      <c r="F2074" s="1"/>
      <c r="G2074" s="1"/>
      <c r="H2074" s="44" t="str">
        <f t="array" ref="H2074">IF(ISERROR(INDEX(גיליון3!$U$14:$X$28,MATCH('דיווח פרטני'!G2074,גיליון3!$T$14:$T$28,0),MATCH('דיווח פרטני'!C2074,גיליון3!$U$13:$X$13,0)))," ", INDEX(גיליון3!$U$14:$X$28,MATCH('דיווח פרטני'!G2074,גיליון3!$T$14:$T$28,0),MATCH('דיווח פרטני'!C2074,גיליון3!$U$13:$X$13,0)))</f>
        <v xml:space="preserve"> </v>
      </c>
      <c r="I2074" s="1"/>
      <c r="J2074" s="1" t="e">
        <f>VLOOKUP(Table_1[[#This Row],[מספר רישוי ]],'[3]2024'!$A:$AH,34,0)</f>
        <v>#N/A</v>
      </c>
    </row>
    <row r="2075" spans="1:10" ht="18" customHeight="1" thickBot="1" x14ac:dyDescent="0.3">
      <c r="A2075" s="1"/>
      <c r="B2075" s="1"/>
      <c r="C2075" s="1"/>
      <c r="D2075" s="1"/>
      <c r="E2075" s="713"/>
      <c r="F2075" s="1"/>
      <c r="G2075" s="1"/>
      <c r="H2075" s="44" t="str">
        <f t="array" ref="H2075">IF(ISERROR(INDEX(גיליון3!$U$14:$X$28,MATCH('דיווח פרטני'!G2075,גיליון3!$T$14:$T$28,0),MATCH('דיווח פרטני'!C2075,גיליון3!$U$13:$X$13,0)))," ", INDEX(גיליון3!$U$14:$X$28,MATCH('דיווח פרטני'!G2075,גיליון3!$T$14:$T$28,0),MATCH('דיווח פרטני'!C2075,גיליון3!$U$13:$X$13,0)))</f>
        <v xml:space="preserve"> </v>
      </c>
      <c r="I2075" s="1"/>
      <c r="J2075" s="1" t="e">
        <f>VLOOKUP(Table_1[[#This Row],[מספר רישוי ]],'[3]2024'!$A:$AH,34,0)</f>
        <v>#N/A</v>
      </c>
    </row>
    <row r="2076" spans="1:10" ht="18" customHeight="1" thickBot="1" x14ac:dyDescent="0.3">
      <c r="A2076" s="1"/>
      <c r="B2076" s="1"/>
      <c r="C2076" s="1"/>
      <c r="D2076" s="1"/>
      <c r="E2076" s="713"/>
      <c r="F2076" s="1"/>
      <c r="G2076" s="1"/>
      <c r="H2076" s="44" t="str">
        <f t="array" ref="H2076">IF(ISERROR(INDEX(גיליון3!$U$14:$X$28,MATCH('דיווח פרטני'!G2076,גיליון3!$T$14:$T$28,0),MATCH('דיווח פרטני'!C2076,גיליון3!$U$13:$X$13,0)))," ", INDEX(גיליון3!$U$14:$X$28,MATCH('דיווח פרטני'!G2076,גיליון3!$T$14:$T$28,0),MATCH('דיווח פרטני'!C2076,גיליון3!$U$13:$X$13,0)))</f>
        <v xml:space="preserve"> </v>
      </c>
      <c r="I2076" s="1"/>
      <c r="J2076" s="1" t="e">
        <f>VLOOKUP(Table_1[[#This Row],[מספר רישוי ]],'[3]2024'!$A:$AH,34,0)</f>
        <v>#N/A</v>
      </c>
    </row>
    <row r="2077" spans="1:10" ht="18" customHeight="1" thickBot="1" x14ac:dyDescent="0.3">
      <c r="A2077" s="1"/>
      <c r="B2077" s="1"/>
      <c r="C2077" s="1"/>
      <c r="D2077" s="1"/>
      <c r="E2077" s="713"/>
      <c r="F2077" s="1"/>
      <c r="G2077" s="1"/>
      <c r="H2077" s="44" t="str">
        <f t="array" ref="H2077">IF(ISERROR(INDEX(גיליון3!$U$14:$X$28,MATCH('דיווח פרטני'!G2077,גיליון3!$T$14:$T$28,0),MATCH('דיווח פרטני'!C2077,גיליון3!$U$13:$X$13,0)))," ", INDEX(גיליון3!$U$14:$X$28,MATCH('דיווח פרטני'!G2077,גיליון3!$T$14:$T$28,0),MATCH('דיווח פרטני'!C2077,גיליון3!$U$13:$X$13,0)))</f>
        <v xml:space="preserve"> </v>
      </c>
      <c r="I2077" s="1"/>
      <c r="J2077" s="1" t="e">
        <f>VLOOKUP(Table_1[[#This Row],[מספר רישוי ]],'[3]2024'!$A:$AH,34,0)</f>
        <v>#N/A</v>
      </c>
    </row>
    <row r="2078" spans="1:10" ht="18" customHeight="1" thickBot="1" x14ac:dyDescent="0.3">
      <c r="A2078" s="1"/>
      <c r="B2078" s="1"/>
      <c r="C2078" s="1"/>
      <c r="D2078" s="1"/>
      <c r="E2078" s="713"/>
      <c r="F2078" s="1"/>
      <c r="G2078" s="1"/>
      <c r="H2078" s="44" t="str">
        <f t="array" ref="H2078">IF(ISERROR(INDEX(גיליון3!$U$14:$X$28,MATCH('דיווח פרטני'!G2078,גיליון3!$T$14:$T$28,0),MATCH('דיווח פרטני'!C2078,גיליון3!$U$13:$X$13,0)))," ", INDEX(גיליון3!$U$14:$X$28,MATCH('דיווח פרטני'!G2078,גיליון3!$T$14:$T$28,0),MATCH('דיווח פרטני'!C2078,גיליון3!$U$13:$X$13,0)))</f>
        <v xml:space="preserve"> </v>
      </c>
      <c r="I2078" s="1"/>
      <c r="J2078" s="1" t="e">
        <f>VLOOKUP(Table_1[[#This Row],[מספר רישוי ]],'[3]2024'!$A:$AH,34,0)</f>
        <v>#N/A</v>
      </c>
    </row>
    <row r="2079" spans="1:10" ht="18" customHeight="1" thickBot="1" x14ac:dyDescent="0.3">
      <c r="A2079" s="1"/>
      <c r="B2079" s="1"/>
      <c r="C2079" s="1"/>
      <c r="D2079" s="1"/>
      <c r="E2079" s="713"/>
      <c r="F2079" s="1"/>
      <c r="G2079" s="1"/>
      <c r="H2079" s="44" t="str">
        <f t="array" ref="H2079">IF(ISERROR(INDEX(גיליון3!$U$14:$X$28,MATCH('דיווח פרטני'!G2079,גיליון3!$T$14:$T$28,0),MATCH('דיווח פרטני'!C2079,גיליון3!$U$13:$X$13,0)))," ", INDEX(גיליון3!$U$14:$X$28,MATCH('דיווח פרטני'!G2079,גיליון3!$T$14:$T$28,0),MATCH('דיווח פרטני'!C2079,גיליון3!$U$13:$X$13,0)))</f>
        <v xml:space="preserve"> </v>
      </c>
      <c r="I2079" s="1"/>
      <c r="J2079" s="1" t="e">
        <f>VLOOKUP(Table_1[[#This Row],[מספר רישוי ]],'[3]2024'!$A:$AH,34,0)</f>
        <v>#N/A</v>
      </c>
    </row>
    <row r="2080" spans="1:10" ht="18" customHeight="1" thickBot="1" x14ac:dyDescent="0.3">
      <c r="A2080" s="1"/>
      <c r="B2080" s="1"/>
      <c r="C2080" s="1"/>
      <c r="D2080" s="1"/>
      <c r="E2080" s="713"/>
      <c r="F2080" s="1"/>
      <c r="G2080" s="1"/>
      <c r="H2080" s="44" t="str">
        <f t="array" ref="H2080">IF(ISERROR(INDEX(גיליון3!$U$14:$X$28,MATCH('דיווח פרטני'!G2080,גיליון3!$T$14:$T$28,0),MATCH('דיווח פרטני'!C2080,גיליון3!$U$13:$X$13,0)))," ", INDEX(גיליון3!$U$14:$X$28,MATCH('דיווח פרטני'!G2080,גיליון3!$T$14:$T$28,0),MATCH('דיווח פרטני'!C2080,גיליון3!$U$13:$X$13,0)))</f>
        <v xml:space="preserve"> </v>
      </c>
      <c r="I2080" s="1"/>
      <c r="J2080" s="1" t="e">
        <f>VLOOKUP(Table_1[[#This Row],[מספר רישוי ]],'[3]2024'!$A:$AH,34,0)</f>
        <v>#N/A</v>
      </c>
    </row>
    <row r="2081" spans="1:10" ht="18" customHeight="1" thickBot="1" x14ac:dyDescent="0.3">
      <c r="A2081" s="1"/>
      <c r="B2081" s="1"/>
      <c r="C2081" s="1"/>
      <c r="D2081" s="1"/>
      <c r="E2081" s="713"/>
      <c r="F2081" s="1"/>
      <c r="G2081" s="1"/>
      <c r="H2081" s="44" t="str">
        <f t="array" ref="H2081">IF(ISERROR(INDEX(גיליון3!$U$14:$X$28,MATCH('דיווח פרטני'!G2081,גיליון3!$T$14:$T$28,0),MATCH('דיווח פרטני'!C2081,גיליון3!$U$13:$X$13,0)))," ", INDEX(גיליון3!$U$14:$X$28,MATCH('דיווח פרטני'!G2081,גיליון3!$T$14:$T$28,0),MATCH('דיווח פרטני'!C2081,גיליון3!$U$13:$X$13,0)))</f>
        <v xml:space="preserve"> </v>
      </c>
      <c r="I2081" s="1"/>
      <c r="J2081" s="1" t="e">
        <f>VLOOKUP(Table_1[[#This Row],[מספר רישוי ]],'[3]2024'!$A:$AH,34,0)</f>
        <v>#N/A</v>
      </c>
    </row>
    <row r="2082" spans="1:10" ht="18" customHeight="1" thickBot="1" x14ac:dyDescent="0.3">
      <c r="A2082" s="1"/>
      <c r="B2082" s="1"/>
      <c r="C2082" s="1"/>
      <c r="D2082" s="1"/>
      <c r="E2082" s="713"/>
      <c r="F2082" s="1"/>
      <c r="G2082" s="1"/>
      <c r="H2082" s="44" t="str">
        <f t="array" ref="H2082">IF(ISERROR(INDEX(גיליון3!$U$14:$X$28,MATCH('דיווח פרטני'!G2082,גיליון3!$T$14:$T$28,0),MATCH('דיווח פרטני'!C2082,גיליון3!$U$13:$X$13,0)))," ", INDEX(גיליון3!$U$14:$X$28,MATCH('דיווח פרטני'!G2082,גיליון3!$T$14:$T$28,0),MATCH('דיווח פרטני'!C2082,גיליון3!$U$13:$X$13,0)))</f>
        <v xml:space="preserve"> </v>
      </c>
      <c r="I2082" s="1"/>
      <c r="J2082" s="1" t="e">
        <f>VLOOKUP(Table_1[[#This Row],[מספר רישוי ]],'[3]2024'!$A:$AH,34,0)</f>
        <v>#N/A</v>
      </c>
    </row>
    <row r="2083" spans="1:10" ht="18" customHeight="1" thickBot="1" x14ac:dyDescent="0.3">
      <c r="A2083" s="1"/>
      <c r="B2083" s="1"/>
      <c r="C2083" s="1"/>
      <c r="D2083" s="1"/>
      <c r="E2083" s="713"/>
      <c r="F2083" s="1"/>
      <c r="G2083" s="1"/>
      <c r="H2083" s="44" t="str">
        <f t="array" ref="H2083">IF(ISERROR(INDEX(גיליון3!$U$14:$X$28,MATCH('דיווח פרטני'!G2083,גיליון3!$T$14:$T$28,0),MATCH('דיווח פרטני'!C2083,גיליון3!$U$13:$X$13,0)))," ", INDEX(גיליון3!$U$14:$X$28,MATCH('דיווח פרטני'!G2083,גיליון3!$T$14:$T$28,0),MATCH('דיווח פרטני'!C2083,גיליון3!$U$13:$X$13,0)))</f>
        <v xml:space="preserve"> </v>
      </c>
      <c r="I2083" s="1"/>
      <c r="J2083" s="1" t="e">
        <f>VLOOKUP(Table_1[[#This Row],[מספר רישוי ]],'[3]2024'!$A:$AH,34,0)</f>
        <v>#N/A</v>
      </c>
    </row>
    <row r="2084" spans="1:10" ht="18" customHeight="1" thickBot="1" x14ac:dyDescent="0.3">
      <c r="A2084" s="1"/>
      <c r="B2084" s="1"/>
      <c r="C2084" s="1"/>
      <c r="D2084" s="1"/>
      <c r="E2084" s="713"/>
      <c r="F2084" s="1"/>
      <c r="G2084" s="1"/>
      <c r="H2084" s="44" t="str">
        <f t="array" ref="H2084">IF(ISERROR(INDEX(גיליון3!$U$14:$X$28,MATCH('דיווח פרטני'!G2084,גיליון3!$T$14:$T$28,0),MATCH('דיווח פרטני'!C2084,גיליון3!$U$13:$X$13,0)))," ", INDEX(גיליון3!$U$14:$X$28,MATCH('דיווח פרטני'!G2084,גיליון3!$T$14:$T$28,0),MATCH('דיווח פרטני'!C2084,גיליון3!$U$13:$X$13,0)))</f>
        <v xml:space="preserve"> </v>
      </c>
      <c r="I2084" s="1"/>
      <c r="J2084" s="1" t="e">
        <f>VLOOKUP(Table_1[[#This Row],[מספר רישוי ]],'[3]2024'!$A:$AH,34,0)</f>
        <v>#N/A</v>
      </c>
    </row>
    <row r="2085" spans="1:10" ht="18" customHeight="1" thickBot="1" x14ac:dyDescent="0.3">
      <c r="A2085" s="1"/>
      <c r="B2085" s="1"/>
      <c r="C2085" s="1"/>
      <c r="D2085" s="1"/>
      <c r="E2085" s="713"/>
      <c r="F2085" s="1"/>
      <c r="G2085" s="1"/>
      <c r="H2085" s="44" t="str">
        <f t="array" ref="H2085">IF(ISERROR(INDEX(גיליון3!$U$14:$X$28,MATCH('דיווח פרטני'!G2085,גיליון3!$T$14:$T$28,0),MATCH('דיווח פרטני'!C2085,גיליון3!$U$13:$X$13,0)))," ", INDEX(גיליון3!$U$14:$X$28,MATCH('דיווח פרטני'!G2085,גיליון3!$T$14:$T$28,0),MATCH('דיווח פרטני'!C2085,גיליון3!$U$13:$X$13,0)))</f>
        <v xml:space="preserve"> </v>
      </c>
      <c r="I2085" s="1"/>
      <c r="J2085" s="1" t="e">
        <f>VLOOKUP(Table_1[[#This Row],[מספר רישוי ]],'[3]2024'!$A:$AH,34,0)</f>
        <v>#N/A</v>
      </c>
    </row>
    <row r="2086" spans="1:10" ht="18" customHeight="1" thickBot="1" x14ac:dyDescent="0.3">
      <c r="A2086" s="1"/>
      <c r="B2086" s="1"/>
      <c r="C2086" s="1"/>
      <c r="D2086" s="1"/>
      <c r="E2086" s="713"/>
      <c r="F2086" s="1"/>
      <c r="G2086" s="1"/>
      <c r="H2086" s="44" t="str">
        <f t="array" ref="H2086">IF(ISERROR(INDEX(גיליון3!$U$14:$X$28,MATCH('דיווח פרטני'!G2086,גיליון3!$T$14:$T$28,0),MATCH('דיווח פרטני'!C2086,גיליון3!$U$13:$X$13,0)))," ", INDEX(גיליון3!$U$14:$X$28,MATCH('דיווח פרטני'!G2086,גיליון3!$T$14:$T$28,0),MATCH('דיווח פרטני'!C2086,גיליון3!$U$13:$X$13,0)))</f>
        <v xml:space="preserve"> </v>
      </c>
      <c r="I2086" s="1"/>
      <c r="J2086" s="1" t="e">
        <f>VLOOKUP(Table_1[[#This Row],[מספר רישוי ]],'[3]2024'!$A:$AH,34,0)</f>
        <v>#N/A</v>
      </c>
    </row>
    <row r="2087" spans="1:10" ht="18" customHeight="1" thickBot="1" x14ac:dyDescent="0.3">
      <c r="A2087" s="1"/>
      <c r="B2087" s="1"/>
      <c r="C2087" s="1"/>
      <c r="D2087" s="1"/>
      <c r="E2087" s="713"/>
      <c r="F2087" s="1"/>
      <c r="G2087" s="1"/>
      <c r="H2087" s="44" t="str">
        <f t="array" ref="H2087">IF(ISERROR(INDEX(גיליון3!$U$14:$X$28,MATCH('דיווח פרטני'!G2087,גיליון3!$T$14:$T$28,0),MATCH('דיווח פרטני'!C2087,גיליון3!$U$13:$X$13,0)))," ", INDEX(גיליון3!$U$14:$X$28,MATCH('דיווח פרטני'!G2087,גיליון3!$T$14:$T$28,0),MATCH('דיווח פרטני'!C2087,גיליון3!$U$13:$X$13,0)))</f>
        <v xml:space="preserve"> </v>
      </c>
      <c r="I2087" s="1"/>
      <c r="J2087" s="1" t="e">
        <f>VLOOKUP(Table_1[[#This Row],[מספר רישוי ]],'[3]2024'!$A:$AH,34,0)</f>
        <v>#N/A</v>
      </c>
    </row>
    <row r="2088" spans="1:10" ht="18" customHeight="1" thickBot="1" x14ac:dyDescent="0.3">
      <c r="A2088" s="1"/>
      <c r="B2088" s="1"/>
      <c r="C2088" s="1"/>
      <c r="D2088" s="1"/>
      <c r="E2088" s="713"/>
      <c r="F2088" s="1"/>
      <c r="G2088" s="1"/>
      <c r="H2088" s="44" t="str">
        <f t="array" ref="H2088">IF(ISERROR(INDEX(גיליון3!$U$14:$X$28,MATCH('דיווח פרטני'!G2088,גיליון3!$T$14:$T$28,0),MATCH('דיווח פרטני'!C2088,גיליון3!$U$13:$X$13,0)))," ", INDEX(גיליון3!$U$14:$X$28,MATCH('דיווח פרטני'!G2088,גיליון3!$T$14:$T$28,0),MATCH('דיווח פרטני'!C2088,גיליון3!$U$13:$X$13,0)))</f>
        <v xml:space="preserve"> </v>
      </c>
      <c r="I2088" s="1"/>
      <c r="J2088" s="1" t="e">
        <f>VLOOKUP(Table_1[[#This Row],[מספר רישוי ]],'[3]2024'!$A:$AH,34,0)</f>
        <v>#N/A</v>
      </c>
    </row>
    <row r="2089" spans="1:10" ht="18" customHeight="1" thickBot="1" x14ac:dyDescent="0.3">
      <c r="A2089" s="1"/>
      <c r="B2089" s="1"/>
      <c r="C2089" s="1"/>
      <c r="D2089" s="1"/>
      <c r="E2089" s="713"/>
      <c r="F2089" s="1"/>
      <c r="G2089" s="1"/>
      <c r="H2089" s="44" t="str">
        <f t="array" ref="H2089">IF(ISERROR(INDEX(גיליון3!$U$14:$X$28,MATCH('דיווח פרטני'!G2089,גיליון3!$T$14:$T$28,0),MATCH('דיווח פרטני'!C2089,גיליון3!$U$13:$X$13,0)))," ", INDEX(גיליון3!$U$14:$X$28,MATCH('דיווח פרטני'!G2089,גיליון3!$T$14:$T$28,0),MATCH('דיווח פרטני'!C2089,גיליון3!$U$13:$X$13,0)))</f>
        <v xml:space="preserve"> </v>
      </c>
      <c r="I2089" s="1"/>
      <c r="J2089" s="1" t="e">
        <f>VLOOKUP(Table_1[[#This Row],[מספר רישוי ]],'[3]2024'!$A:$AH,34,0)</f>
        <v>#N/A</v>
      </c>
    </row>
    <row r="2090" spans="1:10" ht="18" customHeight="1" thickBot="1" x14ac:dyDescent="0.3">
      <c r="A2090" s="1"/>
      <c r="B2090" s="1"/>
      <c r="C2090" s="1"/>
      <c r="D2090" s="1"/>
      <c r="E2090" s="713"/>
      <c r="F2090" s="1"/>
      <c r="G2090" s="1"/>
      <c r="H2090" s="44" t="str">
        <f t="array" ref="H2090">IF(ISERROR(INDEX(גיליון3!$U$14:$X$28,MATCH('דיווח פרטני'!G2090,גיליון3!$T$14:$T$28,0),MATCH('דיווח פרטני'!C2090,גיליון3!$U$13:$X$13,0)))," ", INDEX(גיליון3!$U$14:$X$28,MATCH('דיווח פרטני'!G2090,גיליון3!$T$14:$T$28,0),MATCH('דיווח פרטני'!C2090,גיליון3!$U$13:$X$13,0)))</f>
        <v xml:space="preserve"> </v>
      </c>
      <c r="I2090" s="1"/>
      <c r="J2090" s="1" t="e">
        <f>VLOOKUP(Table_1[[#This Row],[מספר רישוי ]],'[3]2024'!$A:$AH,34,0)</f>
        <v>#N/A</v>
      </c>
    </row>
    <row r="2091" spans="1:10" ht="18" customHeight="1" thickBot="1" x14ac:dyDescent="0.3">
      <c r="A2091" s="1"/>
      <c r="B2091" s="1"/>
      <c r="C2091" s="1"/>
      <c r="D2091" s="1"/>
      <c r="E2091" s="713"/>
      <c r="F2091" s="1"/>
      <c r="G2091" s="1"/>
      <c r="H2091" s="44" t="str">
        <f t="array" ref="H2091">IF(ISERROR(INDEX(גיליון3!$U$14:$X$28,MATCH('דיווח פרטני'!G2091,גיליון3!$T$14:$T$28,0),MATCH('דיווח פרטני'!C2091,גיליון3!$U$13:$X$13,0)))," ", INDEX(גיליון3!$U$14:$X$28,MATCH('דיווח פרטני'!G2091,גיליון3!$T$14:$T$28,0),MATCH('דיווח פרטני'!C2091,גיליון3!$U$13:$X$13,0)))</f>
        <v xml:space="preserve"> </v>
      </c>
      <c r="I2091" s="1"/>
      <c r="J2091" s="1" t="e">
        <f>VLOOKUP(Table_1[[#This Row],[מספר רישוי ]],'[3]2024'!$A:$AH,34,0)</f>
        <v>#N/A</v>
      </c>
    </row>
    <row r="2092" spans="1:10" ht="18" customHeight="1" thickBot="1" x14ac:dyDescent="0.3">
      <c r="A2092" s="1"/>
      <c r="B2092" s="1"/>
      <c r="C2092" s="1"/>
      <c r="D2092" s="1"/>
      <c r="E2092" s="713"/>
      <c r="F2092" s="1"/>
      <c r="G2092" s="1"/>
      <c r="H2092" s="44" t="str">
        <f t="array" ref="H2092">IF(ISERROR(INDEX(גיליון3!$U$14:$X$28,MATCH('דיווח פרטני'!G2092,גיליון3!$T$14:$T$28,0),MATCH('דיווח פרטני'!C2092,גיליון3!$U$13:$X$13,0)))," ", INDEX(גיליון3!$U$14:$X$28,MATCH('דיווח פרטני'!G2092,גיליון3!$T$14:$T$28,0),MATCH('דיווח פרטני'!C2092,גיליון3!$U$13:$X$13,0)))</f>
        <v xml:space="preserve"> </v>
      </c>
      <c r="I2092" s="1"/>
      <c r="J2092" s="1" t="e">
        <f>VLOOKUP(Table_1[[#This Row],[מספר רישוי ]],'[3]2024'!$A:$AH,34,0)</f>
        <v>#N/A</v>
      </c>
    </row>
    <row r="2093" spans="1:10" ht="18" customHeight="1" thickBot="1" x14ac:dyDescent="0.3">
      <c r="A2093" s="1"/>
      <c r="B2093" s="1"/>
      <c r="C2093" s="1"/>
      <c r="D2093" s="1"/>
      <c r="E2093" s="713"/>
      <c r="F2093" s="1"/>
      <c r="G2093" s="1"/>
      <c r="H2093" s="44" t="str">
        <f t="array" ref="H2093">IF(ISERROR(INDEX(גיליון3!$U$14:$X$28,MATCH('דיווח פרטני'!G2093,גיליון3!$T$14:$T$28,0),MATCH('דיווח פרטני'!C2093,גיליון3!$U$13:$X$13,0)))," ", INDEX(גיליון3!$U$14:$X$28,MATCH('דיווח פרטני'!G2093,גיליון3!$T$14:$T$28,0),MATCH('דיווח פרטני'!C2093,גיליון3!$U$13:$X$13,0)))</f>
        <v xml:space="preserve"> </v>
      </c>
      <c r="I2093" s="1"/>
      <c r="J2093" s="1" t="e">
        <f>VLOOKUP(Table_1[[#This Row],[מספר רישוי ]],'[3]2024'!$A:$AH,34,0)</f>
        <v>#N/A</v>
      </c>
    </row>
    <row r="2094" spans="1:10" ht="18" customHeight="1" thickBot="1" x14ac:dyDescent="0.3">
      <c r="A2094" s="1"/>
      <c r="B2094" s="1"/>
      <c r="C2094" s="1"/>
      <c r="D2094" s="1"/>
      <c r="E2094" s="713"/>
      <c r="F2094" s="1"/>
      <c r="G2094" s="1"/>
      <c r="H2094" s="44" t="str">
        <f t="array" ref="H2094">IF(ISERROR(INDEX(גיליון3!$U$14:$X$28,MATCH('דיווח פרטני'!G2094,גיליון3!$T$14:$T$28,0),MATCH('דיווח פרטני'!C2094,גיליון3!$U$13:$X$13,0)))," ", INDEX(גיליון3!$U$14:$X$28,MATCH('דיווח פרטני'!G2094,גיליון3!$T$14:$T$28,0),MATCH('דיווח פרטני'!C2094,גיליון3!$U$13:$X$13,0)))</f>
        <v xml:space="preserve"> </v>
      </c>
      <c r="I2094" s="1"/>
      <c r="J2094" s="1" t="e">
        <f>VLOOKUP(Table_1[[#This Row],[מספר רישוי ]],'[3]2024'!$A:$AH,34,0)</f>
        <v>#N/A</v>
      </c>
    </row>
    <row r="2095" spans="1:10" ht="18" customHeight="1" thickBot="1" x14ac:dyDescent="0.3">
      <c r="A2095" s="1"/>
      <c r="B2095" s="1"/>
      <c r="C2095" s="1"/>
      <c r="D2095" s="1"/>
      <c r="E2095" s="713"/>
      <c r="F2095" s="1"/>
      <c r="G2095" s="1"/>
      <c r="H2095" s="44" t="str">
        <f t="array" ref="H2095">IF(ISERROR(INDEX(גיליון3!$U$14:$X$28,MATCH('דיווח פרטני'!G2095,גיליון3!$T$14:$T$28,0),MATCH('דיווח פרטני'!C2095,גיליון3!$U$13:$X$13,0)))," ", INDEX(גיליון3!$U$14:$X$28,MATCH('דיווח פרטני'!G2095,גיליון3!$T$14:$T$28,0),MATCH('דיווח פרטני'!C2095,גיליון3!$U$13:$X$13,0)))</f>
        <v xml:space="preserve"> </v>
      </c>
      <c r="I2095" s="1"/>
      <c r="J2095" s="1" t="e">
        <f>VLOOKUP(Table_1[[#This Row],[מספר רישוי ]],'[3]2024'!$A:$AH,34,0)</f>
        <v>#N/A</v>
      </c>
    </row>
    <row r="2096" spans="1:10" ht="18" customHeight="1" thickBot="1" x14ac:dyDescent="0.3">
      <c r="A2096" s="1"/>
      <c r="B2096" s="1"/>
      <c r="C2096" s="1"/>
      <c r="D2096" s="1"/>
      <c r="E2096" s="713"/>
      <c r="F2096" s="1"/>
      <c r="G2096" s="1"/>
      <c r="H2096" s="44" t="str">
        <f t="array" ref="H2096">IF(ISERROR(INDEX(גיליון3!$U$14:$X$28,MATCH('דיווח פרטני'!G2096,גיליון3!$T$14:$T$28,0),MATCH('דיווח פרטני'!C2096,גיליון3!$U$13:$X$13,0)))," ", INDEX(גיליון3!$U$14:$X$28,MATCH('דיווח פרטני'!G2096,גיליון3!$T$14:$T$28,0),MATCH('דיווח פרטני'!C2096,גיליון3!$U$13:$X$13,0)))</f>
        <v xml:space="preserve"> </v>
      </c>
      <c r="I2096" s="1"/>
      <c r="J2096" s="1" t="e">
        <f>VLOOKUP(Table_1[[#This Row],[מספר רישוי ]],'[3]2024'!$A:$AH,34,0)</f>
        <v>#N/A</v>
      </c>
    </row>
    <row r="2097" spans="1:10" ht="18" customHeight="1" thickBot="1" x14ac:dyDescent="0.3">
      <c r="A2097" s="1"/>
      <c r="B2097" s="1"/>
      <c r="C2097" s="1"/>
      <c r="D2097" s="1"/>
      <c r="E2097" s="713"/>
      <c r="F2097" s="1"/>
      <c r="G2097" s="1"/>
      <c r="H2097" s="44" t="str">
        <f t="array" ref="H2097">IF(ISERROR(INDEX(גיליון3!$U$14:$X$28,MATCH('דיווח פרטני'!G2097,גיליון3!$T$14:$T$28,0),MATCH('דיווח פרטני'!C2097,גיליון3!$U$13:$X$13,0)))," ", INDEX(גיליון3!$U$14:$X$28,MATCH('דיווח פרטני'!G2097,גיליון3!$T$14:$T$28,0),MATCH('דיווח פרטני'!C2097,גיליון3!$U$13:$X$13,0)))</f>
        <v xml:space="preserve"> </v>
      </c>
      <c r="I2097" s="1"/>
      <c r="J2097" s="1" t="e">
        <f>VLOOKUP(Table_1[[#This Row],[מספר רישוי ]],'[3]2024'!$A:$AH,34,0)</f>
        <v>#N/A</v>
      </c>
    </row>
    <row r="2098" spans="1:10" ht="18" customHeight="1" thickBot="1" x14ac:dyDescent="0.3">
      <c r="A2098" s="1"/>
      <c r="B2098" s="1"/>
      <c r="C2098" s="1"/>
      <c r="D2098" s="1"/>
      <c r="E2098" s="713"/>
      <c r="F2098" s="1"/>
      <c r="G2098" s="1"/>
      <c r="H2098" s="44" t="str">
        <f t="array" ref="H2098">IF(ISERROR(INDEX(גיליון3!$U$14:$X$28,MATCH('דיווח פרטני'!G2098,גיליון3!$T$14:$T$28,0),MATCH('דיווח פרטני'!C2098,גיליון3!$U$13:$X$13,0)))," ", INDEX(גיליון3!$U$14:$X$28,MATCH('דיווח פרטני'!G2098,גיליון3!$T$14:$T$28,0),MATCH('דיווח פרטני'!C2098,גיליון3!$U$13:$X$13,0)))</f>
        <v xml:space="preserve"> </v>
      </c>
      <c r="I2098" s="1"/>
      <c r="J2098" s="1" t="e">
        <f>VLOOKUP(Table_1[[#This Row],[מספר רישוי ]],'[3]2024'!$A:$AH,34,0)</f>
        <v>#N/A</v>
      </c>
    </row>
    <row r="2099" spans="1:10" ht="18" customHeight="1" thickBot="1" x14ac:dyDescent="0.3">
      <c r="A2099" s="1"/>
      <c r="B2099" s="1"/>
      <c r="C2099" s="1"/>
      <c r="D2099" s="1"/>
      <c r="E2099" s="713"/>
      <c r="F2099" s="1"/>
      <c r="G2099" s="1"/>
      <c r="H2099" s="44" t="str">
        <f t="array" ref="H2099">IF(ISERROR(INDEX(גיליון3!$U$14:$X$28,MATCH('דיווח פרטני'!G2099,גיליון3!$T$14:$T$28,0),MATCH('דיווח פרטני'!C2099,גיליון3!$U$13:$X$13,0)))," ", INDEX(גיליון3!$U$14:$X$28,MATCH('דיווח פרטני'!G2099,גיליון3!$T$14:$T$28,0),MATCH('דיווח פרטני'!C2099,גיליון3!$U$13:$X$13,0)))</f>
        <v xml:space="preserve"> </v>
      </c>
      <c r="I2099" s="1"/>
      <c r="J2099" s="1" t="e">
        <f>VLOOKUP(Table_1[[#This Row],[מספר רישוי ]],'[3]2024'!$A:$AH,34,0)</f>
        <v>#N/A</v>
      </c>
    </row>
    <row r="2100" spans="1:10" ht="18" customHeight="1" thickBot="1" x14ac:dyDescent="0.3">
      <c r="A2100" s="1"/>
      <c r="B2100" s="1"/>
      <c r="C2100" s="1"/>
      <c r="D2100" s="1"/>
      <c r="E2100" s="713"/>
      <c r="F2100" s="1"/>
      <c r="G2100" s="1"/>
      <c r="H2100" s="44" t="str">
        <f t="array" ref="H2100">IF(ISERROR(INDEX(גיליון3!$U$14:$X$28,MATCH('דיווח פרטני'!G2100,גיליון3!$T$14:$T$28,0),MATCH('דיווח פרטני'!C2100,גיליון3!$U$13:$X$13,0)))," ", INDEX(גיליון3!$U$14:$X$28,MATCH('דיווח פרטני'!G2100,גיליון3!$T$14:$T$28,0),MATCH('דיווח פרטני'!C2100,גיליון3!$U$13:$X$13,0)))</f>
        <v xml:space="preserve"> </v>
      </c>
      <c r="I2100" s="1"/>
      <c r="J2100" s="1" t="e">
        <f>VLOOKUP(Table_1[[#This Row],[מספר רישוי ]],'[3]2024'!$A:$AH,34,0)</f>
        <v>#N/A</v>
      </c>
    </row>
    <row r="2101" spans="1:10" ht="18" customHeight="1" thickBot="1" x14ac:dyDescent="0.3">
      <c r="A2101" s="1"/>
      <c r="B2101" s="1"/>
      <c r="C2101" s="1"/>
      <c r="D2101" s="1"/>
      <c r="E2101" s="713"/>
      <c r="F2101" s="1"/>
      <c r="G2101" s="1"/>
      <c r="H2101" s="44" t="str">
        <f t="array" ref="H2101">IF(ISERROR(INDEX(גיליון3!$U$14:$X$28,MATCH('דיווח פרטני'!G2101,גיליון3!$T$14:$T$28,0),MATCH('דיווח פרטני'!C2101,גיליון3!$U$13:$X$13,0)))," ", INDEX(גיליון3!$U$14:$X$28,MATCH('דיווח פרטני'!G2101,גיליון3!$T$14:$T$28,0),MATCH('דיווח פרטני'!C2101,גיליון3!$U$13:$X$13,0)))</f>
        <v xml:space="preserve"> </v>
      </c>
      <c r="I2101" s="1"/>
      <c r="J2101" s="1" t="e">
        <f>VLOOKUP(Table_1[[#This Row],[מספר רישוי ]],'[3]2024'!$A:$AH,34,0)</f>
        <v>#N/A</v>
      </c>
    </row>
    <row r="2102" spans="1:10" ht="18" customHeight="1" thickBot="1" x14ac:dyDescent="0.3">
      <c r="A2102" s="1"/>
      <c r="B2102" s="1"/>
      <c r="C2102" s="1"/>
      <c r="D2102" s="1"/>
      <c r="E2102" s="713"/>
      <c r="F2102" s="1"/>
      <c r="G2102" s="1"/>
      <c r="H2102" s="44" t="str">
        <f t="array" ref="H2102">IF(ISERROR(INDEX(גיליון3!$U$14:$X$28,MATCH('דיווח פרטני'!G2102,גיליון3!$T$14:$T$28,0),MATCH('דיווח פרטני'!C2102,גיליון3!$U$13:$X$13,0)))," ", INDEX(גיליון3!$U$14:$X$28,MATCH('דיווח פרטני'!G2102,גיליון3!$T$14:$T$28,0),MATCH('דיווח פרטני'!C2102,גיליון3!$U$13:$X$13,0)))</f>
        <v xml:space="preserve"> </v>
      </c>
      <c r="I2102" s="1"/>
      <c r="J2102" s="1" t="e">
        <f>VLOOKUP(Table_1[[#This Row],[מספר רישוי ]],'[3]2024'!$A:$AH,34,0)</f>
        <v>#N/A</v>
      </c>
    </row>
    <row r="2103" spans="1:10" ht="18" customHeight="1" thickBot="1" x14ac:dyDescent="0.3">
      <c r="A2103" s="1"/>
      <c r="B2103" s="1"/>
      <c r="C2103" s="1"/>
      <c r="D2103" s="1"/>
      <c r="E2103" s="713"/>
      <c r="F2103" s="1"/>
      <c r="G2103" s="1"/>
      <c r="H2103" s="44" t="str">
        <f t="array" ref="H2103">IF(ISERROR(INDEX(גיליון3!$U$14:$X$28,MATCH('דיווח פרטני'!G2103,גיליון3!$T$14:$T$28,0),MATCH('דיווח פרטני'!C2103,גיליון3!$U$13:$X$13,0)))," ", INDEX(גיליון3!$U$14:$X$28,MATCH('דיווח פרטני'!G2103,גיליון3!$T$14:$T$28,0),MATCH('דיווח פרטני'!C2103,גיליון3!$U$13:$X$13,0)))</f>
        <v xml:space="preserve"> </v>
      </c>
      <c r="I2103" s="1"/>
      <c r="J2103" s="1" t="e">
        <f>VLOOKUP(Table_1[[#This Row],[מספר רישוי ]],'[3]2024'!$A:$AH,34,0)</f>
        <v>#N/A</v>
      </c>
    </row>
    <row r="2104" spans="1:10" ht="18" customHeight="1" thickBot="1" x14ac:dyDescent="0.3">
      <c r="A2104" s="1"/>
      <c r="B2104" s="1"/>
      <c r="C2104" s="1"/>
      <c r="D2104" s="1"/>
      <c r="E2104" s="713"/>
      <c r="F2104" s="1"/>
      <c r="G2104" s="1"/>
      <c r="H2104" s="44" t="str">
        <f t="array" ref="H2104">IF(ISERROR(INDEX(גיליון3!$U$14:$X$28,MATCH('דיווח פרטני'!G2104,גיליון3!$T$14:$T$28,0),MATCH('דיווח פרטני'!C2104,גיליון3!$U$13:$X$13,0)))," ", INDEX(גיליון3!$U$14:$X$28,MATCH('דיווח פרטני'!G2104,גיליון3!$T$14:$T$28,0),MATCH('דיווח פרטני'!C2104,גיליון3!$U$13:$X$13,0)))</f>
        <v xml:space="preserve"> </v>
      </c>
      <c r="I2104" s="1"/>
      <c r="J2104" s="1" t="e">
        <f>VLOOKUP(Table_1[[#This Row],[מספר רישוי ]],'[3]2024'!$A:$AH,34,0)</f>
        <v>#N/A</v>
      </c>
    </row>
    <row r="2105" spans="1:10" ht="18" customHeight="1" thickBot="1" x14ac:dyDescent="0.3">
      <c r="A2105" s="1"/>
      <c r="B2105" s="1"/>
      <c r="C2105" s="1"/>
      <c r="D2105" s="1"/>
      <c r="E2105" s="713"/>
      <c r="F2105" s="1"/>
      <c r="G2105" s="1"/>
      <c r="H2105" s="44" t="str">
        <f t="array" ref="H2105">IF(ISERROR(INDEX(גיליון3!$U$14:$X$28,MATCH('דיווח פרטני'!G2105,גיליון3!$T$14:$T$28,0),MATCH('דיווח פרטני'!C2105,גיליון3!$U$13:$X$13,0)))," ", INDEX(גיליון3!$U$14:$X$28,MATCH('דיווח פרטני'!G2105,גיליון3!$T$14:$T$28,0),MATCH('דיווח פרטני'!C2105,גיליון3!$U$13:$X$13,0)))</f>
        <v xml:space="preserve"> </v>
      </c>
      <c r="I2105" s="1"/>
      <c r="J2105" s="1" t="e">
        <f>VLOOKUP(Table_1[[#This Row],[מספר רישוי ]],'[3]2024'!$A:$AH,34,0)</f>
        <v>#N/A</v>
      </c>
    </row>
    <row r="2106" spans="1:10" ht="18" customHeight="1" thickBot="1" x14ac:dyDescent="0.3">
      <c r="A2106" s="1"/>
      <c r="B2106" s="1"/>
      <c r="C2106" s="1"/>
      <c r="D2106" s="1"/>
      <c r="E2106" s="713"/>
      <c r="F2106" s="1"/>
      <c r="G2106" s="1"/>
      <c r="H2106" s="44" t="str">
        <f t="array" ref="H2106">IF(ISERROR(INDEX(גיליון3!$U$14:$X$28,MATCH('דיווח פרטני'!G2106,גיליון3!$T$14:$T$28,0),MATCH('דיווח פרטני'!C2106,גיליון3!$U$13:$X$13,0)))," ", INDEX(גיליון3!$U$14:$X$28,MATCH('דיווח פרטני'!G2106,גיליון3!$T$14:$T$28,0),MATCH('דיווח פרטני'!C2106,גיליון3!$U$13:$X$13,0)))</f>
        <v xml:space="preserve"> </v>
      </c>
      <c r="I2106" s="1"/>
      <c r="J2106" s="1" t="e">
        <f>VLOOKUP(Table_1[[#This Row],[מספר רישוי ]],'[3]2024'!$A:$AH,34,0)</f>
        <v>#N/A</v>
      </c>
    </row>
    <row r="2107" spans="1:10" ht="18" customHeight="1" thickBot="1" x14ac:dyDescent="0.3">
      <c r="A2107" s="1"/>
      <c r="B2107" s="1"/>
      <c r="C2107" s="1"/>
      <c r="D2107" s="1"/>
      <c r="E2107" s="713"/>
      <c r="F2107" s="1"/>
      <c r="G2107" s="1"/>
      <c r="H2107" s="44" t="str">
        <f t="array" ref="H2107">IF(ISERROR(INDEX(גיליון3!$U$14:$X$28,MATCH('דיווח פרטני'!G2107,גיליון3!$T$14:$T$28,0),MATCH('דיווח פרטני'!C2107,גיליון3!$U$13:$X$13,0)))," ", INDEX(גיליון3!$U$14:$X$28,MATCH('דיווח פרטני'!G2107,גיליון3!$T$14:$T$28,0),MATCH('דיווח פרטני'!C2107,גיליון3!$U$13:$X$13,0)))</f>
        <v xml:space="preserve"> </v>
      </c>
      <c r="I2107" s="1"/>
      <c r="J2107" s="1" t="e">
        <f>VLOOKUP(Table_1[[#This Row],[מספר רישוי ]],'[3]2024'!$A:$AH,34,0)</f>
        <v>#N/A</v>
      </c>
    </row>
    <row r="2108" spans="1:10" ht="18" customHeight="1" thickBot="1" x14ac:dyDescent="0.3">
      <c r="A2108" s="1"/>
      <c r="B2108" s="1"/>
      <c r="C2108" s="1"/>
      <c r="D2108" s="1"/>
      <c r="E2108" s="713"/>
      <c r="F2108" s="1"/>
      <c r="G2108" s="1"/>
      <c r="H2108" s="44" t="str">
        <f t="array" ref="H2108">IF(ISERROR(INDEX(גיליון3!$U$14:$X$28,MATCH('דיווח פרטני'!G2108,גיליון3!$T$14:$T$28,0),MATCH('דיווח פרטני'!C2108,גיליון3!$U$13:$X$13,0)))," ", INDEX(גיליון3!$U$14:$X$28,MATCH('דיווח פרטני'!G2108,גיליון3!$T$14:$T$28,0),MATCH('דיווח פרטני'!C2108,גיליון3!$U$13:$X$13,0)))</f>
        <v xml:space="preserve"> </v>
      </c>
      <c r="I2108" s="1"/>
      <c r="J2108" s="1" t="e">
        <f>VLOOKUP(Table_1[[#This Row],[מספר רישוי ]],'[3]2024'!$A:$AH,34,0)</f>
        <v>#N/A</v>
      </c>
    </row>
    <row r="2109" spans="1:10" ht="18" customHeight="1" thickBot="1" x14ac:dyDescent="0.3">
      <c r="A2109" s="1"/>
      <c r="B2109" s="1"/>
      <c r="C2109" s="1"/>
      <c r="D2109" s="1"/>
      <c r="E2109" s="713"/>
      <c r="F2109" s="1"/>
      <c r="G2109" s="1"/>
      <c r="H2109" s="44" t="str">
        <f t="array" ref="H2109">IF(ISERROR(INDEX(גיליון3!$U$14:$X$28,MATCH('דיווח פרטני'!G2109,גיליון3!$T$14:$T$28,0),MATCH('דיווח פרטני'!C2109,גיליון3!$U$13:$X$13,0)))," ", INDEX(גיליון3!$U$14:$X$28,MATCH('דיווח פרטני'!G2109,גיליון3!$T$14:$T$28,0),MATCH('דיווח פרטני'!C2109,גיליון3!$U$13:$X$13,0)))</f>
        <v xml:space="preserve"> </v>
      </c>
      <c r="I2109" s="1"/>
      <c r="J2109" s="1" t="e">
        <f>VLOOKUP(Table_1[[#This Row],[מספר רישוי ]],'[3]2024'!$A:$AH,34,0)</f>
        <v>#N/A</v>
      </c>
    </row>
    <row r="2110" spans="1:10" ht="18" customHeight="1" thickBot="1" x14ac:dyDescent="0.3">
      <c r="A2110" s="1"/>
      <c r="B2110" s="1"/>
      <c r="C2110" s="1"/>
      <c r="D2110" s="1"/>
      <c r="E2110" s="713"/>
      <c r="F2110" s="1"/>
      <c r="G2110" s="1"/>
      <c r="H2110" s="44" t="str">
        <f t="array" ref="H2110">IF(ISERROR(INDEX(גיליון3!$U$14:$X$28,MATCH('דיווח פרטני'!G2110,גיליון3!$T$14:$T$28,0),MATCH('דיווח פרטני'!C2110,גיליון3!$U$13:$X$13,0)))," ", INDEX(גיליון3!$U$14:$X$28,MATCH('דיווח פרטני'!G2110,גיליון3!$T$14:$T$28,0),MATCH('דיווח פרטני'!C2110,גיליון3!$U$13:$X$13,0)))</f>
        <v xml:space="preserve"> </v>
      </c>
      <c r="I2110" s="1"/>
      <c r="J2110" s="1" t="e">
        <f>VLOOKUP(Table_1[[#This Row],[מספר רישוי ]],'[3]2024'!$A:$AH,34,0)</f>
        <v>#N/A</v>
      </c>
    </row>
    <row r="2111" spans="1:10" ht="18" customHeight="1" thickBot="1" x14ac:dyDescent="0.3">
      <c r="A2111" s="1"/>
      <c r="B2111" s="1"/>
      <c r="C2111" s="1"/>
      <c r="D2111" s="1"/>
      <c r="E2111" s="713"/>
      <c r="F2111" s="1"/>
      <c r="G2111" s="1"/>
      <c r="H2111" s="44" t="str">
        <f t="array" ref="H2111">IF(ISERROR(INDEX(גיליון3!$U$14:$X$28,MATCH('דיווח פרטני'!G2111,גיליון3!$T$14:$T$28,0),MATCH('דיווח פרטני'!C2111,גיליון3!$U$13:$X$13,0)))," ", INDEX(גיליון3!$U$14:$X$28,MATCH('דיווח פרטני'!G2111,גיליון3!$T$14:$T$28,0),MATCH('דיווח פרטני'!C2111,גיליון3!$U$13:$X$13,0)))</f>
        <v xml:space="preserve"> </v>
      </c>
      <c r="I2111" s="1"/>
      <c r="J2111" s="1" t="e">
        <f>VLOOKUP(Table_1[[#This Row],[מספר רישוי ]],'[3]2024'!$A:$AH,34,0)</f>
        <v>#N/A</v>
      </c>
    </row>
    <row r="2112" spans="1:10" ht="18" customHeight="1" thickBot="1" x14ac:dyDescent="0.3">
      <c r="A2112" s="1"/>
      <c r="B2112" s="1"/>
      <c r="C2112" s="1"/>
      <c r="D2112" s="1"/>
      <c r="E2112" s="713"/>
      <c r="F2112" s="1"/>
      <c r="G2112" s="1"/>
      <c r="H2112" s="44" t="str">
        <f t="array" ref="H2112">IF(ISERROR(INDEX(גיליון3!$U$14:$X$28,MATCH('דיווח פרטני'!G2112,גיליון3!$T$14:$T$28,0),MATCH('דיווח פרטני'!C2112,גיליון3!$U$13:$X$13,0)))," ", INDEX(גיליון3!$U$14:$X$28,MATCH('דיווח פרטני'!G2112,גיליון3!$T$14:$T$28,0),MATCH('דיווח פרטני'!C2112,גיליון3!$U$13:$X$13,0)))</f>
        <v xml:space="preserve"> </v>
      </c>
      <c r="I2112" s="1"/>
      <c r="J2112" s="1" t="e">
        <f>VLOOKUP(Table_1[[#This Row],[מספר רישוי ]],'[3]2024'!$A:$AH,34,0)</f>
        <v>#N/A</v>
      </c>
    </row>
    <row r="2113" spans="1:10" ht="18" customHeight="1" thickBot="1" x14ac:dyDescent="0.3">
      <c r="A2113" s="1"/>
      <c r="B2113" s="1"/>
      <c r="C2113" s="1"/>
      <c r="D2113" s="1"/>
      <c r="E2113" s="713"/>
      <c r="F2113" s="1"/>
      <c r="G2113" s="1"/>
      <c r="H2113" s="44" t="str">
        <f t="array" ref="H2113">IF(ISERROR(INDEX(גיליון3!$U$14:$X$28,MATCH('דיווח פרטני'!G2113,גיליון3!$T$14:$T$28,0),MATCH('דיווח פרטני'!C2113,גיליון3!$U$13:$X$13,0)))," ", INDEX(גיליון3!$U$14:$X$28,MATCH('דיווח פרטני'!G2113,גיליון3!$T$14:$T$28,0),MATCH('דיווח פרטני'!C2113,גיליון3!$U$13:$X$13,0)))</f>
        <v xml:space="preserve"> </v>
      </c>
      <c r="I2113" s="1"/>
      <c r="J2113" s="1" t="e">
        <f>VLOOKUP(Table_1[[#This Row],[מספר רישוי ]],'[3]2024'!$A:$AH,34,0)</f>
        <v>#N/A</v>
      </c>
    </row>
    <row r="2114" spans="1:10" ht="18" customHeight="1" thickBot="1" x14ac:dyDescent="0.3">
      <c r="A2114" s="1"/>
      <c r="B2114" s="1"/>
      <c r="C2114" s="1"/>
      <c r="D2114" s="1"/>
      <c r="E2114" s="713"/>
      <c r="F2114" s="1"/>
      <c r="G2114" s="1"/>
      <c r="H2114" s="44" t="str">
        <f t="array" ref="H2114">IF(ISERROR(INDEX(גיליון3!$U$14:$X$28,MATCH('דיווח פרטני'!G2114,גיליון3!$T$14:$T$28,0),MATCH('דיווח פרטני'!C2114,גיליון3!$U$13:$X$13,0)))," ", INDEX(גיליון3!$U$14:$X$28,MATCH('דיווח פרטני'!G2114,גיליון3!$T$14:$T$28,0),MATCH('דיווח פרטני'!C2114,גיליון3!$U$13:$X$13,0)))</f>
        <v xml:space="preserve"> </v>
      </c>
      <c r="I2114" s="1"/>
      <c r="J2114" s="1" t="e">
        <f>VLOOKUP(Table_1[[#This Row],[מספר רישוי ]],'[3]2024'!$A:$AH,34,0)</f>
        <v>#N/A</v>
      </c>
    </row>
    <row r="2115" spans="1:10" ht="18" customHeight="1" thickBot="1" x14ac:dyDescent="0.3">
      <c r="A2115" s="1"/>
      <c r="B2115" s="1"/>
      <c r="C2115" s="1"/>
      <c r="D2115" s="1"/>
      <c r="E2115" s="713"/>
      <c r="F2115" s="1"/>
      <c r="G2115" s="1"/>
      <c r="H2115" s="44" t="str">
        <f t="array" ref="H2115">IF(ISERROR(INDEX(גיליון3!$U$14:$X$28,MATCH('דיווח פרטני'!G2115,גיליון3!$T$14:$T$28,0),MATCH('דיווח פרטני'!C2115,גיליון3!$U$13:$X$13,0)))," ", INDEX(גיליון3!$U$14:$X$28,MATCH('דיווח פרטני'!G2115,גיליון3!$T$14:$T$28,0),MATCH('דיווח פרטני'!C2115,גיליון3!$U$13:$X$13,0)))</f>
        <v xml:space="preserve"> </v>
      </c>
      <c r="I2115" s="1"/>
      <c r="J2115" s="1" t="e">
        <f>VLOOKUP(Table_1[[#This Row],[מספר רישוי ]],'[3]2024'!$A:$AH,34,0)</f>
        <v>#N/A</v>
      </c>
    </row>
    <row r="2116" spans="1:10" ht="18" customHeight="1" thickBot="1" x14ac:dyDescent="0.3">
      <c r="A2116" s="1"/>
      <c r="B2116" s="1"/>
      <c r="C2116" s="1"/>
      <c r="D2116" s="1"/>
      <c r="E2116" s="713"/>
      <c r="F2116" s="1"/>
      <c r="G2116" s="1"/>
      <c r="H2116" s="44" t="str">
        <f t="array" ref="H2116">IF(ISERROR(INDEX(גיליון3!$U$14:$X$28,MATCH('דיווח פרטני'!G2116,גיליון3!$T$14:$T$28,0),MATCH('דיווח פרטני'!C2116,גיליון3!$U$13:$X$13,0)))," ", INDEX(גיליון3!$U$14:$X$28,MATCH('דיווח פרטני'!G2116,גיליון3!$T$14:$T$28,0),MATCH('דיווח פרטני'!C2116,גיליון3!$U$13:$X$13,0)))</f>
        <v xml:space="preserve"> </v>
      </c>
      <c r="I2116" s="1"/>
      <c r="J2116" s="1" t="e">
        <f>VLOOKUP(Table_1[[#This Row],[מספר רישוי ]],'[3]2024'!$A:$AH,34,0)</f>
        <v>#N/A</v>
      </c>
    </row>
    <row r="2117" spans="1:10" ht="18" customHeight="1" thickBot="1" x14ac:dyDescent="0.3">
      <c r="A2117" s="1"/>
      <c r="B2117" s="1"/>
      <c r="C2117" s="1"/>
      <c r="D2117" s="1"/>
      <c r="E2117" s="713"/>
      <c r="F2117" s="1"/>
      <c r="G2117" s="1"/>
      <c r="H2117" s="44" t="str">
        <f t="array" ref="H2117">IF(ISERROR(INDEX(גיליון3!$U$14:$X$28,MATCH('דיווח פרטני'!G2117,גיליון3!$T$14:$T$28,0),MATCH('דיווח פרטני'!C2117,גיליון3!$U$13:$X$13,0)))," ", INDEX(גיליון3!$U$14:$X$28,MATCH('דיווח פרטני'!G2117,גיליון3!$T$14:$T$28,0),MATCH('דיווח פרטני'!C2117,גיליון3!$U$13:$X$13,0)))</f>
        <v xml:space="preserve"> </v>
      </c>
      <c r="I2117" s="1"/>
      <c r="J2117" s="1" t="e">
        <f>VLOOKUP(Table_1[[#This Row],[מספר רישוי ]],'[3]2024'!$A:$AH,34,0)</f>
        <v>#N/A</v>
      </c>
    </row>
    <row r="2118" spans="1:10" ht="18" customHeight="1" thickBot="1" x14ac:dyDescent="0.3">
      <c r="A2118" s="1"/>
      <c r="B2118" s="1"/>
      <c r="C2118" s="1"/>
      <c r="D2118" s="1"/>
      <c r="E2118" s="713"/>
      <c r="F2118" s="1"/>
      <c r="G2118" s="1"/>
      <c r="H2118" s="44" t="str">
        <f t="array" ref="H2118">IF(ISERROR(INDEX(גיליון3!$U$14:$X$28,MATCH('דיווח פרטני'!G2118,גיליון3!$T$14:$T$28,0),MATCH('דיווח פרטני'!C2118,גיליון3!$U$13:$X$13,0)))," ", INDEX(גיליון3!$U$14:$X$28,MATCH('דיווח פרטני'!G2118,גיליון3!$T$14:$T$28,0),MATCH('דיווח פרטני'!C2118,גיליון3!$U$13:$X$13,0)))</f>
        <v xml:space="preserve"> </v>
      </c>
      <c r="I2118" s="1"/>
      <c r="J2118" s="1" t="e">
        <f>VLOOKUP(Table_1[[#This Row],[מספר רישוי ]],'[3]2024'!$A:$AH,34,0)</f>
        <v>#N/A</v>
      </c>
    </row>
    <row r="2119" spans="1:10" ht="18" customHeight="1" thickBot="1" x14ac:dyDescent="0.3">
      <c r="A2119" s="1"/>
      <c r="B2119" s="1"/>
      <c r="C2119" s="1"/>
      <c r="D2119" s="1"/>
      <c r="E2119" s="713"/>
      <c r="F2119" s="1"/>
      <c r="G2119" s="1"/>
      <c r="H2119" s="44" t="str">
        <f t="array" ref="H2119">IF(ISERROR(INDEX(גיליון3!$U$14:$X$28,MATCH('דיווח פרטני'!G2119,גיליון3!$T$14:$T$28,0),MATCH('דיווח פרטני'!C2119,גיליון3!$U$13:$X$13,0)))," ", INDEX(גיליון3!$U$14:$X$28,MATCH('דיווח פרטני'!G2119,גיליון3!$T$14:$T$28,0),MATCH('דיווח פרטני'!C2119,גיליון3!$U$13:$X$13,0)))</f>
        <v xml:space="preserve"> </v>
      </c>
      <c r="I2119" s="1"/>
      <c r="J2119" s="1" t="e">
        <f>VLOOKUP(Table_1[[#This Row],[מספר רישוי ]],'[3]2024'!$A:$AH,34,0)</f>
        <v>#N/A</v>
      </c>
    </row>
    <row r="2120" spans="1:10" ht="18" customHeight="1" thickBot="1" x14ac:dyDescent="0.3">
      <c r="A2120" s="1"/>
      <c r="B2120" s="1"/>
      <c r="C2120" s="1"/>
      <c r="D2120" s="1"/>
      <c r="E2120" s="713"/>
      <c r="F2120" s="1"/>
      <c r="G2120" s="1"/>
      <c r="H2120" s="44" t="str">
        <f t="array" ref="H2120">IF(ISERROR(INDEX(גיליון3!$U$14:$X$28,MATCH('דיווח פרטני'!G2120,גיליון3!$T$14:$T$28,0),MATCH('דיווח פרטני'!C2120,גיליון3!$U$13:$X$13,0)))," ", INDEX(גיליון3!$U$14:$X$28,MATCH('דיווח פרטני'!G2120,גיליון3!$T$14:$T$28,0),MATCH('דיווח פרטני'!C2120,גיליון3!$U$13:$X$13,0)))</f>
        <v xml:space="preserve"> </v>
      </c>
      <c r="I2120" s="1"/>
      <c r="J2120" s="1" t="e">
        <f>VLOOKUP(Table_1[[#This Row],[מספר רישוי ]],'[3]2024'!$A:$AH,34,0)</f>
        <v>#N/A</v>
      </c>
    </row>
    <row r="2121" spans="1:10" ht="18" customHeight="1" thickBot="1" x14ac:dyDescent="0.3">
      <c r="A2121" s="1"/>
      <c r="B2121" s="1"/>
      <c r="C2121" s="1"/>
      <c r="D2121" s="1"/>
      <c r="E2121" s="713"/>
      <c r="F2121" s="1"/>
      <c r="G2121" s="1"/>
      <c r="H2121" s="44" t="str">
        <f t="array" ref="H2121">IF(ISERROR(INDEX(גיליון3!$U$14:$X$28,MATCH('דיווח פרטני'!G2121,גיליון3!$T$14:$T$28,0),MATCH('דיווח פרטני'!C2121,גיליון3!$U$13:$X$13,0)))," ", INDEX(גיליון3!$U$14:$X$28,MATCH('דיווח פרטני'!G2121,גיליון3!$T$14:$T$28,0),MATCH('דיווח פרטני'!C2121,גיליון3!$U$13:$X$13,0)))</f>
        <v xml:space="preserve"> </v>
      </c>
      <c r="I2121" s="1"/>
      <c r="J2121" s="1" t="e">
        <f>VLOOKUP(Table_1[[#This Row],[מספר רישוי ]],'[3]2024'!$A:$AH,34,0)</f>
        <v>#N/A</v>
      </c>
    </row>
    <row r="2122" spans="1:10" ht="18" customHeight="1" thickBot="1" x14ac:dyDescent="0.3">
      <c r="A2122" s="1"/>
      <c r="B2122" s="1"/>
      <c r="C2122" s="1"/>
      <c r="D2122" s="1"/>
      <c r="E2122" s="713"/>
      <c r="F2122" s="1"/>
      <c r="G2122" s="1"/>
      <c r="H2122" s="44" t="str">
        <f t="array" ref="H2122">IF(ISERROR(INDEX(גיליון3!$U$14:$X$28,MATCH('דיווח פרטני'!G2122,גיליון3!$T$14:$T$28,0),MATCH('דיווח פרטני'!C2122,גיליון3!$U$13:$X$13,0)))," ", INDEX(גיליון3!$U$14:$X$28,MATCH('דיווח פרטני'!G2122,גיליון3!$T$14:$T$28,0),MATCH('דיווח פרטני'!C2122,גיליון3!$U$13:$X$13,0)))</f>
        <v xml:space="preserve"> </v>
      </c>
      <c r="I2122" s="1"/>
      <c r="J2122" s="1" t="e">
        <f>VLOOKUP(Table_1[[#This Row],[מספר רישוי ]],'[3]2024'!$A:$AH,34,0)</f>
        <v>#N/A</v>
      </c>
    </row>
    <row r="2123" spans="1:10" ht="18" customHeight="1" thickBot="1" x14ac:dyDescent="0.3">
      <c r="A2123" s="1"/>
      <c r="B2123" s="1"/>
      <c r="C2123" s="1"/>
      <c r="D2123" s="1"/>
      <c r="E2123" s="713"/>
      <c r="F2123" s="1"/>
      <c r="G2123" s="1"/>
      <c r="H2123" s="44" t="str">
        <f t="array" ref="H2123">IF(ISERROR(INDEX(גיליון3!$U$14:$X$28,MATCH('דיווח פרטני'!G2123,גיליון3!$T$14:$T$28,0),MATCH('דיווח פרטני'!C2123,גיליון3!$U$13:$X$13,0)))," ", INDEX(גיליון3!$U$14:$X$28,MATCH('דיווח פרטני'!G2123,גיליון3!$T$14:$T$28,0),MATCH('דיווח פרטני'!C2123,גיליון3!$U$13:$X$13,0)))</f>
        <v xml:space="preserve"> </v>
      </c>
      <c r="I2123" s="1"/>
      <c r="J2123" s="1" t="e">
        <f>VLOOKUP(Table_1[[#This Row],[מספר רישוי ]],'[3]2024'!$A:$AH,34,0)</f>
        <v>#N/A</v>
      </c>
    </row>
    <row r="2124" spans="1:10" ht="18" customHeight="1" thickBot="1" x14ac:dyDescent="0.3">
      <c r="A2124" s="1"/>
      <c r="B2124" s="1"/>
      <c r="C2124" s="1"/>
      <c r="D2124" s="1"/>
      <c r="E2124" s="713"/>
      <c r="F2124" s="1"/>
      <c r="G2124" s="1"/>
      <c r="H2124" s="44" t="str">
        <f t="array" ref="H2124">IF(ISERROR(INDEX(גיליון3!$U$14:$X$28,MATCH('דיווח פרטני'!G2124,גיליון3!$T$14:$T$28,0),MATCH('דיווח פרטני'!C2124,גיליון3!$U$13:$X$13,0)))," ", INDEX(גיליון3!$U$14:$X$28,MATCH('דיווח פרטני'!G2124,גיליון3!$T$14:$T$28,0),MATCH('דיווח פרטני'!C2124,גיליון3!$U$13:$X$13,0)))</f>
        <v xml:space="preserve"> </v>
      </c>
      <c r="I2124" s="1"/>
      <c r="J2124" s="1" t="e">
        <f>VLOOKUP(Table_1[[#This Row],[מספר רישוי ]],'[3]2024'!$A:$AH,34,0)</f>
        <v>#N/A</v>
      </c>
    </row>
    <row r="2125" spans="1:10" ht="18" customHeight="1" thickBot="1" x14ac:dyDescent="0.3">
      <c r="A2125" s="1"/>
      <c r="B2125" s="1"/>
      <c r="C2125" s="1"/>
      <c r="D2125" s="1"/>
      <c r="E2125" s="713"/>
      <c r="F2125" s="1"/>
      <c r="G2125" s="1"/>
      <c r="H2125" s="44" t="str">
        <f t="array" ref="H2125">IF(ISERROR(INDEX(גיליון3!$U$14:$X$28,MATCH('דיווח פרטני'!G2125,גיליון3!$T$14:$T$28,0),MATCH('דיווח פרטני'!C2125,גיליון3!$U$13:$X$13,0)))," ", INDEX(גיליון3!$U$14:$X$28,MATCH('דיווח פרטני'!G2125,גיליון3!$T$14:$T$28,0),MATCH('דיווח פרטני'!C2125,גיליון3!$U$13:$X$13,0)))</f>
        <v xml:space="preserve"> </v>
      </c>
      <c r="I2125" s="1"/>
      <c r="J2125" s="1" t="e">
        <f>VLOOKUP(Table_1[[#This Row],[מספר רישוי ]],'[3]2024'!$A:$AH,34,0)</f>
        <v>#N/A</v>
      </c>
    </row>
    <row r="2126" spans="1:10" ht="18" customHeight="1" thickBot="1" x14ac:dyDescent="0.3">
      <c r="A2126" s="1"/>
      <c r="B2126" s="1"/>
      <c r="C2126" s="1"/>
      <c r="D2126" s="1"/>
      <c r="E2126" s="713"/>
      <c r="F2126" s="1"/>
      <c r="G2126" s="1"/>
      <c r="H2126" s="44" t="str">
        <f t="array" ref="H2126">IF(ISERROR(INDEX(גיליון3!$U$14:$X$28,MATCH('דיווח פרטני'!G2126,גיליון3!$T$14:$T$28,0),MATCH('דיווח פרטני'!C2126,גיליון3!$U$13:$X$13,0)))," ", INDEX(גיליון3!$U$14:$X$28,MATCH('דיווח פרטני'!G2126,גיליון3!$T$14:$T$28,0),MATCH('דיווח פרטני'!C2126,גיליון3!$U$13:$X$13,0)))</f>
        <v xml:space="preserve"> </v>
      </c>
      <c r="I2126" s="1"/>
      <c r="J2126" s="1" t="e">
        <f>VLOOKUP(Table_1[[#This Row],[מספר רישוי ]],'[3]2024'!$A:$AH,34,0)</f>
        <v>#N/A</v>
      </c>
    </row>
    <row r="2127" spans="1:10" ht="18" customHeight="1" thickBot="1" x14ac:dyDescent="0.3">
      <c r="A2127" s="1"/>
      <c r="B2127" s="1"/>
      <c r="C2127" s="1"/>
      <c r="D2127" s="1"/>
      <c r="E2127" s="713"/>
      <c r="F2127" s="1"/>
      <c r="G2127" s="1"/>
      <c r="H2127" s="44" t="str">
        <f t="array" ref="H2127">IF(ISERROR(INDEX(גיליון3!$U$14:$X$28,MATCH('דיווח פרטני'!G2127,גיליון3!$T$14:$T$28,0),MATCH('דיווח פרטני'!C2127,גיליון3!$U$13:$X$13,0)))," ", INDEX(גיליון3!$U$14:$X$28,MATCH('דיווח פרטני'!G2127,גיליון3!$T$14:$T$28,0),MATCH('דיווח פרטני'!C2127,גיליון3!$U$13:$X$13,0)))</f>
        <v xml:space="preserve"> </v>
      </c>
      <c r="I2127" s="1"/>
      <c r="J2127" s="1" t="e">
        <f>VLOOKUP(Table_1[[#This Row],[מספר רישוי ]],'[3]2024'!$A:$AH,34,0)</f>
        <v>#N/A</v>
      </c>
    </row>
    <row r="2128" spans="1:10" ht="18" customHeight="1" thickBot="1" x14ac:dyDescent="0.3">
      <c r="A2128" s="1"/>
      <c r="B2128" s="1"/>
      <c r="C2128" s="1"/>
      <c r="D2128" s="1"/>
      <c r="E2128" s="713"/>
      <c r="F2128" s="1"/>
      <c r="G2128" s="1"/>
      <c r="H2128" s="44" t="str">
        <f t="array" ref="H2128">IF(ISERROR(INDEX(גיליון3!$U$14:$X$28,MATCH('דיווח פרטני'!G2128,גיליון3!$T$14:$T$28,0),MATCH('דיווח פרטני'!C2128,גיליון3!$U$13:$X$13,0)))," ", INDEX(גיליון3!$U$14:$X$28,MATCH('דיווח פרטני'!G2128,גיליון3!$T$14:$T$28,0),MATCH('דיווח פרטני'!C2128,גיליון3!$U$13:$X$13,0)))</f>
        <v xml:space="preserve"> </v>
      </c>
      <c r="I2128" s="1"/>
      <c r="J2128" s="1" t="e">
        <f>VLOOKUP(Table_1[[#This Row],[מספר רישוי ]],'[3]2024'!$A:$AH,34,0)</f>
        <v>#N/A</v>
      </c>
    </row>
    <row r="2129" spans="1:10" ht="18" customHeight="1" thickBot="1" x14ac:dyDescent="0.3">
      <c r="A2129" s="1"/>
      <c r="B2129" s="1"/>
      <c r="C2129" s="1"/>
      <c r="D2129" s="1"/>
      <c r="E2129" s="713"/>
      <c r="F2129" s="1"/>
      <c r="G2129" s="1"/>
      <c r="H2129" s="44" t="str">
        <f t="array" ref="H2129">IF(ISERROR(INDEX(גיליון3!$U$14:$X$28,MATCH('דיווח פרטני'!G2129,גיליון3!$T$14:$T$28,0),MATCH('דיווח פרטני'!C2129,גיליון3!$U$13:$X$13,0)))," ", INDEX(גיליון3!$U$14:$X$28,MATCH('דיווח פרטני'!G2129,גיליון3!$T$14:$T$28,0),MATCH('דיווח פרטני'!C2129,גיליון3!$U$13:$X$13,0)))</f>
        <v xml:space="preserve"> </v>
      </c>
      <c r="I2129" s="1"/>
      <c r="J2129" s="1" t="e">
        <f>VLOOKUP(Table_1[[#This Row],[מספר רישוי ]],'[3]2024'!$A:$AH,34,0)</f>
        <v>#N/A</v>
      </c>
    </row>
    <row r="2130" spans="1:10" ht="18" customHeight="1" thickBot="1" x14ac:dyDescent="0.3">
      <c r="A2130" s="1"/>
      <c r="B2130" s="1"/>
      <c r="C2130" s="1"/>
      <c r="D2130" s="1"/>
      <c r="E2130" s="713"/>
      <c r="F2130" s="1"/>
      <c r="G2130" s="1"/>
      <c r="H2130" s="44" t="str">
        <f t="array" ref="H2130">IF(ISERROR(INDEX(גיליון3!$U$14:$X$28,MATCH('דיווח פרטני'!G2130,גיליון3!$T$14:$T$28,0),MATCH('דיווח פרטני'!C2130,גיליון3!$U$13:$X$13,0)))," ", INDEX(גיליון3!$U$14:$X$28,MATCH('דיווח פרטני'!G2130,גיליון3!$T$14:$T$28,0),MATCH('דיווח פרטני'!C2130,גיליון3!$U$13:$X$13,0)))</f>
        <v xml:space="preserve"> </v>
      </c>
      <c r="I2130" s="1"/>
      <c r="J2130" s="1" t="e">
        <f>VLOOKUP(Table_1[[#This Row],[מספר רישוי ]],'[3]2024'!$A:$AH,34,0)</f>
        <v>#N/A</v>
      </c>
    </row>
    <row r="2131" spans="1:10" ht="18" customHeight="1" thickBot="1" x14ac:dyDescent="0.3">
      <c r="A2131" s="1"/>
      <c r="B2131" s="1"/>
      <c r="C2131" s="1"/>
      <c r="D2131" s="1"/>
      <c r="E2131" s="713"/>
      <c r="F2131" s="1"/>
      <c r="G2131" s="1"/>
      <c r="H2131" s="44" t="str">
        <f t="array" ref="H2131">IF(ISERROR(INDEX(גיליון3!$U$14:$X$28,MATCH('דיווח פרטני'!G2131,גיליון3!$T$14:$T$28,0),MATCH('דיווח פרטני'!C2131,גיליון3!$U$13:$X$13,0)))," ", INDEX(גיליון3!$U$14:$X$28,MATCH('דיווח פרטני'!G2131,גיליון3!$T$14:$T$28,0),MATCH('דיווח פרטני'!C2131,גיליון3!$U$13:$X$13,0)))</f>
        <v xml:space="preserve"> </v>
      </c>
      <c r="I2131" s="1"/>
      <c r="J2131" s="1" t="e">
        <f>VLOOKUP(Table_1[[#This Row],[מספר רישוי ]],'[3]2024'!$A:$AH,34,0)</f>
        <v>#N/A</v>
      </c>
    </row>
    <row r="2132" spans="1:10" ht="18" customHeight="1" thickBot="1" x14ac:dyDescent="0.3">
      <c r="A2132" s="1"/>
      <c r="B2132" s="1"/>
      <c r="C2132" s="1"/>
      <c r="D2132" s="1"/>
      <c r="E2132" s="713"/>
      <c r="F2132" s="1"/>
      <c r="G2132" s="1"/>
      <c r="H2132" s="44" t="str">
        <f t="array" ref="H2132">IF(ISERROR(INDEX(גיליון3!$U$14:$X$28,MATCH('דיווח פרטני'!G2132,גיליון3!$T$14:$T$28,0),MATCH('דיווח פרטני'!C2132,גיליון3!$U$13:$X$13,0)))," ", INDEX(גיליון3!$U$14:$X$28,MATCH('דיווח פרטני'!G2132,גיליון3!$T$14:$T$28,0),MATCH('דיווח פרטני'!C2132,גיליון3!$U$13:$X$13,0)))</f>
        <v xml:space="preserve"> </v>
      </c>
      <c r="I2132" s="1"/>
      <c r="J2132" s="1" t="e">
        <f>VLOOKUP(Table_1[[#This Row],[מספר רישוי ]],'[3]2024'!$A:$AH,34,0)</f>
        <v>#N/A</v>
      </c>
    </row>
    <row r="2133" spans="1:10" ht="18" customHeight="1" thickBot="1" x14ac:dyDescent="0.3">
      <c r="A2133" s="1"/>
      <c r="B2133" s="1"/>
      <c r="C2133" s="1"/>
      <c r="D2133" s="1"/>
      <c r="E2133" s="713"/>
      <c r="F2133" s="1"/>
      <c r="G2133" s="1"/>
      <c r="H2133" s="44" t="str">
        <f t="array" ref="H2133">IF(ISERROR(INDEX(גיליון3!$U$14:$X$28,MATCH('דיווח פרטני'!G2133,גיליון3!$T$14:$T$28,0),MATCH('דיווח פרטני'!C2133,גיליון3!$U$13:$X$13,0)))," ", INDEX(גיליון3!$U$14:$X$28,MATCH('דיווח פרטני'!G2133,גיליון3!$T$14:$T$28,0),MATCH('דיווח פרטני'!C2133,גיליון3!$U$13:$X$13,0)))</f>
        <v xml:space="preserve"> </v>
      </c>
      <c r="I2133" s="1"/>
      <c r="J2133" s="1" t="e">
        <f>VLOOKUP(Table_1[[#This Row],[מספר רישוי ]],'[3]2024'!$A:$AH,34,0)</f>
        <v>#N/A</v>
      </c>
    </row>
    <row r="2134" spans="1:10" ht="18" customHeight="1" thickBot="1" x14ac:dyDescent="0.3">
      <c r="A2134" s="1"/>
      <c r="B2134" s="1"/>
      <c r="C2134" s="1"/>
      <c r="D2134" s="1"/>
      <c r="E2134" s="713"/>
      <c r="F2134" s="1"/>
      <c r="G2134" s="1"/>
      <c r="H2134" s="44" t="str">
        <f t="array" ref="H2134">IF(ISERROR(INDEX(גיליון3!$U$14:$X$28,MATCH('דיווח פרטני'!G2134,גיליון3!$T$14:$T$28,0),MATCH('דיווח פרטני'!C2134,גיליון3!$U$13:$X$13,0)))," ", INDEX(גיליון3!$U$14:$X$28,MATCH('דיווח פרטני'!G2134,גיליון3!$T$14:$T$28,0),MATCH('דיווח פרטני'!C2134,גיליון3!$U$13:$X$13,0)))</f>
        <v xml:space="preserve"> </v>
      </c>
      <c r="I2134" s="1"/>
      <c r="J2134" s="1" t="e">
        <f>VLOOKUP(Table_1[[#This Row],[מספר רישוי ]],'[3]2024'!$A:$AH,34,0)</f>
        <v>#N/A</v>
      </c>
    </row>
    <row r="2135" spans="1:10" ht="18" customHeight="1" thickBot="1" x14ac:dyDescent="0.3">
      <c r="A2135" s="1"/>
      <c r="B2135" s="1"/>
      <c r="C2135" s="1"/>
      <c r="D2135" s="1"/>
      <c r="E2135" s="713"/>
      <c r="F2135" s="1"/>
      <c r="G2135" s="1"/>
      <c r="H2135" s="44" t="str">
        <f t="array" ref="H2135">IF(ISERROR(INDEX(גיליון3!$U$14:$X$28,MATCH('דיווח פרטני'!G2135,גיליון3!$T$14:$T$28,0),MATCH('דיווח פרטני'!C2135,גיליון3!$U$13:$X$13,0)))," ", INDEX(גיליון3!$U$14:$X$28,MATCH('דיווח פרטני'!G2135,גיליון3!$T$14:$T$28,0),MATCH('דיווח פרטני'!C2135,גיליון3!$U$13:$X$13,0)))</f>
        <v xml:space="preserve"> </v>
      </c>
      <c r="I2135" s="1"/>
      <c r="J2135" s="1" t="e">
        <f>VLOOKUP(Table_1[[#This Row],[מספר רישוי ]],'[3]2024'!$A:$AH,34,0)</f>
        <v>#N/A</v>
      </c>
    </row>
    <row r="2136" spans="1:10" ht="18" customHeight="1" thickBot="1" x14ac:dyDescent="0.3">
      <c r="A2136" s="1"/>
      <c r="B2136" s="1"/>
      <c r="C2136" s="1"/>
      <c r="D2136" s="1"/>
      <c r="E2136" s="713"/>
      <c r="F2136" s="1"/>
      <c r="G2136" s="1"/>
      <c r="H2136" s="44" t="str">
        <f t="array" ref="H2136">IF(ISERROR(INDEX(גיליון3!$U$14:$X$28,MATCH('דיווח פרטני'!G2136,גיליון3!$T$14:$T$28,0),MATCH('דיווח פרטני'!C2136,גיליון3!$U$13:$X$13,0)))," ", INDEX(גיליון3!$U$14:$X$28,MATCH('דיווח פרטני'!G2136,גיליון3!$T$14:$T$28,0),MATCH('דיווח פרטני'!C2136,גיליון3!$U$13:$X$13,0)))</f>
        <v xml:space="preserve"> </v>
      </c>
      <c r="I2136" s="1"/>
      <c r="J2136" s="1" t="e">
        <f>VLOOKUP(Table_1[[#This Row],[מספר רישוי ]],'[3]2024'!$A:$AH,34,0)</f>
        <v>#N/A</v>
      </c>
    </row>
    <row r="2137" spans="1:10" ht="18" customHeight="1" thickBot="1" x14ac:dyDescent="0.3">
      <c r="A2137" s="1"/>
      <c r="B2137" s="1"/>
      <c r="C2137" s="1"/>
      <c r="D2137" s="1"/>
      <c r="E2137" s="713"/>
      <c r="F2137" s="1"/>
      <c r="G2137" s="1"/>
      <c r="H2137" s="44" t="str">
        <f t="array" ref="H2137">IF(ISERROR(INDEX(גיליון3!$U$14:$X$28,MATCH('דיווח פרטני'!G2137,גיליון3!$T$14:$T$28,0),MATCH('דיווח פרטני'!C2137,גיליון3!$U$13:$X$13,0)))," ", INDEX(גיליון3!$U$14:$X$28,MATCH('דיווח פרטני'!G2137,גיליון3!$T$14:$T$28,0),MATCH('דיווח פרטני'!C2137,גיליון3!$U$13:$X$13,0)))</f>
        <v xml:space="preserve"> </v>
      </c>
      <c r="I2137" s="1"/>
      <c r="J2137" s="1" t="e">
        <f>VLOOKUP(Table_1[[#This Row],[מספר רישוי ]],'[3]2024'!$A:$AH,34,0)</f>
        <v>#N/A</v>
      </c>
    </row>
    <row r="2138" spans="1:10" ht="18" customHeight="1" thickBot="1" x14ac:dyDescent="0.3">
      <c r="A2138" s="1"/>
      <c r="B2138" s="1"/>
      <c r="C2138" s="1"/>
      <c r="D2138" s="1"/>
      <c r="E2138" s="713"/>
      <c r="F2138" s="1"/>
      <c r="G2138" s="1"/>
      <c r="H2138" s="44" t="str">
        <f t="array" ref="H2138">IF(ISERROR(INDEX(גיליון3!$U$14:$X$28,MATCH('דיווח פרטני'!G2138,גיליון3!$T$14:$T$28,0),MATCH('דיווח פרטני'!C2138,גיליון3!$U$13:$X$13,0)))," ", INDEX(גיליון3!$U$14:$X$28,MATCH('דיווח פרטני'!G2138,גיליון3!$T$14:$T$28,0),MATCH('דיווח פרטני'!C2138,גיליון3!$U$13:$X$13,0)))</f>
        <v xml:space="preserve"> </v>
      </c>
      <c r="I2138" s="1"/>
      <c r="J2138" s="1" t="e">
        <f>VLOOKUP(Table_1[[#This Row],[מספר רישוי ]],'[3]2024'!$A:$AH,34,0)</f>
        <v>#N/A</v>
      </c>
    </row>
    <row r="2139" spans="1:10" ht="18" customHeight="1" thickBot="1" x14ac:dyDescent="0.3">
      <c r="A2139" s="1"/>
      <c r="B2139" s="1"/>
      <c r="C2139" s="1"/>
      <c r="D2139" s="1"/>
      <c r="E2139" s="713"/>
      <c r="F2139" s="1"/>
      <c r="G2139" s="1"/>
      <c r="H2139" s="44" t="str">
        <f t="array" ref="H2139">IF(ISERROR(INDEX(גיליון3!$U$14:$X$28,MATCH('דיווח פרטני'!G2139,גיליון3!$T$14:$T$28,0),MATCH('דיווח פרטני'!C2139,גיליון3!$U$13:$X$13,0)))," ", INDEX(גיליון3!$U$14:$X$28,MATCH('דיווח פרטני'!G2139,גיליון3!$T$14:$T$28,0),MATCH('דיווח פרטני'!C2139,גיליון3!$U$13:$X$13,0)))</f>
        <v xml:space="preserve"> </v>
      </c>
      <c r="I2139" s="1"/>
      <c r="J2139" s="1" t="e">
        <f>VLOOKUP(Table_1[[#This Row],[מספר רישוי ]],'[3]2024'!$A:$AH,34,0)</f>
        <v>#N/A</v>
      </c>
    </row>
    <row r="2140" spans="1:10" ht="18" customHeight="1" thickBot="1" x14ac:dyDescent="0.3">
      <c r="A2140" s="1"/>
      <c r="B2140" s="1"/>
      <c r="C2140" s="1"/>
      <c r="D2140" s="1"/>
      <c r="E2140" s="713"/>
      <c r="F2140" s="1"/>
      <c r="G2140" s="1"/>
      <c r="H2140" s="44" t="str">
        <f t="array" ref="H2140">IF(ISERROR(INDEX(גיליון3!$U$14:$X$28,MATCH('דיווח פרטני'!G2140,גיליון3!$T$14:$T$28,0),MATCH('דיווח פרטני'!C2140,גיליון3!$U$13:$X$13,0)))," ", INDEX(גיליון3!$U$14:$X$28,MATCH('דיווח פרטני'!G2140,גיליון3!$T$14:$T$28,0),MATCH('דיווח פרטני'!C2140,גיליון3!$U$13:$X$13,0)))</f>
        <v xml:space="preserve"> </v>
      </c>
      <c r="I2140" s="1"/>
      <c r="J2140" s="1" t="e">
        <f>VLOOKUP(Table_1[[#This Row],[מספר רישוי ]],'[3]2024'!$A:$AH,34,0)</f>
        <v>#N/A</v>
      </c>
    </row>
    <row r="2141" spans="1:10" ht="18" customHeight="1" thickBot="1" x14ac:dyDescent="0.3">
      <c r="A2141" s="1"/>
      <c r="B2141" s="1"/>
      <c r="C2141" s="1"/>
      <c r="D2141" s="1"/>
      <c r="E2141" s="713"/>
      <c r="F2141" s="1"/>
      <c r="G2141" s="1"/>
      <c r="H2141" s="44" t="str">
        <f t="array" ref="H2141">IF(ISERROR(INDEX(גיליון3!$U$14:$X$28,MATCH('דיווח פרטני'!G2141,גיליון3!$T$14:$T$28,0),MATCH('דיווח פרטני'!C2141,גיליון3!$U$13:$X$13,0)))," ", INDEX(גיליון3!$U$14:$X$28,MATCH('דיווח פרטני'!G2141,גיליון3!$T$14:$T$28,0),MATCH('דיווח פרטני'!C2141,גיליון3!$U$13:$X$13,0)))</f>
        <v xml:space="preserve"> </v>
      </c>
      <c r="I2141" s="1"/>
      <c r="J2141" s="1" t="e">
        <f>VLOOKUP(Table_1[[#This Row],[מספר רישוי ]],'[3]2024'!$A:$AH,34,0)</f>
        <v>#N/A</v>
      </c>
    </row>
    <row r="2142" spans="1:10" ht="18" customHeight="1" thickBot="1" x14ac:dyDescent="0.3">
      <c r="A2142" s="1"/>
      <c r="B2142" s="1"/>
      <c r="C2142" s="1"/>
      <c r="D2142" s="1"/>
      <c r="E2142" s="713"/>
      <c r="F2142" s="1"/>
      <c r="G2142" s="1"/>
      <c r="H2142" s="44" t="str">
        <f t="array" ref="H2142">IF(ISERROR(INDEX(גיליון3!$U$14:$X$28,MATCH('דיווח פרטני'!G2142,גיליון3!$T$14:$T$28,0),MATCH('דיווח פרטני'!C2142,גיליון3!$U$13:$X$13,0)))," ", INDEX(גיליון3!$U$14:$X$28,MATCH('דיווח פרטני'!G2142,גיליון3!$T$14:$T$28,0),MATCH('דיווח פרטני'!C2142,גיליון3!$U$13:$X$13,0)))</f>
        <v xml:space="preserve"> </v>
      </c>
      <c r="I2142" s="1"/>
      <c r="J2142" s="1" t="e">
        <f>VLOOKUP(Table_1[[#This Row],[מספר רישוי ]],'[3]2024'!$A:$AH,34,0)</f>
        <v>#N/A</v>
      </c>
    </row>
    <row r="2143" spans="1:10" ht="18" customHeight="1" thickBot="1" x14ac:dyDescent="0.3">
      <c r="A2143" s="1"/>
      <c r="B2143" s="1"/>
      <c r="C2143" s="1"/>
      <c r="D2143" s="1"/>
      <c r="E2143" s="713"/>
      <c r="F2143" s="1"/>
      <c r="G2143" s="1"/>
      <c r="H2143" s="44" t="str">
        <f t="array" ref="H2143">IF(ISERROR(INDEX(גיליון3!$U$14:$X$28,MATCH('דיווח פרטני'!G2143,גיליון3!$T$14:$T$28,0),MATCH('דיווח פרטני'!C2143,גיליון3!$U$13:$X$13,0)))," ", INDEX(גיליון3!$U$14:$X$28,MATCH('דיווח פרטני'!G2143,גיליון3!$T$14:$T$28,0),MATCH('דיווח פרטני'!C2143,גיליון3!$U$13:$X$13,0)))</f>
        <v xml:space="preserve"> </v>
      </c>
      <c r="I2143" s="1"/>
      <c r="J2143" s="1" t="e">
        <f>VLOOKUP(Table_1[[#This Row],[מספר רישוי ]],'[3]2024'!$A:$AH,34,0)</f>
        <v>#N/A</v>
      </c>
    </row>
    <row r="2144" spans="1:10" ht="18" customHeight="1" thickBot="1" x14ac:dyDescent="0.3">
      <c r="A2144" s="1"/>
      <c r="B2144" s="1"/>
      <c r="C2144" s="1"/>
      <c r="D2144" s="1"/>
      <c r="E2144" s="713"/>
      <c r="F2144" s="1"/>
      <c r="G2144" s="1"/>
      <c r="H2144" s="44" t="str">
        <f t="array" ref="H2144">IF(ISERROR(INDEX(גיליון3!$U$14:$X$28,MATCH('דיווח פרטני'!G2144,גיליון3!$T$14:$T$28,0),MATCH('דיווח פרטני'!C2144,גיליון3!$U$13:$X$13,0)))," ", INDEX(גיליון3!$U$14:$X$28,MATCH('דיווח פרטני'!G2144,גיליון3!$T$14:$T$28,0),MATCH('דיווח פרטני'!C2144,גיליון3!$U$13:$X$13,0)))</f>
        <v xml:space="preserve"> </v>
      </c>
      <c r="I2144" s="1"/>
      <c r="J2144" s="1" t="e">
        <f>VLOOKUP(Table_1[[#This Row],[מספר רישוי ]],'[3]2024'!$A:$AH,34,0)</f>
        <v>#N/A</v>
      </c>
    </row>
    <row r="2145" spans="1:10" ht="18" customHeight="1" thickBot="1" x14ac:dyDescent="0.3">
      <c r="A2145" s="1"/>
      <c r="B2145" s="1"/>
      <c r="C2145" s="1"/>
      <c r="D2145" s="1"/>
      <c r="E2145" s="713"/>
      <c r="F2145" s="1"/>
      <c r="G2145" s="1"/>
      <c r="H2145" s="44" t="str">
        <f t="array" ref="H2145">IF(ISERROR(INDEX(גיליון3!$U$14:$X$28,MATCH('דיווח פרטני'!G2145,גיליון3!$T$14:$T$28,0),MATCH('דיווח פרטני'!C2145,גיליון3!$U$13:$X$13,0)))," ", INDEX(גיליון3!$U$14:$X$28,MATCH('דיווח פרטני'!G2145,גיליון3!$T$14:$T$28,0),MATCH('דיווח פרטני'!C2145,גיליון3!$U$13:$X$13,0)))</f>
        <v xml:space="preserve"> </v>
      </c>
      <c r="I2145" s="1"/>
      <c r="J2145" s="1" t="e">
        <f>VLOOKUP(Table_1[[#This Row],[מספר רישוי ]],'[3]2024'!$A:$AH,34,0)</f>
        <v>#N/A</v>
      </c>
    </row>
    <row r="2146" spans="1:10" ht="18" customHeight="1" thickBot="1" x14ac:dyDescent="0.3">
      <c r="A2146" s="1"/>
      <c r="B2146" s="1"/>
      <c r="C2146" s="1"/>
      <c r="D2146" s="1"/>
      <c r="E2146" s="713"/>
      <c r="F2146" s="1"/>
      <c r="G2146" s="1"/>
      <c r="H2146" s="44" t="str">
        <f t="array" ref="H2146">IF(ISERROR(INDEX(גיליון3!$U$14:$X$28,MATCH('דיווח פרטני'!G2146,גיליון3!$T$14:$T$28,0),MATCH('דיווח פרטני'!C2146,גיליון3!$U$13:$X$13,0)))," ", INDEX(גיליון3!$U$14:$X$28,MATCH('דיווח פרטני'!G2146,גיליון3!$T$14:$T$28,0),MATCH('דיווח פרטני'!C2146,גיליון3!$U$13:$X$13,0)))</f>
        <v xml:space="preserve"> </v>
      </c>
      <c r="I2146" s="1"/>
      <c r="J2146" s="1" t="e">
        <f>VLOOKUP(Table_1[[#This Row],[מספר רישוי ]],'[3]2024'!$A:$AH,34,0)</f>
        <v>#N/A</v>
      </c>
    </row>
    <row r="2147" spans="1:10" ht="18" customHeight="1" thickBot="1" x14ac:dyDescent="0.3">
      <c r="A2147" s="1"/>
      <c r="B2147" s="1"/>
      <c r="C2147" s="1"/>
      <c r="D2147" s="1"/>
      <c r="E2147" s="713"/>
      <c r="F2147" s="1"/>
      <c r="G2147" s="1"/>
      <c r="H2147" s="44" t="str">
        <f t="array" ref="H2147">IF(ISERROR(INDEX(גיליון3!$U$14:$X$28,MATCH('דיווח פרטני'!G2147,גיליון3!$T$14:$T$28,0),MATCH('דיווח פרטני'!C2147,גיליון3!$U$13:$X$13,0)))," ", INDEX(גיליון3!$U$14:$X$28,MATCH('דיווח פרטני'!G2147,גיליון3!$T$14:$T$28,0),MATCH('דיווח פרטני'!C2147,גיליון3!$U$13:$X$13,0)))</f>
        <v xml:space="preserve"> </v>
      </c>
      <c r="I2147" s="1"/>
      <c r="J2147" s="1" t="e">
        <f>VLOOKUP(Table_1[[#This Row],[מספר רישוי ]],'[3]2024'!$A:$AH,34,0)</f>
        <v>#N/A</v>
      </c>
    </row>
    <row r="2148" spans="1:10" ht="18" customHeight="1" thickBot="1" x14ac:dyDescent="0.3">
      <c r="A2148" s="1"/>
      <c r="B2148" s="1"/>
      <c r="C2148" s="1"/>
      <c r="D2148" s="1"/>
      <c r="E2148" s="713"/>
      <c r="F2148" s="1"/>
      <c r="G2148" s="1"/>
      <c r="H2148" s="44" t="str">
        <f t="array" ref="H2148">IF(ISERROR(INDEX(גיליון3!$U$14:$X$28,MATCH('דיווח פרטני'!G2148,גיליון3!$T$14:$T$28,0),MATCH('דיווח פרטני'!C2148,גיליון3!$U$13:$X$13,0)))," ", INDEX(גיליון3!$U$14:$X$28,MATCH('דיווח פרטני'!G2148,גיליון3!$T$14:$T$28,0),MATCH('דיווח פרטני'!C2148,גיליון3!$U$13:$X$13,0)))</f>
        <v xml:space="preserve"> </v>
      </c>
      <c r="I2148" s="1"/>
      <c r="J2148" s="1" t="e">
        <f>VLOOKUP(Table_1[[#This Row],[מספר רישוי ]],'[3]2024'!$A:$AH,34,0)</f>
        <v>#N/A</v>
      </c>
    </row>
    <row r="2149" spans="1:10" ht="18" customHeight="1" thickBot="1" x14ac:dyDescent="0.3">
      <c r="A2149" s="1"/>
      <c r="B2149" s="1"/>
      <c r="C2149" s="1"/>
      <c r="D2149" s="1"/>
      <c r="E2149" s="713"/>
      <c r="F2149" s="1"/>
      <c r="G2149" s="1"/>
      <c r="H2149" s="44" t="str">
        <f t="array" ref="H2149">IF(ISERROR(INDEX(גיליון3!$U$14:$X$28,MATCH('דיווח פרטני'!G2149,גיליון3!$T$14:$T$28,0),MATCH('דיווח פרטני'!C2149,גיליון3!$U$13:$X$13,0)))," ", INDEX(גיליון3!$U$14:$X$28,MATCH('דיווח פרטני'!G2149,גיליון3!$T$14:$T$28,0),MATCH('דיווח פרטני'!C2149,גיליון3!$U$13:$X$13,0)))</f>
        <v xml:space="preserve"> </v>
      </c>
      <c r="I2149" s="1"/>
      <c r="J2149" s="1" t="e">
        <f>VLOOKUP(Table_1[[#This Row],[מספר רישוי ]],'[3]2024'!$A:$AH,34,0)</f>
        <v>#N/A</v>
      </c>
    </row>
    <row r="2150" spans="1:10" ht="18" customHeight="1" thickBot="1" x14ac:dyDescent="0.3">
      <c r="A2150" s="1"/>
      <c r="B2150" s="1"/>
      <c r="C2150" s="1"/>
      <c r="D2150" s="1"/>
      <c r="E2150" s="713"/>
      <c r="F2150" s="1"/>
      <c r="G2150" s="1"/>
      <c r="H2150" s="44" t="str">
        <f t="array" ref="H2150">IF(ISERROR(INDEX(גיליון3!$U$14:$X$28,MATCH('דיווח פרטני'!G2150,גיליון3!$T$14:$T$28,0),MATCH('דיווח פרטני'!C2150,גיליון3!$U$13:$X$13,0)))," ", INDEX(גיליון3!$U$14:$X$28,MATCH('דיווח פרטני'!G2150,גיליון3!$T$14:$T$28,0),MATCH('דיווח פרטני'!C2150,גיליון3!$U$13:$X$13,0)))</f>
        <v xml:space="preserve"> </v>
      </c>
      <c r="I2150" s="1"/>
      <c r="J2150" s="1" t="e">
        <f>VLOOKUP(Table_1[[#This Row],[מספר רישוי ]],'[3]2024'!$A:$AH,34,0)</f>
        <v>#N/A</v>
      </c>
    </row>
    <row r="2151" spans="1:10" ht="18" customHeight="1" thickBot="1" x14ac:dyDescent="0.3">
      <c r="A2151" s="1"/>
      <c r="B2151" s="1"/>
      <c r="C2151" s="1"/>
      <c r="D2151" s="1"/>
      <c r="E2151" s="713"/>
      <c r="F2151" s="1"/>
      <c r="G2151" s="1"/>
      <c r="H2151" s="44" t="str">
        <f t="array" ref="H2151">IF(ISERROR(INDEX(גיליון3!$U$14:$X$28,MATCH('דיווח פרטני'!G2151,גיליון3!$T$14:$T$28,0),MATCH('דיווח פרטני'!C2151,גיליון3!$U$13:$X$13,0)))," ", INDEX(גיליון3!$U$14:$X$28,MATCH('דיווח פרטני'!G2151,גיליון3!$T$14:$T$28,0),MATCH('דיווח פרטני'!C2151,גיליון3!$U$13:$X$13,0)))</f>
        <v xml:space="preserve"> </v>
      </c>
      <c r="I2151" s="1"/>
      <c r="J2151" s="1" t="e">
        <f>VLOOKUP(Table_1[[#This Row],[מספר רישוי ]],'[3]2024'!$A:$AH,34,0)</f>
        <v>#N/A</v>
      </c>
    </row>
    <row r="2152" spans="1:10" ht="18" customHeight="1" thickBot="1" x14ac:dyDescent="0.3">
      <c r="A2152" s="1"/>
      <c r="B2152" s="1"/>
      <c r="C2152" s="1"/>
      <c r="D2152" s="1"/>
      <c r="E2152" s="713"/>
      <c r="F2152" s="1"/>
      <c r="G2152" s="1"/>
      <c r="H2152" s="44" t="str">
        <f t="array" ref="H2152">IF(ISERROR(INDEX(גיליון3!$U$14:$X$28,MATCH('דיווח פרטני'!G2152,גיליון3!$T$14:$T$28,0),MATCH('דיווח פרטני'!C2152,גיליון3!$U$13:$X$13,0)))," ", INDEX(גיליון3!$U$14:$X$28,MATCH('דיווח פרטני'!G2152,גיליון3!$T$14:$T$28,0),MATCH('דיווח פרטני'!C2152,גיליון3!$U$13:$X$13,0)))</f>
        <v xml:space="preserve"> </v>
      </c>
      <c r="I2152" s="1"/>
      <c r="J2152" s="1" t="e">
        <f>VLOOKUP(Table_1[[#This Row],[מספר רישוי ]],'[3]2024'!$A:$AH,34,0)</f>
        <v>#N/A</v>
      </c>
    </row>
    <row r="2153" spans="1:10" ht="18" customHeight="1" thickBot="1" x14ac:dyDescent="0.3">
      <c r="A2153" s="1"/>
      <c r="B2153" s="1"/>
      <c r="C2153" s="1"/>
      <c r="D2153" s="1"/>
      <c r="E2153" s="713"/>
      <c r="F2153" s="1"/>
      <c r="G2153" s="1"/>
      <c r="H2153" s="44" t="str">
        <f t="array" ref="H2153">IF(ISERROR(INDEX(גיליון3!$U$14:$X$28,MATCH('דיווח פרטני'!G2153,גיליון3!$T$14:$T$28,0),MATCH('דיווח פרטני'!C2153,גיליון3!$U$13:$X$13,0)))," ", INDEX(גיליון3!$U$14:$X$28,MATCH('דיווח פרטני'!G2153,גיליון3!$T$14:$T$28,0),MATCH('דיווח פרטני'!C2153,גיליון3!$U$13:$X$13,0)))</f>
        <v xml:space="preserve"> </v>
      </c>
      <c r="I2153" s="1"/>
      <c r="J2153" s="1" t="e">
        <f>VLOOKUP(Table_1[[#This Row],[מספר רישוי ]],'[3]2024'!$A:$AH,34,0)</f>
        <v>#N/A</v>
      </c>
    </row>
    <row r="2154" spans="1:10" ht="18" customHeight="1" thickBot="1" x14ac:dyDescent="0.3">
      <c r="A2154" s="1"/>
      <c r="B2154" s="1"/>
      <c r="C2154" s="1"/>
      <c r="D2154" s="1"/>
      <c r="E2154" s="713"/>
      <c r="F2154" s="1"/>
      <c r="G2154" s="1"/>
      <c r="H2154" s="44" t="str">
        <f t="array" ref="H2154">IF(ISERROR(INDEX(גיליון3!$U$14:$X$28,MATCH('דיווח פרטני'!G2154,גיליון3!$T$14:$T$28,0),MATCH('דיווח פרטני'!C2154,גיליון3!$U$13:$X$13,0)))," ", INDEX(גיליון3!$U$14:$X$28,MATCH('דיווח פרטני'!G2154,גיליון3!$T$14:$T$28,0),MATCH('דיווח פרטני'!C2154,גיליון3!$U$13:$X$13,0)))</f>
        <v xml:space="preserve"> </v>
      </c>
      <c r="I2154" s="1"/>
      <c r="J2154" s="1" t="e">
        <f>VLOOKUP(Table_1[[#This Row],[מספר רישוי ]],'[3]2024'!$A:$AH,34,0)</f>
        <v>#N/A</v>
      </c>
    </row>
    <row r="2155" spans="1:10" ht="18" customHeight="1" thickBot="1" x14ac:dyDescent="0.3">
      <c r="A2155" s="1"/>
      <c r="B2155" s="1"/>
      <c r="C2155" s="1"/>
      <c r="D2155" s="1"/>
      <c r="E2155" s="713"/>
      <c r="F2155" s="1"/>
      <c r="G2155" s="1"/>
      <c r="H2155" s="44" t="str">
        <f t="array" ref="H2155">IF(ISERROR(INDEX(גיליון3!$U$14:$X$28,MATCH('דיווח פרטני'!G2155,גיליון3!$T$14:$T$28,0),MATCH('דיווח פרטני'!C2155,גיליון3!$U$13:$X$13,0)))," ", INDEX(גיליון3!$U$14:$X$28,MATCH('דיווח פרטני'!G2155,גיליון3!$T$14:$T$28,0),MATCH('דיווח פרטני'!C2155,גיליון3!$U$13:$X$13,0)))</f>
        <v xml:space="preserve"> </v>
      </c>
      <c r="I2155" s="1"/>
      <c r="J2155" s="1" t="e">
        <f>VLOOKUP(Table_1[[#This Row],[מספר רישוי ]],'[3]2024'!$A:$AH,34,0)</f>
        <v>#N/A</v>
      </c>
    </row>
    <row r="2156" spans="1:10" ht="18" customHeight="1" thickBot="1" x14ac:dyDescent="0.3">
      <c r="A2156" s="1"/>
      <c r="B2156" s="1"/>
      <c r="C2156" s="1"/>
      <c r="D2156" s="1"/>
      <c r="E2156" s="713"/>
      <c r="F2156" s="1"/>
      <c r="G2156" s="1"/>
      <c r="H2156" s="44" t="str">
        <f t="array" ref="H2156">IF(ISERROR(INDEX(גיליון3!$U$14:$X$28,MATCH('דיווח פרטני'!G2156,גיליון3!$T$14:$T$28,0),MATCH('דיווח פרטני'!C2156,גיליון3!$U$13:$X$13,0)))," ", INDEX(גיליון3!$U$14:$X$28,MATCH('דיווח פרטני'!G2156,גיליון3!$T$14:$T$28,0),MATCH('דיווח פרטני'!C2156,גיליון3!$U$13:$X$13,0)))</f>
        <v xml:space="preserve"> </v>
      </c>
      <c r="I2156" s="1"/>
      <c r="J2156" s="1" t="e">
        <f>VLOOKUP(Table_1[[#This Row],[מספר רישוי ]],'[3]2024'!$A:$AH,34,0)</f>
        <v>#N/A</v>
      </c>
    </row>
    <row r="2157" spans="1:10" ht="18" customHeight="1" thickBot="1" x14ac:dyDescent="0.3">
      <c r="A2157" s="1"/>
      <c r="B2157" s="1"/>
      <c r="C2157" s="1"/>
      <c r="D2157" s="1"/>
      <c r="E2157" s="713"/>
      <c r="F2157" s="1"/>
      <c r="G2157" s="1"/>
      <c r="H2157" s="44" t="str">
        <f t="array" ref="H2157">IF(ISERROR(INDEX(גיליון3!$U$14:$X$28,MATCH('דיווח פרטני'!G2157,גיליון3!$T$14:$T$28,0),MATCH('דיווח פרטני'!C2157,גיליון3!$U$13:$X$13,0)))," ", INDEX(גיליון3!$U$14:$X$28,MATCH('דיווח פרטני'!G2157,גיליון3!$T$14:$T$28,0),MATCH('דיווח פרטני'!C2157,גיליון3!$U$13:$X$13,0)))</f>
        <v xml:space="preserve"> </v>
      </c>
      <c r="I2157" s="1"/>
      <c r="J2157" s="1" t="e">
        <f>VLOOKUP(Table_1[[#This Row],[מספר רישוי ]],'[3]2024'!$A:$AH,34,0)</f>
        <v>#N/A</v>
      </c>
    </row>
    <row r="2158" spans="1:10" ht="18" customHeight="1" thickBot="1" x14ac:dyDescent="0.3">
      <c r="A2158" s="1"/>
      <c r="B2158" s="1"/>
      <c r="C2158" s="1"/>
      <c r="D2158" s="1"/>
      <c r="E2158" s="713"/>
      <c r="F2158" s="1"/>
      <c r="G2158" s="1"/>
      <c r="H2158" s="44" t="str">
        <f t="array" ref="H2158">IF(ISERROR(INDEX(גיליון3!$U$14:$X$28,MATCH('דיווח פרטני'!G2158,גיליון3!$T$14:$T$28,0),MATCH('דיווח פרטני'!C2158,גיליון3!$U$13:$X$13,0)))," ", INDEX(גיליון3!$U$14:$X$28,MATCH('דיווח פרטני'!G2158,גיליון3!$T$14:$T$28,0),MATCH('דיווח פרטני'!C2158,גיליון3!$U$13:$X$13,0)))</f>
        <v xml:space="preserve"> </v>
      </c>
      <c r="I2158" s="1"/>
      <c r="J2158" s="1" t="e">
        <f>VLOOKUP(Table_1[[#This Row],[מספר רישוי ]],'[3]2024'!$A:$AH,34,0)</f>
        <v>#N/A</v>
      </c>
    </row>
    <row r="2159" spans="1:10" ht="18" customHeight="1" thickBot="1" x14ac:dyDescent="0.3">
      <c r="A2159" s="1"/>
      <c r="B2159" s="1"/>
      <c r="C2159" s="1"/>
      <c r="D2159" s="1"/>
      <c r="E2159" s="713"/>
      <c r="F2159" s="1"/>
      <c r="G2159" s="1"/>
      <c r="H2159" s="44" t="str">
        <f t="array" ref="H2159">IF(ISERROR(INDEX(גיליון3!$U$14:$X$28,MATCH('דיווח פרטני'!G2159,גיליון3!$T$14:$T$28,0),MATCH('דיווח פרטני'!C2159,גיליון3!$U$13:$X$13,0)))," ", INDEX(גיליון3!$U$14:$X$28,MATCH('דיווח פרטני'!G2159,גיליון3!$T$14:$T$28,0),MATCH('דיווח פרטני'!C2159,גיליון3!$U$13:$X$13,0)))</f>
        <v xml:space="preserve"> </v>
      </c>
      <c r="I2159" s="1"/>
      <c r="J2159" s="1" t="e">
        <f>VLOOKUP(Table_1[[#This Row],[מספר רישוי ]],'[3]2024'!$A:$AH,34,0)</f>
        <v>#N/A</v>
      </c>
    </row>
    <row r="2160" spans="1:10" ht="18" customHeight="1" thickBot="1" x14ac:dyDescent="0.3">
      <c r="A2160" s="1"/>
      <c r="B2160" s="1"/>
      <c r="C2160" s="1"/>
      <c r="D2160" s="1"/>
      <c r="E2160" s="713"/>
      <c r="F2160" s="1"/>
      <c r="G2160" s="1"/>
      <c r="H2160" s="44" t="str">
        <f t="array" ref="H2160">IF(ISERROR(INDEX(גיליון3!$U$14:$X$28,MATCH('דיווח פרטני'!G2160,גיליון3!$T$14:$T$28,0),MATCH('דיווח פרטני'!C2160,גיליון3!$U$13:$X$13,0)))," ", INDEX(גיליון3!$U$14:$X$28,MATCH('דיווח פרטני'!G2160,גיליון3!$T$14:$T$28,0),MATCH('דיווח פרטני'!C2160,גיליון3!$U$13:$X$13,0)))</f>
        <v xml:space="preserve"> </v>
      </c>
      <c r="I2160" s="1"/>
      <c r="J2160" s="1" t="e">
        <f>VLOOKUP(Table_1[[#This Row],[מספר רישוי ]],'[3]2024'!$A:$AH,34,0)</f>
        <v>#N/A</v>
      </c>
    </row>
    <row r="2161" spans="1:10" ht="18" customHeight="1" thickBot="1" x14ac:dyDescent="0.3">
      <c r="A2161" s="1"/>
      <c r="B2161" s="1"/>
      <c r="C2161" s="1"/>
      <c r="D2161" s="1"/>
      <c r="E2161" s="713"/>
      <c r="F2161" s="1"/>
      <c r="G2161" s="1"/>
      <c r="H2161" s="44" t="str">
        <f t="array" ref="H2161">IF(ISERROR(INDEX(גיליון3!$U$14:$X$28,MATCH('דיווח פרטני'!G2161,גיליון3!$T$14:$T$28,0),MATCH('דיווח פרטני'!C2161,גיליון3!$U$13:$X$13,0)))," ", INDEX(גיליון3!$U$14:$X$28,MATCH('דיווח פרטני'!G2161,גיליון3!$T$14:$T$28,0),MATCH('דיווח פרטני'!C2161,גיליון3!$U$13:$X$13,0)))</f>
        <v xml:space="preserve"> </v>
      </c>
      <c r="I2161" s="1"/>
      <c r="J2161" s="1" t="e">
        <f>VLOOKUP(Table_1[[#This Row],[מספר רישוי ]],'[3]2024'!$A:$AH,34,0)</f>
        <v>#N/A</v>
      </c>
    </row>
    <row r="2162" spans="1:10" ht="18" customHeight="1" thickBot="1" x14ac:dyDescent="0.3">
      <c r="A2162" s="1"/>
      <c r="B2162" s="1"/>
      <c r="C2162" s="1"/>
      <c r="D2162" s="1"/>
      <c r="E2162" s="713"/>
      <c r="F2162" s="1"/>
      <c r="G2162" s="1"/>
      <c r="H2162" s="44" t="str">
        <f t="array" ref="H2162">IF(ISERROR(INDEX(גיליון3!$U$14:$X$28,MATCH('דיווח פרטני'!G2162,גיליון3!$T$14:$T$28,0),MATCH('דיווח פרטני'!C2162,גיליון3!$U$13:$X$13,0)))," ", INDEX(גיליון3!$U$14:$X$28,MATCH('דיווח פרטני'!G2162,גיליון3!$T$14:$T$28,0),MATCH('דיווח פרטני'!C2162,גיליון3!$U$13:$X$13,0)))</f>
        <v xml:space="preserve"> </v>
      </c>
      <c r="I2162" s="1"/>
      <c r="J2162" s="1" t="e">
        <f>VLOOKUP(Table_1[[#This Row],[מספר רישוי ]],'[3]2024'!$A:$AH,34,0)</f>
        <v>#N/A</v>
      </c>
    </row>
    <row r="2163" spans="1:10" ht="18" customHeight="1" thickBot="1" x14ac:dyDescent="0.3">
      <c r="A2163" s="1"/>
      <c r="B2163" s="1"/>
      <c r="C2163" s="1"/>
      <c r="D2163" s="1"/>
      <c r="E2163" s="713"/>
      <c r="F2163" s="1"/>
      <c r="G2163" s="1"/>
      <c r="H2163" s="44" t="str">
        <f t="array" ref="H2163">IF(ISERROR(INDEX(גיליון3!$U$14:$X$28,MATCH('דיווח פרטני'!G2163,גיליון3!$T$14:$T$28,0),MATCH('דיווח פרטני'!C2163,גיליון3!$U$13:$X$13,0)))," ", INDEX(גיליון3!$U$14:$X$28,MATCH('דיווח פרטני'!G2163,גיליון3!$T$14:$T$28,0),MATCH('דיווח פרטני'!C2163,גיליון3!$U$13:$X$13,0)))</f>
        <v xml:space="preserve"> </v>
      </c>
      <c r="I2163" s="1"/>
      <c r="J2163" s="1" t="e">
        <f>VLOOKUP(Table_1[[#This Row],[מספר רישוי ]],'[3]2024'!$A:$AH,34,0)</f>
        <v>#N/A</v>
      </c>
    </row>
    <row r="2164" spans="1:10" ht="18" customHeight="1" thickBot="1" x14ac:dyDescent="0.3">
      <c r="A2164" s="1"/>
      <c r="B2164" s="1"/>
      <c r="C2164" s="1"/>
      <c r="D2164" s="1"/>
      <c r="E2164" s="713"/>
      <c r="F2164" s="1"/>
      <c r="G2164" s="1"/>
      <c r="H2164" s="44" t="str">
        <f t="array" ref="H2164">IF(ISERROR(INDEX(גיליון3!$U$14:$X$28,MATCH('דיווח פרטני'!G2164,גיליון3!$T$14:$T$28,0),MATCH('דיווח פרטני'!C2164,גיליון3!$U$13:$X$13,0)))," ", INDEX(גיליון3!$U$14:$X$28,MATCH('דיווח פרטני'!G2164,גיליון3!$T$14:$T$28,0),MATCH('דיווח פרטני'!C2164,גיליון3!$U$13:$X$13,0)))</f>
        <v xml:space="preserve"> </v>
      </c>
      <c r="I2164" s="1"/>
      <c r="J2164" s="1" t="e">
        <f>VLOOKUP(Table_1[[#This Row],[מספר רישוי ]],'[3]2024'!$A:$AH,34,0)</f>
        <v>#N/A</v>
      </c>
    </row>
    <row r="2165" spans="1:10" ht="18" customHeight="1" thickBot="1" x14ac:dyDescent="0.3">
      <c r="A2165" s="1"/>
      <c r="B2165" s="1"/>
      <c r="C2165" s="1"/>
      <c r="D2165" s="1"/>
      <c r="E2165" s="713"/>
      <c r="F2165" s="1"/>
      <c r="G2165" s="1"/>
      <c r="H2165" s="44" t="str">
        <f t="array" ref="H2165">IF(ISERROR(INDEX(גיליון3!$U$14:$X$28,MATCH('דיווח פרטני'!G2165,גיליון3!$T$14:$T$28,0),MATCH('דיווח פרטני'!C2165,גיליון3!$U$13:$X$13,0)))," ", INDEX(גיליון3!$U$14:$X$28,MATCH('דיווח פרטני'!G2165,גיליון3!$T$14:$T$28,0),MATCH('דיווח פרטני'!C2165,גיליון3!$U$13:$X$13,0)))</f>
        <v xml:space="preserve"> </v>
      </c>
      <c r="I2165" s="1"/>
      <c r="J2165" s="1" t="e">
        <f>VLOOKUP(Table_1[[#This Row],[מספר רישוי ]],'[3]2024'!$A:$AH,34,0)</f>
        <v>#N/A</v>
      </c>
    </row>
    <row r="2166" spans="1:10" ht="18" customHeight="1" thickBot="1" x14ac:dyDescent="0.3">
      <c r="A2166" s="1"/>
      <c r="B2166" s="1"/>
      <c r="C2166" s="1"/>
      <c r="D2166" s="1"/>
      <c r="E2166" s="713"/>
      <c r="F2166" s="1"/>
      <c r="G2166" s="1"/>
      <c r="H2166" s="44" t="str">
        <f t="array" ref="H2166">IF(ISERROR(INDEX(גיליון3!$U$14:$X$28,MATCH('דיווח פרטני'!G2166,גיליון3!$T$14:$T$28,0),MATCH('דיווח פרטני'!C2166,גיליון3!$U$13:$X$13,0)))," ", INDEX(גיליון3!$U$14:$X$28,MATCH('דיווח פרטני'!G2166,גיליון3!$T$14:$T$28,0),MATCH('דיווח פרטני'!C2166,גיליון3!$U$13:$X$13,0)))</f>
        <v xml:space="preserve"> </v>
      </c>
      <c r="I2166" s="1"/>
      <c r="J2166" s="1" t="e">
        <f>VLOOKUP(Table_1[[#This Row],[מספר רישוי ]],'[3]2024'!$A:$AH,34,0)</f>
        <v>#N/A</v>
      </c>
    </row>
    <row r="2167" spans="1:10" ht="18" customHeight="1" thickBot="1" x14ac:dyDescent="0.3">
      <c r="A2167" s="1"/>
      <c r="B2167" s="1"/>
      <c r="C2167" s="1"/>
      <c r="D2167" s="1"/>
      <c r="E2167" s="713"/>
      <c r="F2167" s="1"/>
      <c r="G2167" s="1"/>
      <c r="H2167" s="44" t="str">
        <f t="array" ref="H2167">IF(ISERROR(INDEX(גיליון3!$U$14:$X$28,MATCH('דיווח פרטני'!G2167,גיליון3!$T$14:$T$28,0),MATCH('דיווח פרטני'!C2167,גיליון3!$U$13:$X$13,0)))," ", INDEX(גיליון3!$U$14:$X$28,MATCH('דיווח פרטני'!G2167,גיליון3!$T$14:$T$28,0),MATCH('דיווח פרטני'!C2167,גיליון3!$U$13:$X$13,0)))</f>
        <v xml:space="preserve"> </v>
      </c>
      <c r="I2167" s="1"/>
      <c r="J2167" s="1" t="e">
        <f>VLOOKUP(Table_1[[#This Row],[מספר רישוי ]],'[3]2024'!$A:$AH,34,0)</f>
        <v>#N/A</v>
      </c>
    </row>
    <row r="2168" spans="1:10" ht="18" customHeight="1" thickBot="1" x14ac:dyDescent="0.3">
      <c r="A2168" s="1"/>
      <c r="B2168" s="1"/>
      <c r="C2168" s="1"/>
      <c r="D2168" s="1"/>
      <c r="E2168" s="713"/>
      <c r="F2168" s="1"/>
      <c r="G2168" s="1"/>
      <c r="H2168" s="44" t="str">
        <f t="array" ref="H2168">IF(ISERROR(INDEX(גיליון3!$U$14:$X$28,MATCH('דיווח פרטני'!G2168,גיליון3!$T$14:$T$28,0),MATCH('דיווח פרטני'!C2168,גיליון3!$U$13:$X$13,0)))," ", INDEX(גיליון3!$U$14:$X$28,MATCH('דיווח פרטני'!G2168,גיליון3!$T$14:$T$28,0),MATCH('דיווח פרטני'!C2168,גיליון3!$U$13:$X$13,0)))</f>
        <v xml:space="preserve"> </v>
      </c>
      <c r="I2168" s="1"/>
      <c r="J2168" s="1" t="e">
        <f>VLOOKUP(Table_1[[#This Row],[מספר רישוי ]],'[3]2024'!$A:$AH,34,0)</f>
        <v>#N/A</v>
      </c>
    </row>
    <row r="2169" spans="1:10" ht="18" customHeight="1" thickBot="1" x14ac:dyDescent="0.3">
      <c r="A2169" s="1"/>
      <c r="B2169" s="1"/>
      <c r="C2169" s="1"/>
      <c r="D2169" s="1"/>
      <c r="E2169" s="713"/>
      <c r="F2169" s="1"/>
      <c r="G2169" s="1"/>
      <c r="H2169" s="44" t="str">
        <f t="array" ref="H2169">IF(ISERROR(INDEX(גיליון3!$U$14:$X$28,MATCH('דיווח פרטני'!G2169,גיליון3!$T$14:$T$28,0),MATCH('דיווח פרטני'!C2169,גיליון3!$U$13:$X$13,0)))," ", INDEX(גיליון3!$U$14:$X$28,MATCH('דיווח פרטני'!G2169,גיליון3!$T$14:$T$28,0),MATCH('דיווח פרטני'!C2169,גיליון3!$U$13:$X$13,0)))</f>
        <v xml:space="preserve"> </v>
      </c>
      <c r="I2169" s="1"/>
      <c r="J2169" s="1" t="e">
        <f>VLOOKUP(Table_1[[#This Row],[מספר רישוי ]],'[3]2024'!$A:$AH,34,0)</f>
        <v>#N/A</v>
      </c>
    </row>
    <row r="2170" spans="1:10" ht="18" customHeight="1" thickBot="1" x14ac:dyDescent="0.3">
      <c r="A2170" s="1"/>
      <c r="B2170" s="1"/>
      <c r="C2170" s="1"/>
      <c r="D2170" s="1"/>
      <c r="E2170" s="713"/>
      <c r="F2170" s="1"/>
      <c r="G2170" s="1"/>
      <c r="H2170" s="44" t="str">
        <f t="array" ref="H2170">IF(ISERROR(INDEX(גיליון3!$U$14:$X$28,MATCH('דיווח פרטני'!G2170,גיליון3!$T$14:$T$28,0),MATCH('דיווח פרטני'!C2170,גיליון3!$U$13:$X$13,0)))," ", INDEX(גיליון3!$U$14:$X$28,MATCH('דיווח פרטני'!G2170,גיליון3!$T$14:$T$28,0),MATCH('דיווח פרטני'!C2170,גיליון3!$U$13:$X$13,0)))</f>
        <v xml:space="preserve"> </v>
      </c>
      <c r="I2170" s="1"/>
      <c r="J2170" s="1" t="e">
        <f>VLOOKUP(Table_1[[#This Row],[מספר רישוי ]],'[3]2024'!$A:$AH,34,0)</f>
        <v>#N/A</v>
      </c>
    </row>
    <row r="2171" spans="1:10" ht="18" customHeight="1" thickBot="1" x14ac:dyDescent="0.3">
      <c r="A2171" s="1"/>
      <c r="B2171" s="1"/>
      <c r="C2171" s="1"/>
      <c r="D2171" s="1"/>
      <c r="E2171" s="713"/>
      <c r="F2171" s="1"/>
      <c r="G2171" s="1"/>
      <c r="H2171" s="44" t="str">
        <f t="array" ref="H2171">IF(ISERROR(INDEX(גיליון3!$U$14:$X$28,MATCH('דיווח פרטני'!G2171,גיליון3!$T$14:$T$28,0),MATCH('דיווח פרטני'!C2171,גיליון3!$U$13:$X$13,0)))," ", INDEX(גיליון3!$U$14:$X$28,MATCH('דיווח פרטני'!G2171,גיליון3!$T$14:$T$28,0),MATCH('דיווח פרטני'!C2171,גיליון3!$U$13:$X$13,0)))</f>
        <v xml:space="preserve"> </v>
      </c>
      <c r="I2171" s="1"/>
      <c r="J2171" s="1" t="e">
        <f>VLOOKUP(Table_1[[#This Row],[מספר רישוי ]],'[3]2024'!$A:$AH,34,0)</f>
        <v>#N/A</v>
      </c>
    </row>
    <row r="2172" spans="1:10" ht="18" customHeight="1" thickBot="1" x14ac:dyDescent="0.3">
      <c r="A2172" s="1"/>
      <c r="B2172" s="1"/>
      <c r="C2172" s="1"/>
      <c r="D2172" s="1"/>
      <c r="E2172" s="713"/>
      <c r="F2172" s="1"/>
      <c r="G2172" s="1"/>
      <c r="H2172" s="44" t="str">
        <f t="array" ref="H2172">IF(ISERROR(INDEX(גיליון3!$U$14:$X$28,MATCH('דיווח פרטני'!G2172,גיליון3!$T$14:$T$28,0),MATCH('דיווח פרטני'!C2172,גיליון3!$U$13:$X$13,0)))," ", INDEX(גיליון3!$U$14:$X$28,MATCH('דיווח פרטני'!G2172,גיליון3!$T$14:$T$28,0),MATCH('דיווח פרטני'!C2172,גיליון3!$U$13:$X$13,0)))</f>
        <v xml:space="preserve"> </v>
      </c>
      <c r="I2172" s="1"/>
      <c r="J2172" s="1" t="e">
        <f>VLOOKUP(Table_1[[#This Row],[מספר רישוי ]],'[3]2024'!$A:$AH,34,0)</f>
        <v>#N/A</v>
      </c>
    </row>
    <row r="2173" spans="1:10" ht="18" customHeight="1" thickBot="1" x14ac:dyDescent="0.3">
      <c r="A2173" s="1"/>
      <c r="B2173" s="1"/>
      <c r="C2173" s="1"/>
      <c r="D2173" s="1"/>
      <c r="E2173" s="713"/>
      <c r="F2173" s="1"/>
      <c r="G2173" s="1"/>
      <c r="H2173" s="44" t="str">
        <f t="array" ref="H2173">IF(ISERROR(INDEX(גיליון3!$U$14:$X$28,MATCH('דיווח פרטני'!G2173,גיליון3!$T$14:$T$28,0),MATCH('דיווח פרטני'!C2173,גיליון3!$U$13:$X$13,0)))," ", INDEX(גיליון3!$U$14:$X$28,MATCH('דיווח פרטני'!G2173,גיליון3!$T$14:$T$28,0),MATCH('דיווח פרטני'!C2173,גיליון3!$U$13:$X$13,0)))</f>
        <v xml:space="preserve"> </v>
      </c>
      <c r="I2173" s="1"/>
      <c r="J2173" s="1" t="e">
        <f>VLOOKUP(Table_1[[#This Row],[מספר רישוי ]],'[3]2024'!$A:$AH,34,0)</f>
        <v>#N/A</v>
      </c>
    </row>
    <row r="2174" spans="1:10" ht="18" customHeight="1" thickBot="1" x14ac:dyDescent="0.3">
      <c r="A2174" s="1"/>
      <c r="B2174" s="1"/>
      <c r="C2174" s="1"/>
      <c r="D2174" s="1"/>
      <c r="E2174" s="713"/>
      <c r="F2174" s="1"/>
      <c r="G2174" s="1"/>
      <c r="H2174" s="44" t="str">
        <f t="array" ref="H2174">IF(ISERROR(INDEX(גיליון3!$U$14:$X$28,MATCH('דיווח פרטני'!G2174,גיליון3!$T$14:$T$28,0),MATCH('דיווח פרטני'!C2174,גיליון3!$U$13:$X$13,0)))," ", INDEX(גיליון3!$U$14:$X$28,MATCH('דיווח פרטני'!G2174,גיליון3!$T$14:$T$28,0),MATCH('דיווח פרטני'!C2174,גיליון3!$U$13:$X$13,0)))</f>
        <v xml:space="preserve"> </v>
      </c>
      <c r="I2174" s="1"/>
      <c r="J2174" s="1" t="e">
        <f>VLOOKUP(Table_1[[#This Row],[מספר רישוי ]],'[3]2024'!$A:$AH,34,0)</f>
        <v>#N/A</v>
      </c>
    </row>
    <row r="2175" spans="1:10" ht="18" customHeight="1" thickBot="1" x14ac:dyDescent="0.3">
      <c r="A2175" s="1"/>
      <c r="B2175" s="1"/>
      <c r="C2175" s="1"/>
      <c r="D2175" s="1"/>
      <c r="E2175" s="713"/>
      <c r="F2175" s="1"/>
      <c r="G2175" s="1"/>
      <c r="H2175" s="44" t="str">
        <f t="array" ref="H2175">IF(ISERROR(INDEX(גיליון3!$U$14:$X$28,MATCH('דיווח פרטני'!G2175,גיליון3!$T$14:$T$28,0),MATCH('דיווח פרטני'!C2175,גיליון3!$U$13:$X$13,0)))," ", INDEX(גיליון3!$U$14:$X$28,MATCH('דיווח פרטני'!G2175,גיליון3!$T$14:$T$28,0),MATCH('דיווח פרטני'!C2175,גיליון3!$U$13:$X$13,0)))</f>
        <v xml:space="preserve"> </v>
      </c>
      <c r="I2175" s="1"/>
      <c r="J2175" s="1" t="e">
        <f>VLOOKUP(Table_1[[#This Row],[מספר רישוי ]],'[3]2024'!$A:$AH,34,0)</f>
        <v>#N/A</v>
      </c>
    </row>
    <row r="2176" spans="1:10" ht="18" customHeight="1" thickBot="1" x14ac:dyDescent="0.3">
      <c r="A2176" s="1"/>
      <c r="B2176" s="1"/>
      <c r="C2176" s="1"/>
      <c r="D2176" s="1"/>
      <c r="E2176" s="713"/>
      <c r="F2176" s="1"/>
      <c r="G2176" s="1"/>
      <c r="H2176" s="44" t="str">
        <f t="array" ref="H2176">IF(ISERROR(INDEX(גיליון3!$U$14:$X$28,MATCH('דיווח פרטני'!G2176,גיליון3!$T$14:$T$28,0),MATCH('דיווח פרטני'!C2176,גיליון3!$U$13:$X$13,0)))," ", INDEX(גיליון3!$U$14:$X$28,MATCH('דיווח פרטני'!G2176,גיליון3!$T$14:$T$28,0),MATCH('דיווח פרטני'!C2176,גיליון3!$U$13:$X$13,0)))</f>
        <v xml:space="preserve"> </v>
      </c>
      <c r="I2176" s="1"/>
      <c r="J2176" s="1" t="e">
        <f>VLOOKUP(Table_1[[#This Row],[מספר רישוי ]],'[3]2024'!$A:$AH,34,0)</f>
        <v>#N/A</v>
      </c>
    </row>
    <row r="2177" spans="1:10" ht="18" customHeight="1" thickBot="1" x14ac:dyDescent="0.3">
      <c r="A2177" s="1"/>
      <c r="B2177" s="1"/>
      <c r="C2177" s="1"/>
      <c r="D2177" s="1"/>
      <c r="E2177" s="713"/>
      <c r="F2177" s="1"/>
      <c r="G2177" s="1"/>
      <c r="H2177" s="44" t="str">
        <f t="array" ref="H2177">IF(ISERROR(INDEX(גיליון3!$U$14:$X$28,MATCH('דיווח פרטני'!G2177,גיליון3!$T$14:$T$28,0),MATCH('דיווח פרטני'!C2177,גיליון3!$U$13:$X$13,0)))," ", INDEX(גיליון3!$U$14:$X$28,MATCH('דיווח פרטני'!G2177,גיליון3!$T$14:$T$28,0),MATCH('דיווח פרטני'!C2177,גיליון3!$U$13:$X$13,0)))</f>
        <v xml:space="preserve"> </v>
      </c>
      <c r="I2177" s="1"/>
      <c r="J2177" s="1" t="e">
        <f>VLOOKUP(Table_1[[#This Row],[מספר רישוי ]],'[3]2024'!$A:$AH,34,0)</f>
        <v>#N/A</v>
      </c>
    </row>
    <row r="2178" spans="1:10" ht="18" customHeight="1" thickBot="1" x14ac:dyDescent="0.3">
      <c r="A2178" s="1"/>
      <c r="B2178" s="1"/>
      <c r="C2178" s="1"/>
      <c r="D2178" s="1"/>
      <c r="E2178" s="713"/>
      <c r="F2178" s="1"/>
      <c r="G2178" s="1"/>
      <c r="H2178" s="44" t="str">
        <f t="array" ref="H2178">IF(ISERROR(INDEX(גיליון3!$U$14:$X$28,MATCH('דיווח פרטני'!G2178,גיליון3!$T$14:$T$28,0),MATCH('דיווח פרטני'!C2178,גיליון3!$U$13:$X$13,0)))," ", INDEX(גיליון3!$U$14:$X$28,MATCH('דיווח פרטני'!G2178,גיליון3!$T$14:$T$28,0),MATCH('דיווח פרטני'!C2178,גיליון3!$U$13:$X$13,0)))</f>
        <v xml:space="preserve"> </v>
      </c>
      <c r="I2178" s="1"/>
      <c r="J2178" s="1" t="e">
        <f>VLOOKUP(Table_1[[#This Row],[מספר רישוי ]],'[3]2024'!$A:$AH,34,0)</f>
        <v>#N/A</v>
      </c>
    </row>
    <row r="2179" spans="1:10" ht="18" customHeight="1" thickBot="1" x14ac:dyDescent="0.3">
      <c r="A2179" s="1"/>
      <c r="B2179" s="1"/>
      <c r="C2179" s="1"/>
      <c r="D2179" s="1"/>
      <c r="E2179" s="713"/>
      <c r="F2179" s="1"/>
      <c r="G2179" s="1"/>
      <c r="H2179" s="44" t="str">
        <f t="array" ref="H2179">IF(ISERROR(INDEX(גיליון3!$U$14:$X$28,MATCH('דיווח פרטני'!G2179,גיליון3!$T$14:$T$28,0),MATCH('דיווח פרטני'!C2179,גיליון3!$U$13:$X$13,0)))," ", INDEX(גיליון3!$U$14:$X$28,MATCH('דיווח פרטני'!G2179,גיליון3!$T$14:$T$28,0),MATCH('דיווח פרטני'!C2179,גיליון3!$U$13:$X$13,0)))</f>
        <v xml:space="preserve"> </v>
      </c>
      <c r="I2179" s="1"/>
      <c r="J2179" s="1" t="e">
        <f>VLOOKUP(Table_1[[#This Row],[מספר רישוי ]],'[3]2024'!$A:$AH,34,0)</f>
        <v>#N/A</v>
      </c>
    </row>
    <row r="2180" spans="1:10" ht="18" customHeight="1" thickBot="1" x14ac:dyDescent="0.3">
      <c r="A2180" s="1"/>
      <c r="B2180" s="1"/>
      <c r="C2180" s="1"/>
      <c r="D2180" s="1"/>
      <c r="E2180" s="713"/>
      <c r="F2180" s="1"/>
      <c r="G2180" s="1"/>
      <c r="H2180" s="44" t="str">
        <f t="array" ref="H2180">IF(ISERROR(INDEX(גיליון3!$U$14:$X$28,MATCH('דיווח פרטני'!G2180,גיליון3!$T$14:$T$28,0),MATCH('דיווח פרטני'!C2180,גיליון3!$U$13:$X$13,0)))," ", INDEX(גיליון3!$U$14:$X$28,MATCH('דיווח פרטני'!G2180,גיליון3!$T$14:$T$28,0),MATCH('דיווח פרטני'!C2180,גיליון3!$U$13:$X$13,0)))</f>
        <v xml:space="preserve"> </v>
      </c>
      <c r="I2180" s="1"/>
      <c r="J2180" s="1" t="e">
        <f>VLOOKUP(Table_1[[#This Row],[מספר רישוי ]],'[3]2024'!$A:$AH,34,0)</f>
        <v>#N/A</v>
      </c>
    </row>
    <row r="2181" spans="1:10" ht="18" customHeight="1" thickBot="1" x14ac:dyDescent="0.3">
      <c r="A2181" s="1"/>
      <c r="B2181" s="1"/>
      <c r="C2181" s="1"/>
      <c r="D2181" s="1"/>
      <c r="E2181" s="713"/>
      <c r="F2181" s="1"/>
      <c r="G2181" s="1"/>
      <c r="H2181" s="44" t="str">
        <f t="array" ref="H2181">IF(ISERROR(INDEX(גיליון3!$U$14:$X$28,MATCH('דיווח פרטני'!G2181,גיליון3!$T$14:$T$28,0),MATCH('דיווח פרטני'!C2181,גיליון3!$U$13:$X$13,0)))," ", INDEX(גיליון3!$U$14:$X$28,MATCH('דיווח פרטני'!G2181,גיליון3!$T$14:$T$28,0),MATCH('דיווח פרטני'!C2181,גיליון3!$U$13:$X$13,0)))</f>
        <v xml:space="preserve"> </v>
      </c>
      <c r="I2181" s="1"/>
      <c r="J2181" s="1" t="e">
        <f>VLOOKUP(Table_1[[#This Row],[מספר רישוי ]],'[3]2024'!$A:$AH,34,0)</f>
        <v>#N/A</v>
      </c>
    </row>
    <row r="2182" spans="1:10" ht="18" customHeight="1" thickBot="1" x14ac:dyDescent="0.3">
      <c r="A2182" s="1"/>
      <c r="B2182" s="1"/>
      <c r="C2182" s="1"/>
      <c r="D2182" s="1"/>
      <c r="E2182" s="713"/>
      <c r="F2182" s="1"/>
      <c r="G2182" s="1"/>
      <c r="H2182" s="44" t="str">
        <f t="array" ref="H2182">IF(ISERROR(INDEX(גיליון3!$U$14:$X$28,MATCH('דיווח פרטני'!G2182,גיליון3!$T$14:$T$28,0),MATCH('דיווח פרטני'!C2182,גיליון3!$U$13:$X$13,0)))," ", INDEX(גיליון3!$U$14:$X$28,MATCH('דיווח פרטני'!G2182,גיליון3!$T$14:$T$28,0),MATCH('דיווח פרטני'!C2182,גיליון3!$U$13:$X$13,0)))</f>
        <v xml:space="preserve"> </v>
      </c>
      <c r="I2182" s="1"/>
      <c r="J2182" s="1" t="e">
        <f>VLOOKUP(Table_1[[#This Row],[מספר רישוי ]],'[3]2024'!$A:$AH,34,0)</f>
        <v>#N/A</v>
      </c>
    </row>
    <row r="2183" spans="1:10" ht="18" customHeight="1" thickBot="1" x14ac:dyDescent="0.3">
      <c r="A2183" s="1"/>
      <c r="B2183" s="1"/>
      <c r="C2183" s="1"/>
      <c r="D2183" s="1"/>
      <c r="E2183" s="713"/>
      <c r="F2183" s="1"/>
      <c r="G2183" s="1"/>
      <c r="H2183" s="44" t="str">
        <f t="array" ref="H2183">IF(ISERROR(INDEX(גיליון3!$U$14:$X$28,MATCH('דיווח פרטני'!G2183,גיליון3!$T$14:$T$28,0),MATCH('דיווח פרטני'!C2183,גיליון3!$U$13:$X$13,0)))," ", INDEX(גיליון3!$U$14:$X$28,MATCH('דיווח פרטני'!G2183,גיליון3!$T$14:$T$28,0),MATCH('דיווח פרטני'!C2183,גיליון3!$U$13:$X$13,0)))</f>
        <v xml:space="preserve"> </v>
      </c>
      <c r="I2183" s="1"/>
      <c r="J2183" s="1" t="e">
        <f>VLOOKUP(Table_1[[#This Row],[מספר רישוי ]],'[3]2024'!$A:$AH,34,0)</f>
        <v>#N/A</v>
      </c>
    </row>
    <row r="2184" spans="1:10" ht="18" customHeight="1" thickBot="1" x14ac:dyDescent="0.3">
      <c r="A2184" s="1"/>
      <c r="B2184" s="1"/>
      <c r="C2184" s="1"/>
      <c r="D2184" s="1"/>
      <c r="E2184" s="713"/>
      <c r="F2184" s="1"/>
      <c r="G2184" s="1"/>
      <c r="H2184" s="44" t="str">
        <f t="array" ref="H2184">IF(ISERROR(INDEX(גיליון3!$U$14:$X$28,MATCH('דיווח פרטני'!G2184,גיליון3!$T$14:$T$28,0),MATCH('דיווח פרטני'!C2184,גיליון3!$U$13:$X$13,0)))," ", INDEX(גיליון3!$U$14:$X$28,MATCH('דיווח פרטני'!G2184,גיליון3!$T$14:$T$28,0),MATCH('דיווח פרטני'!C2184,גיליון3!$U$13:$X$13,0)))</f>
        <v xml:space="preserve"> </v>
      </c>
      <c r="I2184" s="1"/>
      <c r="J2184" s="1" t="e">
        <f>VLOOKUP(Table_1[[#This Row],[מספר רישוי ]],'[3]2024'!$A:$AH,34,0)</f>
        <v>#N/A</v>
      </c>
    </row>
    <row r="2185" spans="1:10" ht="18" customHeight="1" thickBot="1" x14ac:dyDescent="0.3">
      <c r="A2185" s="1"/>
      <c r="B2185" s="1"/>
      <c r="C2185" s="1"/>
      <c r="D2185" s="1"/>
      <c r="E2185" s="713"/>
      <c r="F2185" s="1"/>
      <c r="G2185" s="1"/>
      <c r="H2185" s="44" t="str">
        <f t="array" ref="H2185">IF(ISERROR(INDEX(גיליון3!$U$14:$X$28,MATCH('דיווח פרטני'!G2185,גיליון3!$T$14:$T$28,0),MATCH('דיווח פרטני'!C2185,גיליון3!$U$13:$X$13,0)))," ", INDEX(גיליון3!$U$14:$X$28,MATCH('דיווח פרטני'!G2185,גיליון3!$T$14:$T$28,0),MATCH('דיווח פרטני'!C2185,גיליון3!$U$13:$X$13,0)))</f>
        <v xml:space="preserve"> </v>
      </c>
      <c r="I2185" s="1"/>
      <c r="J2185" s="1" t="e">
        <f>VLOOKUP(Table_1[[#This Row],[מספר רישוי ]],'[3]2024'!$A:$AH,34,0)</f>
        <v>#N/A</v>
      </c>
    </row>
    <row r="2186" spans="1:10" ht="18" customHeight="1" thickBot="1" x14ac:dyDescent="0.3">
      <c r="A2186" s="1"/>
      <c r="B2186" s="1"/>
      <c r="C2186" s="1"/>
      <c r="D2186" s="1"/>
      <c r="E2186" s="713"/>
      <c r="F2186" s="1"/>
      <c r="G2186" s="1"/>
      <c r="H2186" s="44" t="str">
        <f t="array" ref="H2186">IF(ISERROR(INDEX(גיליון3!$U$14:$X$28,MATCH('דיווח פרטני'!G2186,גיליון3!$T$14:$T$28,0),MATCH('דיווח פרטני'!C2186,גיליון3!$U$13:$X$13,0)))," ", INDEX(גיליון3!$U$14:$X$28,MATCH('דיווח פרטני'!G2186,גיליון3!$T$14:$T$28,0),MATCH('דיווח פרטני'!C2186,גיליון3!$U$13:$X$13,0)))</f>
        <v xml:space="preserve"> </v>
      </c>
      <c r="I2186" s="1"/>
      <c r="J2186" s="1" t="e">
        <f>VLOOKUP(Table_1[[#This Row],[מספר רישוי ]],'[3]2024'!$A:$AH,34,0)</f>
        <v>#N/A</v>
      </c>
    </row>
    <row r="2187" spans="1:10" ht="18" customHeight="1" thickBot="1" x14ac:dyDescent="0.3">
      <c r="A2187" s="1"/>
      <c r="B2187" s="1"/>
      <c r="C2187" s="1"/>
      <c r="D2187" s="1"/>
      <c r="E2187" s="713"/>
      <c r="F2187" s="1"/>
      <c r="G2187" s="1"/>
      <c r="H2187" s="44" t="str">
        <f t="array" ref="H2187">IF(ISERROR(INDEX(גיליון3!$U$14:$X$28,MATCH('דיווח פרטני'!G2187,גיליון3!$T$14:$T$28,0),MATCH('דיווח פרטני'!C2187,גיליון3!$U$13:$X$13,0)))," ", INDEX(גיליון3!$U$14:$X$28,MATCH('דיווח פרטני'!G2187,גיליון3!$T$14:$T$28,0),MATCH('דיווח פרטני'!C2187,גיליון3!$U$13:$X$13,0)))</f>
        <v xml:space="preserve"> </v>
      </c>
      <c r="I2187" s="1"/>
      <c r="J2187" s="1" t="e">
        <f>VLOOKUP(Table_1[[#This Row],[מספר רישוי ]],'[3]2024'!$A:$AH,34,0)</f>
        <v>#N/A</v>
      </c>
    </row>
    <row r="2188" spans="1:10" ht="18" customHeight="1" thickBot="1" x14ac:dyDescent="0.3">
      <c r="A2188" s="1"/>
      <c r="B2188" s="1"/>
      <c r="C2188" s="1"/>
      <c r="D2188" s="1"/>
      <c r="E2188" s="713"/>
      <c r="F2188" s="1"/>
      <c r="G2188" s="1"/>
      <c r="H2188" s="44" t="str">
        <f t="array" ref="H2188">IF(ISERROR(INDEX(גיליון3!$U$14:$X$28,MATCH('דיווח פרטני'!G2188,גיליון3!$T$14:$T$28,0),MATCH('דיווח פרטני'!C2188,גיליון3!$U$13:$X$13,0)))," ", INDEX(גיליון3!$U$14:$X$28,MATCH('דיווח פרטני'!G2188,גיליון3!$T$14:$T$28,0),MATCH('דיווח פרטני'!C2188,גיליון3!$U$13:$X$13,0)))</f>
        <v xml:space="preserve"> </v>
      </c>
      <c r="I2188" s="1"/>
      <c r="J2188" s="1" t="e">
        <f>VLOOKUP(Table_1[[#This Row],[מספר רישוי ]],'[3]2024'!$A:$AH,34,0)</f>
        <v>#N/A</v>
      </c>
    </row>
    <row r="2189" spans="1:10" ht="18" customHeight="1" thickBot="1" x14ac:dyDescent="0.3">
      <c r="A2189" s="1"/>
      <c r="B2189" s="1"/>
      <c r="C2189" s="1"/>
      <c r="D2189" s="1"/>
      <c r="E2189" s="713"/>
      <c r="F2189" s="1"/>
      <c r="G2189" s="1"/>
      <c r="H2189" s="44" t="str">
        <f t="array" ref="H2189">IF(ISERROR(INDEX(גיליון3!$U$14:$X$28,MATCH('דיווח פרטני'!G2189,גיליון3!$T$14:$T$28,0),MATCH('דיווח פרטני'!C2189,גיליון3!$U$13:$X$13,0)))," ", INDEX(גיליון3!$U$14:$X$28,MATCH('דיווח פרטני'!G2189,גיליון3!$T$14:$T$28,0),MATCH('דיווח פרטני'!C2189,גיליון3!$U$13:$X$13,0)))</f>
        <v xml:space="preserve"> </v>
      </c>
      <c r="I2189" s="1"/>
      <c r="J2189" s="1" t="e">
        <f>VLOOKUP(Table_1[[#This Row],[מספר רישוי ]],'[3]2024'!$A:$AH,34,0)</f>
        <v>#N/A</v>
      </c>
    </row>
    <row r="2190" spans="1:10" ht="18" customHeight="1" thickBot="1" x14ac:dyDescent="0.3">
      <c r="A2190" s="1"/>
      <c r="B2190" s="1"/>
      <c r="C2190" s="1"/>
      <c r="D2190" s="1"/>
      <c r="E2190" s="713"/>
      <c r="F2190" s="1"/>
      <c r="G2190" s="1"/>
      <c r="H2190" s="44" t="str">
        <f t="array" ref="H2190">IF(ISERROR(INDEX(גיליון3!$U$14:$X$28,MATCH('דיווח פרטני'!G2190,גיליון3!$T$14:$T$28,0),MATCH('דיווח פרטני'!C2190,גיליון3!$U$13:$X$13,0)))," ", INDEX(גיליון3!$U$14:$X$28,MATCH('דיווח פרטני'!G2190,גיליון3!$T$14:$T$28,0),MATCH('דיווח פרטני'!C2190,גיליון3!$U$13:$X$13,0)))</f>
        <v xml:space="preserve"> </v>
      </c>
      <c r="I2190" s="1"/>
      <c r="J2190" s="1" t="e">
        <f>VLOOKUP(Table_1[[#This Row],[מספר רישוי ]],'[3]2024'!$A:$AH,34,0)</f>
        <v>#N/A</v>
      </c>
    </row>
    <row r="2191" spans="1:10" ht="18" customHeight="1" thickBot="1" x14ac:dyDescent="0.3">
      <c r="A2191" s="1"/>
      <c r="B2191" s="1"/>
      <c r="C2191" s="1"/>
      <c r="D2191" s="1"/>
      <c r="E2191" s="713"/>
      <c r="F2191" s="1"/>
      <c r="G2191" s="1"/>
      <c r="H2191" s="44" t="str">
        <f t="array" ref="H2191">IF(ISERROR(INDEX(גיליון3!$U$14:$X$28,MATCH('דיווח פרטני'!G2191,גיליון3!$T$14:$T$28,0),MATCH('דיווח פרטני'!C2191,גיליון3!$U$13:$X$13,0)))," ", INDEX(גיליון3!$U$14:$X$28,MATCH('דיווח פרטני'!G2191,גיליון3!$T$14:$T$28,0),MATCH('דיווח פרטני'!C2191,גיליון3!$U$13:$X$13,0)))</f>
        <v xml:space="preserve"> </v>
      </c>
      <c r="I2191" s="1"/>
      <c r="J2191" s="1" t="e">
        <f>VLOOKUP(Table_1[[#This Row],[מספר רישוי ]],'[3]2024'!$A:$AH,34,0)</f>
        <v>#N/A</v>
      </c>
    </row>
    <row r="2192" spans="1:10" ht="18" customHeight="1" thickBot="1" x14ac:dyDescent="0.3">
      <c r="A2192" s="1"/>
      <c r="B2192" s="1"/>
      <c r="C2192" s="1"/>
      <c r="D2192" s="1"/>
      <c r="E2192" s="713"/>
      <c r="F2192" s="1"/>
      <c r="G2192" s="1"/>
      <c r="H2192" s="44" t="str">
        <f t="array" ref="H2192">IF(ISERROR(INDEX(גיליון3!$U$14:$X$28,MATCH('דיווח פרטני'!G2192,גיליון3!$T$14:$T$28,0),MATCH('דיווח פרטני'!C2192,גיליון3!$U$13:$X$13,0)))," ", INDEX(גיליון3!$U$14:$X$28,MATCH('דיווח פרטני'!G2192,גיליון3!$T$14:$T$28,0),MATCH('דיווח פרטני'!C2192,גיליון3!$U$13:$X$13,0)))</f>
        <v xml:space="preserve"> </v>
      </c>
      <c r="I2192" s="1"/>
      <c r="J2192" s="1" t="e">
        <f>VLOOKUP(Table_1[[#This Row],[מספר רישוי ]],'[3]2024'!$A:$AH,34,0)</f>
        <v>#N/A</v>
      </c>
    </row>
    <row r="2193" spans="1:10" ht="18" customHeight="1" thickBot="1" x14ac:dyDescent="0.3">
      <c r="A2193" s="1"/>
      <c r="B2193" s="1"/>
      <c r="C2193" s="1"/>
      <c r="D2193" s="1"/>
      <c r="E2193" s="713"/>
      <c r="F2193" s="1"/>
      <c r="G2193" s="1"/>
      <c r="H2193" s="44" t="str">
        <f t="array" ref="H2193">IF(ISERROR(INDEX(גיליון3!$U$14:$X$28,MATCH('דיווח פרטני'!G2193,גיליון3!$T$14:$T$28,0),MATCH('דיווח פרטני'!C2193,גיליון3!$U$13:$X$13,0)))," ", INDEX(גיליון3!$U$14:$X$28,MATCH('דיווח פרטני'!G2193,גיליון3!$T$14:$T$28,0),MATCH('דיווח פרטני'!C2193,גיליון3!$U$13:$X$13,0)))</f>
        <v xml:space="preserve"> </v>
      </c>
      <c r="I2193" s="1"/>
      <c r="J2193" s="1" t="e">
        <f>VLOOKUP(Table_1[[#This Row],[מספר רישוי ]],'[3]2024'!$A:$AH,34,0)</f>
        <v>#N/A</v>
      </c>
    </row>
    <row r="2194" spans="1:10" ht="18" customHeight="1" thickBot="1" x14ac:dyDescent="0.3">
      <c r="A2194" s="1"/>
      <c r="B2194" s="1"/>
      <c r="C2194" s="1"/>
      <c r="D2194" s="1"/>
      <c r="E2194" s="713"/>
      <c r="F2194" s="1"/>
      <c r="G2194" s="1"/>
      <c r="H2194" s="44" t="str">
        <f t="array" ref="H2194">IF(ISERROR(INDEX(גיליון3!$U$14:$X$28,MATCH('דיווח פרטני'!G2194,גיליון3!$T$14:$T$28,0),MATCH('דיווח פרטני'!C2194,גיליון3!$U$13:$X$13,0)))," ", INDEX(גיליון3!$U$14:$X$28,MATCH('דיווח פרטני'!G2194,גיליון3!$T$14:$T$28,0),MATCH('דיווח פרטני'!C2194,גיליון3!$U$13:$X$13,0)))</f>
        <v xml:space="preserve"> </v>
      </c>
      <c r="I2194" s="1"/>
      <c r="J2194" s="1" t="e">
        <f>VLOOKUP(Table_1[[#This Row],[מספר רישוי ]],'[3]2024'!$A:$AH,34,0)</f>
        <v>#N/A</v>
      </c>
    </row>
    <row r="2195" spans="1:10" ht="18" customHeight="1" thickBot="1" x14ac:dyDescent="0.3">
      <c r="A2195" s="1"/>
      <c r="B2195" s="1"/>
      <c r="C2195" s="1"/>
      <c r="D2195" s="1"/>
      <c r="E2195" s="713"/>
      <c r="F2195" s="1"/>
      <c r="G2195" s="1"/>
      <c r="H2195" s="44" t="str">
        <f t="array" ref="H2195">IF(ISERROR(INDEX(גיליון3!$U$14:$X$28,MATCH('דיווח פרטני'!G2195,גיליון3!$T$14:$T$28,0),MATCH('דיווח פרטני'!C2195,גיליון3!$U$13:$X$13,0)))," ", INDEX(גיליון3!$U$14:$X$28,MATCH('דיווח פרטני'!G2195,גיליון3!$T$14:$T$28,0),MATCH('דיווח פרטני'!C2195,גיליון3!$U$13:$X$13,0)))</f>
        <v xml:space="preserve"> </v>
      </c>
      <c r="I2195" s="1"/>
      <c r="J2195" s="1" t="e">
        <f>VLOOKUP(Table_1[[#This Row],[מספר רישוי ]],'[3]2024'!$A:$AH,34,0)</f>
        <v>#N/A</v>
      </c>
    </row>
    <row r="2196" spans="1:10" ht="18" customHeight="1" thickBot="1" x14ac:dyDescent="0.3">
      <c r="A2196" s="1"/>
      <c r="B2196" s="1"/>
      <c r="C2196" s="1"/>
      <c r="D2196" s="1"/>
      <c r="E2196" s="713"/>
      <c r="F2196" s="1"/>
      <c r="G2196" s="1"/>
      <c r="H2196" s="44" t="str">
        <f t="array" ref="H2196">IF(ISERROR(INDEX(גיליון3!$U$14:$X$28,MATCH('דיווח פרטני'!G2196,גיליון3!$T$14:$T$28,0),MATCH('דיווח פרטני'!C2196,גיליון3!$U$13:$X$13,0)))," ", INDEX(גיליון3!$U$14:$X$28,MATCH('דיווח פרטני'!G2196,גיליון3!$T$14:$T$28,0),MATCH('דיווח פרטני'!C2196,גיליון3!$U$13:$X$13,0)))</f>
        <v xml:space="preserve"> </v>
      </c>
      <c r="I2196" s="1"/>
      <c r="J2196" s="1" t="e">
        <f>VLOOKUP(Table_1[[#This Row],[מספר רישוי ]],'[3]2024'!$A:$AH,34,0)</f>
        <v>#N/A</v>
      </c>
    </row>
    <row r="2197" spans="1:10" ht="18" customHeight="1" thickBot="1" x14ac:dyDescent="0.3">
      <c r="A2197" s="1"/>
      <c r="B2197" s="1"/>
      <c r="C2197" s="1"/>
      <c r="D2197" s="1"/>
      <c r="E2197" s="713"/>
      <c r="F2197" s="1"/>
      <c r="G2197" s="1"/>
      <c r="H2197" s="44" t="str">
        <f t="array" ref="H2197">IF(ISERROR(INDEX(גיליון3!$U$14:$X$28,MATCH('דיווח פרטני'!G2197,גיליון3!$T$14:$T$28,0),MATCH('דיווח פרטני'!C2197,גיליון3!$U$13:$X$13,0)))," ", INDEX(גיליון3!$U$14:$X$28,MATCH('דיווח פרטני'!G2197,גיליון3!$T$14:$T$28,0),MATCH('דיווח פרטני'!C2197,גיליון3!$U$13:$X$13,0)))</f>
        <v xml:space="preserve"> </v>
      </c>
      <c r="I2197" s="1"/>
      <c r="J2197" s="1" t="e">
        <f>VLOOKUP(Table_1[[#This Row],[מספר רישוי ]],'[3]2024'!$A:$AH,34,0)</f>
        <v>#N/A</v>
      </c>
    </row>
    <row r="2198" spans="1:10" ht="18" customHeight="1" thickBot="1" x14ac:dyDescent="0.3">
      <c r="A2198" s="1"/>
      <c r="B2198" s="1"/>
      <c r="C2198" s="1"/>
      <c r="D2198" s="1"/>
      <c r="E2198" s="713"/>
      <c r="F2198" s="1"/>
      <c r="G2198" s="1"/>
      <c r="H2198" s="44" t="str">
        <f t="array" ref="H2198">IF(ISERROR(INDEX(גיליון3!$U$14:$X$28,MATCH('דיווח פרטני'!G2198,גיליון3!$T$14:$T$28,0),MATCH('דיווח פרטני'!C2198,גיליון3!$U$13:$X$13,0)))," ", INDEX(גיליון3!$U$14:$X$28,MATCH('דיווח פרטני'!G2198,גיליון3!$T$14:$T$28,0),MATCH('דיווח פרטני'!C2198,גיליון3!$U$13:$X$13,0)))</f>
        <v xml:space="preserve"> </v>
      </c>
      <c r="I2198" s="1"/>
      <c r="J2198" s="1" t="e">
        <f>VLOOKUP(Table_1[[#This Row],[מספר רישוי ]],'[3]2024'!$A:$AH,34,0)</f>
        <v>#N/A</v>
      </c>
    </row>
    <row r="2199" spans="1:10" ht="18" customHeight="1" thickBot="1" x14ac:dyDescent="0.3">
      <c r="A2199" s="1"/>
      <c r="B2199" s="1"/>
      <c r="C2199" s="1"/>
      <c r="D2199" s="1"/>
      <c r="E2199" s="713"/>
      <c r="F2199" s="1"/>
      <c r="G2199" s="1"/>
      <c r="H2199" s="44" t="str">
        <f t="array" ref="H2199">IF(ISERROR(INDEX(גיליון3!$U$14:$X$28,MATCH('דיווח פרטני'!G2199,גיליון3!$T$14:$T$28,0),MATCH('דיווח פרטני'!C2199,גיליון3!$U$13:$X$13,0)))," ", INDEX(גיליון3!$U$14:$X$28,MATCH('דיווח פרטני'!G2199,גיליון3!$T$14:$T$28,0),MATCH('דיווח פרטני'!C2199,גיליון3!$U$13:$X$13,0)))</f>
        <v xml:space="preserve"> </v>
      </c>
      <c r="I2199" s="1"/>
      <c r="J2199" s="1" t="e">
        <f>VLOOKUP(Table_1[[#This Row],[מספר רישוי ]],'[3]2024'!$A:$AH,34,0)</f>
        <v>#N/A</v>
      </c>
    </row>
    <row r="2200" spans="1:10" ht="18" customHeight="1" thickBot="1" x14ac:dyDescent="0.3">
      <c r="A2200" s="1"/>
      <c r="B2200" s="1"/>
      <c r="C2200" s="1"/>
      <c r="D2200" s="1"/>
      <c r="E2200" s="713"/>
      <c r="F2200" s="1"/>
      <c r="G2200" s="1"/>
      <c r="H2200" s="44" t="str">
        <f t="array" ref="H2200">IF(ISERROR(INDEX(גיליון3!$U$14:$X$28,MATCH('דיווח פרטני'!G2200,גיליון3!$T$14:$T$28,0),MATCH('דיווח פרטני'!C2200,גיליון3!$U$13:$X$13,0)))," ", INDEX(גיליון3!$U$14:$X$28,MATCH('דיווח פרטני'!G2200,גיליון3!$T$14:$T$28,0),MATCH('דיווח פרטני'!C2200,גיליון3!$U$13:$X$13,0)))</f>
        <v xml:space="preserve"> </v>
      </c>
      <c r="I2200" s="1"/>
      <c r="J2200" s="1" t="e">
        <f>VLOOKUP(Table_1[[#This Row],[מספר רישוי ]],'[3]2024'!$A:$AH,34,0)</f>
        <v>#N/A</v>
      </c>
    </row>
    <row r="2201" spans="1:10" ht="18" customHeight="1" thickBot="1" x14ac:dyDescent="0.3">
      <c r="A2201" s="1"/>
      <c r="B2201" s="1"/>
      <c r="C2201" s="1"/>
      <c r="D2201" s="1"/>
      <c r="E2201" s="713"/>
      <c r="F2201" s="1"/>
      <c r="G2201" s="1"/>
      <c r="H2201" s="44" t="str">
        <f t="array" ref="H2201">IF(ISERROR(INDEX(גיליון3!$U$14:$X$28,MATCH('דיווח פרטני'!G2201,גיליון3!$T$14:$T$28,0),MATCH('דיווח פרטני'!C2201,גיליון3!$U$13:$X$13,0)))," ", INDEX(גיליון3!$U$14:$X$28,MATCH('דיווח פרטני'!G2201,גיליון3!$T$14:$T$28,0),MATCH('דיווח פרטני'!C2201,גיליון3!$U$13:$X$13,0)))</f>
        <v xml:space="preserve"> </v>
      </c>
      <c r="I2201" s="1"/>
      <c r="J2201" s="1" t="e">
        <f>VLOOKUP(Table_1[[#This Row],[מספר רישוי ]],'[3]2024'!$A:$AH,34,0)</f>
        <v>#N/A</v>
      </c>
    </row>
    <row r="2202" spans="1:10" ht="18" customHeight="1" thickBot="1" x14ac:dyDescent="0.3">
      <c r="A2202" s="1"/>
      <c r="B2202" s="1"/>
      <c r="C2202" s="1"/>
      <c r="D2202" s="1"/>
      <c r="E2202" s="713"/>
      <c r="F2202" s="1"/>
      <c r="G2202" s="1"/>
      <c r="H2202" s="44" t="str">
        <f t="array" ref="H2202">IF(ISERROR(INDEX(גיליון3!$U$14:$X$28,MATCH('דיווח פרטני'!G2202,גיליון3!$T$14:$T$28,0),MATCH('דיווח פרטני'!C2202,גיליון3!$U$13:$X$13,0)))," ", INDEX(גיליון3!$U$14:$X$28,MATCH('דיווח פרטני'!G2202,גיליון3!$T$14:$T$28,0),MATCH('דיווח פרטני'!C2202,גיליון3!$U$13:$X$13,0)))</f>
        <v xml:space="preserve"> </v>
      </c>
      <c r="I2202" s="1"/>
      <c r="J2202" s="1" t="e">
        <f>VLOOKUP(Table_1[[#This Row],[מספר רישוי ]],'[3]2024'!$A:$AH,34,0)</f>
        <v>#N/A</v>
      </c>
    </row>
    <row r="2203" spans="1:10" ht="18" customHeight="1" thickBot="1" x14ac:dyDescent="0.3">
      <c r="A2203" s="1"/>
      <c r="B2203" s="1"/>
      <c r="C2203" s="1"/>
      <c r="D2203" s="1"/>
      <c r="E2203" s="713"/>
      <c r="F2203" s="1"/>
      <c r="G2203" s="1"/>
      <c r="H2203" s="44" t="str">
        <f t="array" ref="H2203">IF(ISERROR(INDEX(גיליון3!$U$14:$X$28,MATCH('דיווח פרטני'!G2203,גיליון3!$T$14:$T$28,0),MATCH('דיווח פרטני'!C2203,גיליון3!$U$13:$X$13,0)))," ", INDEX(גיליון3!$U$14:$X$28,MATCH('דיווח פרטני'!G2203,גיליון3!$T$14:$T$28,0),MATCH('דיווח פרטני'!C2203,גיליון3!$U$13:$X$13,0)))</f>
        <v xml:space="preserve"> </v>
      </c>
      <c r="I2203" s="1"/>
      <c r="J2203" s="1" t="e">
        <f>VLOOKUP(Table_1[[#This Row],[מספר רישוי ]],'[3]2024'!$A:$AH,34,0)</f>
        <v>#N/A</v>
      </c>
    </row>
    <row r="2204" spans="1:10" ht="18" customHeight="1" thickBot="1" x14ac:dyDescent="0.3">
      <c r="A2204" s="1"/>
      <c r="B2204" s="1"/>
      <c r="C2204" s="1"/>
      <c r="D2204" s="1"/>
      <c r="E2204" s="713"/>
      <c r="F2204" s="1"/>
      <c r="G2204" s="1"/>
      <c r="H2204" s="44" t="str">
        <f t="array" ref="H2204">IF(ISERROR(INDEX(גיליון3!$U$14:$X$28,MATCH('דיווח פרטני'!G2204,גיליון3!$T$14:$T$28,0),MATCH('דיווח פרטני'!C2204,גיליון3!$U$13:$X$13,0)))," ", INDEX(גיליון3!$U$14:$X$28,MATCH('דיווח פרטני'!G2204,גיליון3!$T$14:$T$28,0),MATCH('דיווח פרטני'!C2204,גיליון3!$U$13:$X$13,0)))</f>
        <v xml:space="preserve"> </v>
      </c>
      <c r="I2204" s="1"/>
      <c r="J2204" s="1" t="e">
        <f>VLOOKUP(Table_1[[#This Row],[מספר רישוי ]],'[3]2024'!$A:$AH,34,0)</f>
        <v>#N/A</v>
      </c>
    </row>
    <row r="2205" spans="1:10" ht="18" customHeight="1" thickBot="1" x14ac:dyDescent="0.3">
      <c r="A2205" s="1"/>
      <c r="B2205" s="1"/>
      <c r="C2205" s="1"/>
      <c r="D2205" s="1"/>
      <c r="E2205" s="713"/>
      <c r="F2205" s="1"/>
      <c r="G2205" s="1"/>
      <c r="H2205" s="44" t="str">
        <f t="array" ref="H2205">IF(ISERROR(INDEX(גיליון3!$U$14:$X$28,MATCH('דיווח פרטני'!G2205,גיליון3!$T$14:$T$28,0),MATCH('דיווח פרטני'!C2205,גיליון3!$U$13:$X$13,0)))," ", INDEX(גיליון3!$U$14:$X$28,MATCH('דיווח פרטני'!G2205,גיליון3!$T$14:$T$28,0),MATCH('דיווח פרטני'!C2205,גיליון3!$U$13:$X$13,0)))</f>
        <v xml:space="preserve"> </v>
      </c>
      <c r="I2205" s="1"/>
      <c r="J2205" s="1" t="e">
        <f>VLOOKUP(Table_1[[#This Row],[מספר רישוי ]],'[3]2024'!$A:$AH,34,0)</f>
        <v>#N/A</v>
      </c>
    </row>
    <row r="2206" spans="1:10" ht="18" customHeight="1" thickBot="1" x14ac:dyDescent="0.3">
      <c r="A2206" s="1"/>
      <c r="B2206" s="1"/>
      <c r="C2206" s="1"/>
      <c r="D2206" s="1"/>
      <c r="E2206" s="713"/>
      <c r="F2206" s="1"/>
      <c r="G2206" s="1"/>
      <c r="H2206" s="44" t="str">
        <f t="array" ref="H2206">IF(ISERROR(INDEX(גיליון3!$U$14:$X$28,MATCH('דיווח פרטני'!G2206,גיליון3!$T$14:$T$28,0),MATCH('דיווח פרטני'!C2206,גיליון3!$U$13:$X$13,0)))," ", INDEX(גיליון3!$U$14:$X$28,MATCH('דיווח פרטני'!G2206,גיליון3!$T$14:$T$28,0),MATCH('דיווח פרטני'!C2206,גיליון3!$U$13:$X$13,0)))</f>
        <v xml:space="preserve"> </v>
      </c>
      <c r="I2206" s="1"/>
      <c r="J2206" s="1" t="e">
        <f>VLOOKUP(Table_1[[#This Row],[מספר רישוי ]],'[3]2024'!$A:$AH,34,0)</f>
        <v>#N/A</v>
      </c>
    </row>
    <row r="2207" spans="1:10" ht="18" customHeight="1" thickBot="1" x14ac:dyDescent="0.3">
      <c r="A2207" s="1"/>
      <c r="B2207" s="1"/>
      <c r="C2207" s="1"/>
      <c r="D2207" s="1"/>
      <c r="E2207" s="713"/>
      <c r="F2207" s="1"/>
      <c r="G2207" s="1"/>
      <c r="H2207" s="44" t="str">
        <f t="array" ref="H2207">IF(ISERROR(INDEX(גיליון3!$U$14:$X$28,MATCH('דיווח פרטני'!G2207,גיליון3!$T$14:$T$28,0),MATCH('דיווח פרטני'!C2207,גיליון3!$U$13:$X$13,0)))," ", INDEX(גיליון3!$U$14:$X$28,MATCH('דיווח פרטני'!G2207,גיליון3!$T$14:$T$28,0),MATCH('דיווח פרטני'!C2207,גיליון3!$U$13:$X$13,0)))</f>
        <v xml:space="preserve"> </v>
      </c>
      <c r="I2207" s="1"/>
      <c r="J2207" s="1" t="e">
        <f>VLOOKUP(Table_1[[#This Row],[מספר רישוי ]],'[3]2024'!$A:$AH,34,0)</f>
        <v>#N/A</v>
      </c>
    </row>
    <row r="2208" spans="1:10" ht="18" customHeight="1" thickBot="1" x14ac:dyDescent="0.3">
      <c r="A2208" s="1"/>
      <c r="B2208" s="1"/>
      <c r="C2208" s="1"/>
      <c r="D2208" s="1"/>
      <c r="E2208" s="713"/>
      <c r="F2208" s="1"/>
      <c r="G2208" s="1"/>
      <c r="H2208" s="44" t="str">
        <f t="array" ref="H2208">IF(ISERROR(INDEX(גיליון3!$U$14:$X$28,MATCH('דיווח פרטני'!G2208,גיליון3!$T$14:$T$28,0),MATCH('דיווח פרטני'!C2208,גיליון3!$U$13:$X$13,0)))," ", INDEX(גיליון3!$U$14:$X$28,MATCH('דיווח פרטני'!G2208,גיליון3!$T$14:$T$28,0),MATCH('דיווח פרטני'!C2208,גיליון3!$U$13:$X$13,0)))</f>
        <v xml:space="preserve"> </v>
      </c>
      <c r="I2208" s="1"/>
      <c r="J2208" s="1" t="e">
        <f>VLOOKUP(Table_1[[#This Row],[מספר רישוי ]],'[3]2024'!$A:$AH,34,0)</f>
        <v>#N/A</v>
      </c>
    </row>
    <row r="2209" spans="1:10" ht="18" customHeight="1" thickBot="1" x14ac:dyDescent="0.3">
      <c r="A2209" s="1"/>
      <c r="B2209" s="1"/>
      <c r="C2209" s="1"/>
      <c r="D2209" s="1"/>
      <c r="E2209" s="713"/>
      <c r="F2209" s="1"/>
      <c r="G2209" s="1"/>
      <c r="H2209" s="44" t="str">
        <f t="array" ref="H2209">IF(ISERROR(INDEX(גיליון3!$U$14:$X$28,MATCH('דיווח פרטני'!G2209,גיליון3!$T$14:$T$28,0),MATCH('דיווח פרטני'!C2209,גיליון3!$U$13:$X$13,0)))," ", INDEX(גיליון3!$U$14:$X$28,MATCH('דיווח פרטני'!G2209,גיליון3!$T$14:$T$28,0),MATCH('דיווח פרטני'!C2209,גיליון3!$U$13:$X$13,0)))</f>
        <v xml:space="preserve"> </v>
      </c>
      <c r="I2209" s="1"/>
      <c r="J2209" s="1" t="e">
        <f>VLOOKUP(Table_1[[#This Row],[מספר רישוי ]],'[3]2024'!$A:$AH,34,0)</f>
        <v>#N/A</v>
      </c>
    </row>
    <row r="2210" spans="1:10" ht="18" customHeight="1" thickBot="1" x14ac:dyDescent="0.3">
      <c r="A2210" s="1"/>
      <c r="B2210" s="1"/>
      <c r="C2210" s="1"/>
      <c r="D2210" s="1"/>
      <c r="E2210" s="713"/>
      <c r="F2210" s="1"/>
      <c r="G2210" s="1"/>
      <c r="H2210" s="44" t="str">
        <f t="array" ref="H2210">IF(ISERROR(INDEX(גיליון3!$U$14:$X$28,MATCH('דיווח פרטני'!G2210,גיליון3!$T$14:$T$28,0),MATCH('דיווח פרטני'!C2210,גיליון3!$U$13:$X$13,0)))," ", INDEX(גיליון3!$U$14:$X$28,MATCH('דיווח פרטני'!G2210,גיליון3!$T$14:$T$28,0),MATCH('דיווח פרטני'!C2210,גיליון3!$U$13:$X$13,0)))</f>
        <v xml:space="preserve"> </v>
      </c>
      <c r="I2210" s="1"/>
      <c r="J2210" s="1" t="e">
        <f>VLOOKUP(Table_1[[#This Row],[מספר רישוי ]],'[3]2024'!$A:$AH,34,0)</f>
        <v>#N/A</v>
      </c>
    </row>
    <row r="2211" spans="1:10" ht="18" customHeight="1" thickBot="1" x14ac:dyDescent="0.3">
      <c r="A2211" s="1"/>
      <c r="B2211" s="1"/>
      <c r="C2211" s="1"/>
      <c r="D2211" s="1"/>
      <c r="E2211" s="713"/>
      <c r="F2211" s="1"/>
      <c r="G2211" s="1"/>
      <c r="H2211" s="44" t="str">
        <f t="array" ref="H2211">IF(ISERROR(INDEX(גיליון3!$U$14:$X$28,MATCH('דיווח פרטני'!G2211,גיליון3!$T$14:$T$28,0),MATCH('דיווח פרטני'!C2211,גיליון3!$U$13:$X$13,0)))," ", INDEX(גיליון3!$U$14:$X$28,MATCH('דיווח פרטני'!G2211,גיליון3!$T$14:$T$28,0),MATCH('דיווח פרטני'!C2211,גיליון3!$U$13:$X$13,0)))</f>
        <v xml:space="preserve"> </v>
      </c>
      <c r="I2211" s="1"/>
      <c r="J2211" s="1" t="e">
        <f>VLOOKUP(Table_1[[#This Row],[מספר רישוי ]],'[3]2024'!$A:$AH,34,0)</f>
        <v>#N/A</v>
      </c>
    </row>
    <row r="2212" spans="1:10" ht="18" customHeight="1" thickBot="1" x14ac:dyDescent="0.3">
      <c r="A2212" s="1"/>
      <c r="B2212" s="1"/>
      <c r="C2212" s="1"/>
      <c r="D2212" s="1"/>
      <c r="E2212" s="713"/>
      <c r="F2212" s="1"/>
      <c r="G2212" s="1"/>
      <c r="H2212" s="44" t="str">
        <f t="array" ref="H2212">IF(ISERROR(INDEX(גיליון3!$U$14:$X$28,MATCH('דיווח פרטני'!G2212,גיליון3!$T$14:$T$28,0),MATCH('דיווח פרטני'!C2212,גיליון3!$U$13:$X$13,0)))," ", INDEX(גיליון3!$U$14:$X$28,MATCH('דיווח פרטני'!G2212,גיליון3!$T$14:$T$28,0),MATCH('דיווח פרטני'!C2212,גיליון3!$U$13:$X$13,0)))</f>
        <v xml:space="preserve"> </v>
      </c>
      <c r="I2212" s="1"/>
      <c r="J2212" s="1" t="e">
        <f>VLOOKUP(Table_1[[#This Row],[מספר רישוי ]],'[3]2024'!$A:$AH,34,0)</f>
        <v>#N/A</v>
      </c>
    </row>
    <row r="2213" spans="1:10" ht="18" customHeight="1" thickBot="1" x14ac:dyDescent="0.3">
      <c r="A2213" s="1"/>
      <c r="B2213" s="1"/>
      <c r="C2213" s="1"/>
      <c r="D2213" s="1"/>
      <c r="E2213" s="713"/>
      <c r="F2213" s="1"/>
      <c r="G2213" s="1"/>
      <c r="H2213" s="44" t="str">
        <f t="array" ref="H2213">IF(ISERROR(INDEX(גיליון3!$U$14:$X$28,MATCH('דיווח פרטני'!G2213,גיליון3!$T$14:$T$28,0),MATCH('דיווח פרטני'!C2213,גיליון3!$U$13:$X$13,0)))," ", INDEX(גיליון3!$U$14:$X$28,MATCH('דיווח פרטני'!G2213,גיליון3!$T$14:$T$28,0),MATCH('דיווח פרטני'!C2213,גיליון3!$U$13:$X$13,0)))</f>
        <v xml:space="preserve"> </v>
      </c>
      <c r="I2213" s="1"/>
      <c r="J2213" s="1" t="e">
        <f>VLOOKUP(Table_1[[#This Row],[מספר רישוי ]],'[3]2024'!$A:$AH,34,0)</f>
        <v>#N/A</v>
      </c>
    </row>
    <row r="2214" spans="1:10" ht="18" customHeight="1" thickBot="1" x14ac:dyDescent="0.3">
      <c r="A2214" s="1"/>
      <c r="B2214" s="1"/>
      <c r="C2214" s="1"/>
      <c r="D2214" s="1"/>
      <c r="E2214" s="713"/>
      <c r="F2214" s="1"/>
      <c r="G2214" s="1"/>
      <c r="H2214" s="44" t="str">
        <f t="array" ref="H2214">IF(ISERROR(INDEX(גיליון3!$U$14:$X$28,MATCH('דיווח פרטני'!G2214,גיליון3!$T$14:$T$28,0),MATCH('דיווח פרטני'!C2214,גיליון3!$U$13:$X$13,0)))," ", INDEX(גיליון3!$U$14:$X$28,MATCH('דיווח פרטני'!G2214,גיליון3!$T$14:$T$28,0),MATCH('דיווח פרטני'!C2214,גיליון3!$U$13:$X$13,0)))</f>
        <v xml:space="preserve"> </v>
      </c>
      <c r="I2214" s="1"/>
      <c r="J2214" s="1" t="e">
        <f>VLOOKUP(Table_1[[#This Row],[מספר רישוי ]],'[3]2024'!$A:$AH,34,0)</f>
        <v>#N/A</v>
      </c>
    </row>
    <row r="2215" spans="1:10" ht="18" customHeight="1" thickBot="1" x14ac:dyDescent="0.3">
      <c r="A2215" s="1"/>
      <c r="B2215" s="1"/>
      <c r="C2215" s="1"/>
      <c r="D2215" s="1"/>
      <c r="E2215" s="713"/>
      <c r="F2215" s="1"/>
      <c r="G2215" s="1"/>
      <c r="H2215" s="44" t="str">
        <f t="array" ref="H2215">IF(ISERROR(INDEX(גיליון3!$U$14:$X$28,MATCH('דיווח פרטני'!G2215,גיליון3!$T$14:$T$28,0),MATCH('דיווח פרטני'!C2215,גיליון3!$U$13:$X$13,0)))," ", INDEX(גיליון3!$U$14:$X$28,MATCH('דיווח פרטני'!G2215,גיליון3!$T$14:$T$28,0),MATCH('דיווח פרטני'!C2215,גיליון3!$U$13:$X$13,0)))</f>
        <v xml:space="preserve"> </v>
      </c>
      <c r="I2215" s="1"/>
      <c r="J2215" s="1" t="e">
        <f>VLOOKUP(Table_1[[#This Row],[מספר רישוי ]],'[3]2024'!$A:$AH,34,0)</f>
        <v>#N/A</v>
      </c>
    </row>
    <row r="2216" spans="1:10" ht="18" customHeight="1" thickBot="1" x14ac:dyDescent="0.3">
      <c r="A2216" s="1"/>
      <c r="B2216" s="1"/>
      <c r="C2216" s="1"/>
      <c r="D2216" s="1"/>
      <c r="E2216" s="713"/>
      <c r="F2216" s="1"/>
      <c r="G2216" s="1"/>
      <c r="H2216" s="44" t="str">
        <f t="array" ref="H2216">IF(ISERROR(INDEX(גיליון3!$U$14:$X$28,MATCH('דיווח פרטני'!G2216,גיליון3!$T$14:$T$28,0),MATCH('דיווח פרטני'!C2216,גיליון3!$U$13:$X$13,0)))," ", INDEX(גיליון3!$U$14:$X$28,MATCH('דיווח פרטני'!G2216,גיליון3!$T$14:$T$28,0),MATCH('דיווח פרטני'!C2216,גיליון3!$U$13:$X$13,0)))</f>
        <v xml:space="preserve"> </v>
      </c>
      <c r="I2216" s="1"/>
      <c r="J2216" s="1" t="e">
        <f>VLOOKUP(Table_1[[#This Row],[מספר רישוי ]],'[3]2024'!$A:$AH,34,0)</f>
        <v>#N/A</v>
      </c>
    </row>
    <row r="2217" spans="1:10" ht="18" customHeight="1" thickBot="1" x14ac:dyDescent="0.3">
      <c r="A2217" s="1"/>
      <c r="B2217" s="1"/>
      <c r="C2217" s="1"/>
      <c r="D2217" s="1"/>
      <c r="E2217" s="713"/>
      <c r="F2217" s="1"/>
      <c r="G2217" s="1"/>
      <c r="H2217" s="44" t="str">
        <f t="array" ref="H2217">IF(ISERROR(INDEX(גיליון3!$U$14:$X$28,MATCH('דיווח פרטני'!G2217,גיליון3!$T$14:$T$28,0),MATCH('דיווח פרטני'!C2217,גיליון3!$U$13:$X$13,0)))," ", INDEX(גיליון3!$U$14:$X$28,MATCH('דיווח פרטני'!G2217,גיליון3!$T$14:$T$28,0),MATCH('דיווח פרטני'!C2217,גיליון3!$U$13:$X$13,0)))</f>
        <v xml:space="preserve"> </v>
      </c>
      <c r="I2217" s="1"/>
      <c r="J2217" s="1" t="e">
        <f>VLOOKUP(Table_1[[#This Row],[מספר רישוי ]],'[3]2024'!$A:$AH,34,0)</f>
        <v>#N/A</v>
      </c>
    </row>
    <row r="2218" spans="1:10" ht="18" customHeight="1" thickBot="1" x14ac:dyDescent="0.3">
      <c r="A2218" s="1"/>
      <c r="B2218" s="1"/>
      <c r="C2218" s="1"/>
      <c r="D2218" s="1"/>
      <c r="E2218" s="713"/>
      <c r="F2218" s="1"/>
      <c r="G2218" s="1"/>
      <c r="H2218" s="44" t="str">
        <f t="array" ref="H2218">IF(ISERROR(INDEX(גיליון3!$U$14:$X$28,MATCH('דיווח פרטני'!G2218,גיליון3!$T$14:$T$28,0),MATCH('דיווח פרטני'!C2218,גיליון3!$U$13:$X$13,0)))," ", INDEX(גיליון3!$U$14:$X$28,MATCH('דיווח פרטני'!G2218,גיליון3!$T$14:$T$28,0),MATCH('דיווח פרטני'!C2218,גיליון3!$U$13:$X$13,0)))</f>
        <v xml:space="preserve"> </v>
      </c>
      <c r="I2218" s="1"/>
      <c r="J2218" s="1" t="e">
        <f>VLOOKUP(Table_1[[#This Row],[מספר רישוי ]],'[3]2024'!$A:$AH,34,0)</f>
        <v>#N/A</v>
      </c>
    </row>
    <row r="2219" spans="1:10" ht="18" customHeight="1" thickBot="1" x14ac:dyDescent="0.3">
      <c r="A2219" s="1"/>
      <c r="B2219" s="1"/>
      <c r="C2219" s="1"/>
      <c r="D2219" s="1"/>
      <c r="E2219" s="713"/>
      <c r="F2219" s="1"/>
      <c r="G2219" s="1"/>
      <c r="H2219" s="44" t="str">
        <f t="array" ref="H2219">IF(ISERROR(INDEX(גיליון3!$U$14:$X$28,MATCH('דיווח פרטני'!G2219,גיליון3!$T$14:$T$28,0),MATCH('דיווח פרטני'!C2219,גיליון3!$U$13:$X$13,0)))," ", INDEX(גיליון3!$U$14:$X$28,MATCH('דיווח פרטני'!G2219,גיליון3!$T$14:$T$28,0),MATCH('דיווח פרטני'!C2219,גיליון3!$U$13:$X$13,0)))</f>
        <v xml:space="preserve"> </v>
      </c>
      <c r="I2219" s="1"/>
      <c r="J2219" s="1" t="e">
        <f>VLOOKUP(Table_1[[#This Row],[מספר רישוי ]],'[3]2024'!$A:$AH,34,0)</f>
        <v>#N/A</v>
      </c>
    </row>
    <row r="2220" spans="1:10" ht="18" customHeight="1" thickBot="1" x14ac:dyDescent="0.3">
      <c r="A2220" s="1"/>
      <c r="B2220" s="1"/>
      <c r="C2220" s="1"/>
      <c r="D2220" s="1"/>
      <c r="E2220" s="713"/>
      <c r="F2220" s="1"/>
      <c r="G2220" s="1"/>
      <c r="H2220" s="44" t="str">
        <f t="array" ref="H2220">IF(ISERROR(INDEX(גיליון3!$U$14:$X$28,MATCH('דיווח פרטני'!G2220,גיליון3!$T$14:$T$28,0),MATCH('דיווח פרטני'!C2220,גיליון3!$U$13:$X$13,0)))," ", INDEX(גיליון3!$U$14:$X$28,MATCH('דיווח פרטני'!G2220,גיליון3!$T$14:$T$28,0),MATCH('דיווח פרטני'!C2220,גיליון3!$U$13:$X$13,0)))</f>
        <v xml:space="preserve"> </v>
      </c>
      <c r="I2220" s="1"/>
      <c r="J2220" s="1" t="e">
        <f>VLOOKUP(Table_1[[#This Row],[מספר רישוי ]],'[3]2024'!$A:$AH,34,0)</f>
        <v>#N/A</v>
      </c>
    </row>
    <row r="2221" spans="1:10" ht="18" customHeight="1" thickBot="1" x14ac:dyDescent="0.3">
      <c r="A2221" s="1"/>
      <c r="B2221" s="1"/>
      <c r="C2221" s="1"/>
      <c r="D2221" s="1"/>
      <c r="E2221" s="713"/>
      <c r="F2221" s="1"/>
      <c r="G2221" s="1"/>
      <c r="H2221" s="44" t="str">
        <f t="array" ref="H2221">IF(ISERROR(INDEX(גיליון3!$U$14:$X$28,MATCH('דיווח פרטני'!G2221,גיליון3!$T$14:$T$28,0),MATCH('דיווח פרטני'!C2221,גיליון3!$U$13:$X$13,0)))," ", INDEX(גיליון3!$U$14:$X$28,MATCH('דיווח פרטני'!G2221,גיליון3!$T$14:$T$28,0),MATCH('דיווח פרטני'!C2221,גיליון3!$U$13:$X$13,0)))</f>
        <v xml:space="preserve"> </v>
      </c>
      <c r="I2221" s="1"/>
      <c r="J2221" s="1" t="e">
        <f>VLOOKUP(Table_1[[#This Row],[מספר רישוי ]],'[3]2024'!$A:$AH,34,0)</f>
        <v>#N/A</v>
      </c>
    </row>
    <row r="2222" spans="1:10" ht="18" customHeight="1" thickBot="1" x14ac:dyDescent="0.3">
      <c r="A2222" s="1"/>
      <c r="B2222" s="1"/>
      <c r="C2222" s="1"/>
      <c r="D2222" s="1"/>
      <c r="E2222" s="713"/>
      <c r="F2222" s="1"/>
      <c r="G2222" s="1"/>
      <c r="H2222" s="44" t="str">
        <f t="array" ref="H2222">IF(ISERROR(INDEX(גיליון3!$U$14:$X$28,MATCH('דיווח פרטני'!G2222,גיליון3!$T$14:$T$28,0),MATCH('דיווח פרטני'!C2222,גיליון3!$U$13:$X$13,0)))," ", INDEX(גיליון3!$U$14:$X$28,MATCH('דיווח פרטני'!G2222,גיליון3!$T$14:$T$28,0),MATCH('דיווח פרטני'!C2222,גיליון3!$U$13:$X$13,0)))</f>
        <v xml:space="preserve"> </v>
      </c>
      <c r="I2222" s="1"/>
      <c r="J2222" s="1" t="e">
        <f>VLOOKUP(Table_1[[#This Row],[מספר רישוי ]],'[3]2024'!$A:$AH,34,0)</f>
        <v>#N/A</v>
      </c>
    </row>
    <row r="2223" spans="1:10" ht="18" customHeight="1" thickBot="1" x14ac:dyDescent="0.3">
      <c r="A2223" s="1"/>
      <c r="B2223" s="1"/>
      <c r="C2223" s="1"/>
      <c r="D2223" s="1"/>
      <c r="E2223" s="713"/>
      <c r="F2223" s="1"/>
      <c r="G2223" s="1"/>
      <c r="H2223" s="44" t="str">
        <f t="array" ref="H2223">IF(ISERROR(INDEX(גיליון3!$U$14:$X$28,MATCH('דיווח פרטני'!G2223,גיליון3!$T$14:$T$28,0),MATCH('דיווח פרטני'!C2223,גיליון3!$U$13:$X$13,0)))," ", INDEX(גיליון3!$U$14:$X$28,MATCH('דיווח פרטני'!G2223,גיליון3!$T$14:$T$28,0),MATCH('דיווח פרטני'!C2223,גיליון3!$U$13:$X$13,0)))</f>
        <v xml:space="preserve"> </v>
      </c>
      <c r="I2223" s="1"/>
      <c r="J2223" s="1" t="e">
        <f>VLOOKUP(Table_1[[#This Row],[מספר רישוי ]],'[3]2024'!$A:$AH,34,0)</f>
        <v>#N/A</v>
      </c>
    </row>
    <row r="2224" spans="1:10" ht="18" customHeight="1" thickBot="1" x14ac:dyDescent="0.3">
      <c r="A2224" s="1"/>
      <c r="B2224" s="1"/>
      <c r="C2224" s="1"/>
      <c r="D2224" s="1"/>
      <c r="E2224" s="713"/>
      <c r="F2224" s="1"/>
      <c r="G2224" s="1"/>
      <c r="H2224" s="44" t="str">
        <f t="array" ref="H2224">IF(ISERROR(INDEX(גיליון3!$U$14:$X$28,MATCH('דיווח פרטני'!G2224,גיליון3!$T$14:$T$28,0),MATCH('דיווח פרטני'!C2224,גיליון3!$U$13:$X$13,0)))," ", INDEX(גיליון3!$U$14:$X$28,MATCH('דיווח פרטני'!G2224,גיליון3!$T$14:$T$28,0),MATCH('דיווח פרטני'!C2224,גיליון3!$U$13:$X$13,0)))</f>
        <v xml:space="preserve"> </v>
      </c>
      <c r="I2224" s="1"/>
      <c r="J2224" s="1" t="e">
        <f>VLOOKUP(Table_1[[#This Row],[מספר רישוי ]],'[3]2024'!$A:$AH,34,0)</f>
        <v>#N/A</v>
      </c>
    </row>
    <row r="2225" spans="1:10" ht="18" customHeight="1" thickBot="1" x14ac:dyDescent="0.3">
      <c r="A2225" s="1"/>
      <c r="B2225" s="1"/>
      <c r="C2225" s="1"/>
      <c r="D2225" s="1"/>
      <c r="E2225" s="713"/>
      <c r="F2225" s="1"/>
      <c r="G2225" s="1"/>
      <c r="H2225" s="44" t="str">
        <f t="array" ref="H2225">IF(ISERROR(INDEX(גיליון3!$U$14:$X$28,MATCH('דיווח פרטני'!G2225,גיליון3!$T$14:$T$28,0),MATCH('דיווח פרטני'!C2225,גיליון3!$U$13:$X$13,0)))," ", INDEX(גיליון3!$U$14:$X$28,MATCH('דיווח פרטני'!G2225,גיליון3!$T$14:$T$28,0),MATCH('דיווח פרטני'!C2225,גיליון3!$U$13:$X$13,0)))</f>
        <v xml:space="preserve"> </v>
      </c>
      <c r="I2225" s="1"/>
      <c r="J2225" s="1" t="e">
        <f>VLOOKUP(Table_1[[#This Row],[מספר רישוי ]],'[3]2024'!$A:$AH,34,0)</f>
        <v>#N/A</v>
      </c>
    </row>
    <row r="2226" spans="1:10" ht="18" customHeight="1" thickBot="1" x14ac:dyDescent="0.3">
      <c r="A2226" s="1"/>
      <c r="B2226" s="1"/>
      <c r="C2226" s="1"/>
      <c r="D2226" s="1"/>
      <c r="E2226" s="713"/>
      <c r="F2226" s="1"/>
      <c r="G2226" s="1"/>
      <c r="H2226" s="44" t="str">
        <f t="array" ref="H2226">IF(ISERROR(INDEX(גיליון3!$U$14:$X$28,MATCH('דיווח פרטני'!G2226,גיליון3!$T$14:$T$28,0),MATCH('דיווח פרטני'!C2226,גיליון3!$U$13:$X$13,0)))," ", INDEX(גיליון3!$U$14:$X$28,MATCH('דיווח פרטני'!G2226,גיליון3!$T$14:$T$28,0),MATCH('דיווח פרטני'!C2226,גיליון3!$U$13:$X$13,0)))</f>
        <v xml:space="preserve"> </v>
      </c>
      <c r="I2226" s="1"/>
      <c r="J2226" s="1" t="e">
        <f>VLOOKUP(Table_1[[#This Row],[מספר רישוי ]],'[3]2024'!$A:$AH,34,0)</f>
        <v>#N/A</v>
      </c>
    </row>
    <row r="2227" spans="1:10" ht="18" customHeight="1" thickBot="1" x14ac:dyDescent="0.3">
      <c r="A2227" s="1"/>
      <c r="B2227" s="1"/>
      <c r="C2227" s="1"/>
      <c r="D2227" s="1"/>
      <c r="E2227" s="713"/>
      <c r="F2227" s="1"/>
      <c r="G2227" s="1"/>
      <c r="H2227" s="44" t="str">
        <f t="array" ref="H2227">IF(ISERROR(INDEX(גיליון3!$U$14:$X$28,MATCH('דיווח פרטני'!G2227,גיליון3!$T$14:$T$28,0),MATCH('דיווח פרטני'!C2227,גיליון3!$U$13:$X$13,0)))," ", INDEX(גיליון3!$U$14:$X$28,MATCH('דיווח פרטני'!G2227,גיליון3!$T$14:$T$28,0),MATCH('דיווח פרטני'!C2227,גיליון3!$U$13:$X$13,0)))</f>
        <v xml:space="preserve"> </v>
      </c>
      <c r="I2227" s="1"/>
      <c r="J2227" s="1" t="e">
        <f>VLOOKUP(Table_1[[#This Row],[מספר רישוי ]],'[3]2024'!$A:$AH,34,0)</f>
        <v>#N/A</v>
      </c>
    </row>
    <row r="2228" spans="1:10" ht="18" customHeight="1" thickBot="1" x14ac:dyDescent="0.3">
      <c r="A2228" s="1"/>
      <c r="B2228" s="1"/>
      <c r="C2228" s="1"/>
      <c r="D2228" s="1"/>
      <c r="E2228" s="713"/>
      <c r="F2228" s="1"/>
      <c r="G2228" s="1"/>
      <c r="H2228" s="44" t="str">
        <f t="array" ref="H2228">IF(ISERROR(INDEX(גיליון3!$U$14:$X$28,MATCH('דיווח פרטני'!G2228,גיליון3!$T$14:$T$28,0),MATCH('דיווח פרטני'!C2228,גיליון3!$U$13:$X$13,0)))," ", INDEX(גיליון3!$U$14:$X$28,MATCH('דיווח פרטני'!G2228,גיליון3!$T$14:$T$28,0),MATCH('דיווח פרטני'!C2228,גיליון3!$U$13:$X$13,0)))</f>
        <v xml:space="preserve"> </v>
      </c>
      <c r="I2228" s="1"/>
      <c r="J2228" s="1" t="e">
        <f>VLOOKUP(Table_1[[#This Row],[מספר רישוי ]],'[3]2024'!$A:$AH,34,0)</f>
        <v>#N/A</v>
      </c>
    </row>
    <row r="2229" spans="1:10" ht="18" customHeight="1" thickBot="1" x14ac:dyDescent="0.3">
      <c r="A2229" s="1"/>
      <c r="B2229" s="1"/>
      <c r="C2229" s="1"/>
      <c r="D2229" s="1"/>
      <c r="E2229" s="713"/>
      <c r="F2229" s="1"/>
      <c r="G2229" s="1"/>
      <c r="H2229" s="44" t="str">
        <f t="array" ref="H2229">IF(ISERROR(INDEX(גיליון3!$U$14:$X$28,MATCH('דיווח פרטני'!G2229,גיליון3!$T$14:$T$28,0),MATCH('דיווח פרטני'!C2229,גיליון3!$U$13:$X$13,0)))," ", INDEX(גיליון3!$U$14:$X$28,MATCH('דיווח פרטני'!G2229,גיליון3!$T$14:$T$28,0),MATCH('דיווח פרטני'!C2229,גיליון3!$U$13:$X$13,0)))</f>
        <v xml:space="preserve"> </v>
      </c>
      <c r="I2229" s="1"/>
      <c r="J2229" s="1" t="e">
        <f>VLOOKUP(Table_1[[#This Row],[מספר רישוי ]],'[3]2024'!$A:$AH,34,0)</f>
        <v>#N/A</v>
      </c>
    </row>
    <row r="2230" spans="1:10" ht="18" customHeight="1" thickBot="1" x14ac:dyDescent="0.3">
      <c r="A2230" s="1"/>
      <c r="B2230" s="1"/>
      <c r="C2230" s="1"/>
      <c r="D2230" s="1"/>
      <c r="E2230" s="713"/>
      <c r="F2230" s="1"/>
      <c r="G2230" s="1"/>
      <c r="H2230" s="44" t="str">
        <f t="array" ref="H2230">IF(ISERROR(INDEX(גיליון3!$U$14:$X$28,MATCH('דיווח פרטני'!G2230,גיליון3!$T$14:$T$28,0),MATCH('דיווח פרטני'!C2230,גיליון3!$U$13:$X$13,0)))," ", INDEX(גיליון3!$U$14:$X$28,MATCH('דיווח פרטני'!G2230,גיליון3!$T$14:$T$28,0),MATCH('דיווח פרטני'!C2230,גיליון3!$U$13:$X$13,0)))</f>
        <v xml:space="preserve"> </v>
      </c>
      <c r="I2230" s="1"/>
      <c r="J2230" s="1" t="e">
        <f>VLOOKUP(Table_1[[#This Row],[מספר רישוי ]],'[3]2024'!$A:$AH,34,0)</f>
        <v>#N/A</v>
      </c>
    </row>
    <row r="2231" spans="1:10" ht="18" customHeight="1" thickBot="1" x14ac:dyDescent="0.3">
      <c r="A2231" s="1"/>
      <c r="B2231" s="1"/>
      <c r="C2231" s="1"/>
      <c r="D2231" s="1"/>
      <c r="E2231" s="713"/>
      <c r="F2231" s="1"/>
      <c r="G2231" s="1"/>
      <c r="H2231" s="44" t="str">
        <f t="array" ref="H2231">IF(ISERROR(INDEX(גיליון3!$U$14:$X$28,MATCH('דיווח פרטני'!G2231,גיליון3!$T$14:$T$28,0),MATCH('דיווח פרטני'!C2231,גיליון3!$U$13:$X$13,0)))," ", INDEX(גיליון3!$U$14:$X$28,MATCH('דיווח פרטני'!G2231,גיליון3!$T$14:$T$28,0),MATCH('דיווח פרטני'!C2231,גיליון3!$U$13:$X$13,0)))</f>
        <v xml:space="preserve"> </v>
      </c>
      <c r="I2231" s="1"/>
      <c r="J2231" s="1" t="e">
        <f>VLOOKUP(Table_1[[#This Row],[מספר רישוי ]],'[3]2024'!$A:$AH,34,0)</f>
        <v>#N/A</v>
      </c>
    </row>
    <row r="2232" spans="1:10" ht="18" customHeight="1" thickBot="1" x14ac:dyDescent="0.3">
      <c r="A2232" s="1"/>
      <c r="B2232" s="1"/>
      <c r="C2232" s="1"/>
      <c r="D2232" s="1"/>
      <c r="E2232" s="713"/>
      <c r="F2232" s="1"/>
      <c r="G2232" s="1"/>
      <c r="H2232" s="44" t="str">
        <f t="array" ref="H2232">IF(ISERROR(INDEX(גיליון3!$U$14:$X$28,MATCH('דיווח פרטני'!G2232,גיליון3!$T$14:$T$28,0),MATCH('דיווח פרטני'!C2232,גיליון3!$U$13:$X$13,0)))," ", INDEX(גיליון3!$U$14:$X$28,MATCH('דיווח פרטני'!G2232,גיליון3!$T$14:$T$28,0),MATCH('דיווח פרטני'!C2232,גיליון3!$U$13:$X$13,0)))</f>
        <v xml:space="preserve"> </v>
      </c>
      <c r="I2232" s="1"/>
      <c r="J2232" s="1" t="e">
        <f>VLOOKUP(Table_1[[#This Row],[מספר רישוי ]],'[3]2024'!$A:$AH,34,0)</f>
        <v>#N/A</v>
      </c>
    </row>
    <row r="2233" spans="1:10" ht="18" customHeight="1" thickBot="1" x14ac:dyDescent="0.3">
      <c r="A2233" s="1"/>
      <c r="B2233" s="1"/>
      <c r="C2233" s="1"/>
      <c r="D2233" s="1"/>
      <c r="E2233" s="713"/>
      <c r="F2233" s="1"/>
      <c r="G2233" s="1"/>
      <c r="H2233" s="44" t="str">
        <f t="array" ref="H2233">IF(ISERROR(INDEX(גיליון3!$U$14:$X$28,MATCH('דיווח פרטני'!G2233,גיליון3!$T$14:$T$28,0),MATCH('דיווח פרטני'!C2233,גיליון3!$U$13:$X$13,0)))," ", INDEX(גיליון3!$U$14:$X$28,MATCH('דיווח פרטני'!G2233,גיליון3!$T$14:$T$28,0),MATCH('דיווח פרטני'!C2233,גיליון3!$U$13:$X$13,0)))</f>
        <v xml:space="preserve"> </v>
      </c>
      <c r="I2233" s="1"/>
      <c r="J2233" s="1" t="e">
        <f>VLOOKUP(Table_1[[#This Row],[מספר רישוי ]],'[3]2024'!$A:$AH,34,0)</f>
        <v>#N/A</v>
      </c>
    </row>
    <row r="2234" spans="1:10" ht="18" customHeight="1" thickBot="1" x14ac:dyDescent="0.3">
      <c r="A2234" s="1"/>
      <c r="B2234" s="1"/>
      <c r="C2234" s="1"/>
      <c r="D2234" s="1"/>
      <c r="E2234" s="713"/>
      <c r="F2234" s="1"/>
      <c r="G2234" s="1"/>
      <c r="H2234" s="44" t="str">
        <f t="array" ref="H2234">IF(ISERROR(INDEX(גיליון3!$U$14:$X$28,MATCH('דיווח פרטני'!G2234,גיליון3!$T$14:$T$28,0),MATCH('דיווח פרטני'!C2234,גיליון3!$U$13:$X$13,0)))," ", INDEX(גיליון3!$U$14:$X$28,MATCH('דיווח פרטני'!G2234,גיליון3!$T$14:$T$28,0),MATCH('דיווח פרטני'!C2234,גיליון3!$U$13:$X$13,0)))</f>
        <v xml:space="preserve"> </v>
      </c>
      <c r="I2234" s="1"/>
      <c r="J2234" s="1" t="e">
        <f>VLOOKUP(Table_1[[#This Row],[מספר רישוי ]],'[3]2024'!$A:$AH,34,0)</f>
        <v>#N/A</v>
      </c>
    </row>
    <row r="2235" spans="1:10" ht="18" customHeight="1" thickBot="1" x14ac:dyDescent="0.3">
      <c r="A2235" s="1"/>
      <c r="B2235" s="1"/>
      <c r="C2235" s="1"/>
      <c r="D2235" s="1"/>
      <c r="E2235" s="713"/>
      <c r="F2235" s="1"/>
      <c r="G2235" s="1"/>
      <c r="H2235" s="44" t="str">
        <f t="array" ref="H2235">IF(ISERROR(INDEX(גיליון3!$U$14:$X$28,MATCH('דיווח פרטני'!G2235,גיליון3!$T$14:$T$28,0),MATCH('דיווח פרטני'!C2235,גיליון3!$U$13:$X$13,0)))," ", INDEX(גיליון3!$U$14:$X$28,MATCH('דיווח פרטני'!G2235,גיליון3!$T$14:$T$28,0),MATCH('דיווח פרטני'!C2235,גיליון3!$U$13:$X$13,0)))</f>
        <v xml:space="preserve"> </v>
      </c>
      <c r="I2235" s="1"/>
      <c r="J2235" s="1" t="e">
        <f>VLOOKUP(Table_1[[#This Row],[מספר רישוי ]],'[3]2024'!$A:$AH,34,0)</f>
        <v>#N/A</v>
      </c>
    </row>
    <row r="2236" spans="1:10" ht="18" customHeight="1" thickBot="1" x14ac:dyDescent="0.3">
      <c r="A2236" s="1"/>
      <c r="B2236" s="1"/>
      <c r="C2236" s="1"/>
      <c r="D2236" s="1"/>
      <c r="E2236" s="713"/>
      <c r="F2236" s="1"/>
      <c r="G2236" s="1"/>
      <c r="H2236" s="44" t="str">
        <f t="array" ref="H2236">IF(ISERROR(INDEX(גיליון3!$U$14:$X$28,MATCH('דיווח פרטני'!G2236,גיליון3!$T$14:$T$28,0),MATCH('דיווח פרטני'!C2236,גיליון3!$U$13:$X$13,0)))," ", INDEX(גיליון3!$U$14:$X$28,MATCH('דיווח פרטני'!G2236,גיליון3!$T$14:$T$28,0),MATCH('דיווח פרטני'!C2236,גיליון3!$U$13:$X$13,0)))</f>
        <v xml:space="preserve"> </v>
      </c>
      <c r="I2236" s="1"/>
      <c r="J2236" s="1" t="e">
        <f>VLOOKUP(Table_1[[#This Row],[מספר רישוי ]],'[3]2024'!$A:$AH,34,0)</f>
        <v>#N/A</v>
      </c>
    </row>
    <row r="2237" spans="1:10" ht="18" customHeight="1" thickBot="1" x14ac:dyDescent="0.3">
      <c r="A2237" s="1"/>
      <c r="B2237" s="1"/>
      <c r="C2237" s="1"/>
      <c r="D2237" s="1"/>
      <c r="E2237" s="713"/>
      <c r="F2237" s="1"/>
      <c r="G2237" s="1"/>
      <c r="H2237" s="44" t="str">
        <f t="array" ref="H2237">IF(ISERROR(INDEX(גיליון3!$U$14:$X$28,MATCH('דיווח פרטני'!G2237,גיליון3!$T$14:$T$28,0),MATCH('דיווח פרטני'!C2237,גיליון3!$U$13:$X$13,0)))," ", INDEX(גיליון3!$U$14:$X$28,MATCH('דיווח פרטני'!G2237,גיליון3!$T$14:$T$28,0),MATCH('דיווח פרטני'!C2237,גיליון3!$U$13:$X$13,0)))</f>
        <v xml:space="preserve"> </v>
      </c>
      <c r="I2237" s="1"/>
      <c r="J2237" s="1" t="e">
        <f>VLOOKUP(Table_1[[#This Row],[מספר רישוי ]],'[3]2024'!$A:$AH,34,0)</f>
        <v>#N/A</v>
      </c>
    </row>
    <row r="2238" spans="1:10" ht="18" customHeight="1" thickBot="1" x14ac:dyDescent="0.3">
      <c r="A2238" s="1"/>
      <c r="B2238" s="1"/>
      <c r="C2238" s="1"/>
      <c r="D2238" s="1"/>
      <c r="E2238" s="713"/>
      <c r="F2238" s="1"/>
      <c r="G2238" s="1"/>
      <c r="H2238" s="44" t="str">
        <f t="array" ref="H2238">IF(ISERROR(INDEX(גיליון3!$U$14:$X$28,MATCH('דיווח פרטני'!G2238,גיליון3!$T$14:$T$28,0),MATCH('דיווח פרטני'!C2238,גיליון3!$U$13:$X$13,0)))," ", INDEX(גיליון3!$U$14:$X$28,MATCH('דיווח פרטני'!G2238,גיליון3!$T$14:$T$28,0),MATCH('דיווח פרטני'!C2238,גיליון3!$U$13:$X$13,0)))</f>
        <v xml:space="preserve"> </v>
      </c>
      <c r="I2238" s="1"/>
      <c r="J2238" s="1" t="e">
        <f>VLOOKUP(Table_1[[#This Row],[מספר רישוי ]],'[3]2024'!$A:$AH,34,0)</f>
        <v>#N/A</v>
      </c>
    </row>
    <row r="2239" spans="1:10" ht="18" customHeight="1" thickBot="1" x14ac:dyDescent="0.3">
      <c r="A2239" s="1"/>
      <c r="B2239" s="1"/>
      <c r="C2239" s="1"/>
      <c r="D2239" s="1"/>
      <c r="E2239" s="713"/>
      <c r="F2239" s="1"/>
      <c r="G2239" s="1"/>
      <c r="H2239" s="44" t="str">
        <f t="array" ref="H2239">IF(ISERROR(INDEX(גיליון3!$U$14:$X$28,MATCH('דיווח פרטני'!G2239,גיליון3!$T$14:$T$28,0),MATCH('דיווח פרטני'!C2239,גיליון3!$U$13:$X$13,0)))," ", INDEX(גיליון3!$U$14:$X$28,MATCH('דיווח פרטני'!G2239,גיליון3!$T$14:$T$28,0),MATCH('דיווח פרטני'!C2239,גיליון3!$U$13:$X$13,0)))</f>
        <v xml:space="preserve"> </v>
      </c>
      <c r="I2239" s="1"/>
      <c r="J2239" s="1" t="e">
        <f>VLOOKUP(Table_1[[#This Row],[מספר רישוי ]],'[3]2024'!$A:$AH,34,0)</f>
        <v>#N/A</v>
      </c>
    </row>
    <row r="2240" spans="1:10" ht="18" customHeight="1" thickBot="1" x14ac:dyDescent="0.3">
      <c r="A2240" s="1"/>
      <c r="B2240" s="1"/>
      <c r="C2240" s="1"/>
      <c r="D2240" s="1"/>
      <c r="E2240" s="713"/>
      <c r="F2240" s="1"/>
      <c r="G2240" s="1"/>
      <c r="H2240" s="44" t="str">
        <f t="array" ref="H2240">IF(ISERROR(INDEX(גיליון3!$U$14:$X$28,MATCH('דיווח פרטני'!G2240,גיליון3!$T$14:$T$28,0),MATCH('דיווח פרטני'!C2240,גיליון3!$U$13:$X$13,0)))," ", INDEX(גיליון3!$U$14:$X$28,MATCH('דיווח פרטני'!G2240,גיליון3!$T$14:$T$28,0),MATCH('דיווח פרטני'!C2240,גיליון3!$U$13:$X$13,0)))</f>
        <v xml:space="preserve"> </v>
      </c>
      <c r="I2240" s="1"/>
      <c r="J2240" s="1" t="e">
        <f>VLOOKUP(Table_1[[#This Row],[מספר רישוי ]],'[3]2024'!$A:$AH,34,0)</f>
        <v>#N/A</v>
      </c>
    </row>
    <row r="2241" spans="1:10" ht="18" customHeight="1" thickBot="1" x14ac:dyDescent="0.3">
      <c r="A2241" s="1"/>
      <c r="B2241" s="1"/>
      <c r="C2241" s="1"/>
      <c r="D2241" s="1"/>
      <c r="E2241" s="713"/>
      <c r="F2241" s="1"/>
      <c r="G2241" s="1"/>
      <c r="H2241" s="44" t="str">
        <f t="array" ref="H2241">IF(ISERROR(INDEX(גיליון3!$U$14:$X$28,MATCH('דיווח פרטני'!G2241,גיליון3!$T$14:$T$28,0),MATCH('דיווח פרטני'!C2241,גיליון3!$U$13:$X$13,0)))," ", INDEX(גיליון3!$U$14:$X$28,MATCH('דיווח פרטני'!G2241,גיליון3!$T$14:$T$28,0),MATCH('דיווח פרטני'!C2241,גיליון3!$U$13:$X$13,0)))</f>
        <v xml:space="preserve"> </v>
      </c>
      <c r="I2241" s="1"/>
      <c r="J2241" s="1" t="e">
        <f>VLOOKUP(Table_1[[#This Row],[מספר רישוי ]],'[3]2024'!$A:$AH,34,0)</f>
        <v>#N/A</v>
      </c>
    </row>
    <row r="2242" spans="1:10" ht="18" customHeight="1" thickBot="1" x14ac:dyDescent="0.3">
      <c r="A2242" s="1"/>
      <c r="B2242" s="1"/>
      <c r="C2242" s="1"/>
      <c r="D2242" s="1"/>
      <c r="E2242" s="713"/>
      <c r="F2242" s="1"/>
      <c r="G2242" s="1"/>
      <c r="H2242" s="44" t="str">
        <f t="array" ref="H2242">IF(ISERROR(INDEX(גיליון3!$U$14:$X$28,MATCH('דיווח פרטני'!G2242,גיליון3!$T$14:$T$28,0),MATCH('דיווח פרטני'!C2242,גיליון3!$U$13:$X$13,0)))," ", INDEX(גיליון3!$U$14:$X$28,MATCH('דיווח פרטני'!G2242,גיליון3!$T$14:$T$28,0),MATCH('דיווח פרטני'!C2242,גיליון3!$U$13:$X$13,0)))</f>
        <v xml:space="preserve"> </v>
      </c>
      <c r="I2242" s="1"/>
      <c r="J2242" s="1" t="e">
        <f>VLOOKUP(Table_1[[#This Row],[מספר רישוי ]],'[3]2024'!$A:$AH,34,0)</f>
        <v>#N/A</v>
      </c>
    </row>
    <row r="2243" spans="1:10" ht="18" customHeight="1" thickBot="1" x14ac:dyDescent="0.3">
      <c r="A2243" s="1"/>
      <c r="B2243" s="1"/>
      <c r="C2243" s="1"/>
      <c r="D2243" s="1"/>
      <c r="E2243" s="713"/>
      <c r="F2243" s="1"/>
      <c r="G2243" s="1"/>
      <c r="H2243" s="44" t="str">
        <f t="array" ref="H2243">IF(ISERROR(INDEX(גיליון3!$U$14:$X$28,MATCH('דיווח פרטני'!G2243,גיליון3!$T$14:$T$28,0),MATCH('דיווח פרטני'!C2243,גיליון3!$U$13:$X$13,0)))," ", INDEX(גיליון3!$U$14:$X$28,MATCH('דיווח פרטני'!G2243,גיליון3!$T$14:$T$28,0),MATCH('דיווח פרטני'!C2243,גיליון3!$U$13:$X$13,0)))</f>
        <v xml:space="preserve"> </v>
      </c>
      <c r="I2243" s="1"/>
      <c r="J2243" s="1" t="e">
        <f>VLOOKUP(Table_1[[#This Row],[מספר רישוי ]],'[3]2024'!$A:$AH,34,0)</f>
        <v>#N/A</v>
      </c>
    </row>
    <row r="2244" spans="1:10" ht="18" customHeight="1" thickBot="1" x14ac:dyDescent="0.3">
      <c r="A2244" s="1"/>
      <c r="B2244" s="1"/>
      <c r="C2244" s="1"/>
      <c r="D2244" s="1"/>
      <c r="E2244" s="713"/>
      <c r="F2244" s="1"/>
      <c r="G2244" s="1"/>
      <c r="H2244" s="44" t="str">
        <f t="array" ref="H2244">IF(ISERROR(INDEX(גיליון3!$U$14:$X$28,MATCH('דיווח פרטני'!G2244,גיליון3!$T$14:$T$28,0),MATCH('דיווח פרטני'!C2244,גיליון3!$U$13:$X$13,0)))," ", INDEX(גיליון3!$U$14:$X$28,MATCH('דיווח פרטני'!G2244,גיליון3!$T$14:$T$28,0),MATCH('דיווח פרטני'!C2244,גיליון3!$U$13:$X$13,0)))</f>
        <v xml:space="preserve"> </v>
      </c>
      <c r="I2244" s="1"/>
      <c r="J2244" s="1" t="e">
        <f>VLOOKUP(Table_1[[#This Row],[מספר רישוי ]],'[3]2024'!$A:$AH,34,0)</f>
        <v>#N/A</v>
      </c>
    </row>
    <row r="2245" spans="1:10" ht="18" customHeight="1" thickBot="1" x14ac:dyDescent="0.3">
      <c r="A2245" s="1"/>
      <c r="B2245" s="1"/>
      <c r="C2245" s="1"/>
      <c r="D2245" s="1"/>
      <c r="E2245" s="713"/>
      <c r="F2245" s="1"/>
      <c r="G2245" s="1"/>
      <c r="H2245" s="44" t="str">
        <f t="array" ref="H2245">IF(ISERROR(INDEX(גיליון3!$U$14:$X$28,MATCH('דיווח פרטני'!G2245,גיליון3!$T$14:$T$28,0),MATCH('דיווח פרטני'!C2245,גיליון3!$U$13:$X$13,0)))," ", INDEX(גיליון3!$U$14:$X$28,MATCH('דיווח פרטני'!G2245,גיליון3!$T$14:$T$28,0),MATCH('דיווח פרטני'!C2245,גיליון3!$U$13:$X$13,0)))</f>
        <v xml:space="preserve"> </v>
      </c>
      <c r="I2245" s="1"/>
      <c r="J2245" s="1" t="e">
        <f>VLOOKUP(Table_1[[#This Row],[מספר רישוי ]],'[3]2024'!$A:$AH,34,0)</f>
        <v>#N/A</v>
      </c>
    </row>
    <row r="2246" spans="1:10" ht="18" customHeight="1" thickBot="1" x14ac:dyDescent="0.3">
      <c r="A2246" s="1"/>
      <c r="B2246" s="1"/>
      <c r="C2246" s="1"/>
      <c r="D2246" s="1"/>
      <c r="E2246" s="713"/>
      <c r="F2246" s="1"/>
      <c r="G2246" s="1"/>
      <c r="H2246" s="44" t="str">
        <f t="array" ref="H2246">IF(ISERROR(INDEX(גיליון3!$U$14:$X$28,MATCH('דיווח פרטני'!G2246,גיליון3!$T$14:$T$28,0),MATCH('דיווח פרטני'!C2246,גיליון3!$U$13:$X$13,0)))," ", INDEX(גיליון3!$U$14:$X$28,MATCH('דיווח פרטני'!G2246,גיליון3!$T$14:$T$28,0),MATCH('דיווח פרטני'!C2246,גיליון3!$U$13:$X$13,0)))</f>
        <v xml:space="preserve"> </v>
      </c>
      <c r="I2246" s="1"/>
      <c r="J2246" s="1" t="e">
        <f>VLOOKUP(Table_1[[#This Row],[מספר רישוי ]],'[3]2024'!$A:$AH,34,0)</f>
        <v>#N/A</v>
      </c>
    </row>
    <row r="2247" spans="1:10" ht="18" customHeight="1" thickBot="1" x14ac:dyDescent="0.3">
      <c r="A2247" s="1"/>
      <c r="B2247" s="1"/>
      <c r="C2247" s="1"/>
      <c r="D2247" s="1"/>
      <c r="E2247" s="713"/>
      <c r="F2247" s="1"/>
      <c r="G2247" s="1"/>
      <c r="H2247" s="44" t="str">
        <f t="array" ref="H2247">IF(ISERROR(INDEX(גיליון3!$U$14:$X$28,MATCH('דיווח פרטני'!G2247,גיליון3!$T$14:$T$28,0),MATCH('דיווח פרטני'!C2247,גיליון3!$U$13:$X$13,0)))," ", INDEX(גיליון3!$U$14:$X$28,MATCH('דיווח פרטני'!G2247,גיליון3!$T$14:$T$28,0),MATCH('דיווח פרטני'!C2247,גיליון3!$U$13:$X$13,0)))</f>
        <v xml:space="preserve"> </v>
      </c>
      <c r="I2247" s="1"/>
      <c r="J2247" s="1" t="e">
        <f>VLOOKUP(Table_1[[#This Row],[מספר רישוי ]],'[3]2024'!$A:$AH,34,0)</f>
        <v>#N/A</v>
      </c>
    </row>
    <row r="2248" spans="1:10" ht="18" customHeight="1" thickBot="1" x14ac:dyDescent="0.3">
      <c r="A2248" s="1"/>
      <c r="B2248" s="1"/>
      <c r="C2248" s="1"/>
      <c r="D2248" s="1"/>
      <c r="E2248" s="713"/>
      <c r="F2248" s="1"/>
      <c r="G2248" s="1"/>
      <c r="H2248" s="44" t="str">
        <f t="array" ref="H2248">IF(ISERROR(INDEX(גיליון3!$U$14:$X$28,MATCH('דיווח פרטני'!G2248,גיליון3!$T$14:$T$28,0),MATCH('דיווח פרטני'!C2248,גיליון3!$U$13:$X$13,0)))," ", INDEX(גיליון3!$U$14:$X$28,MATCH('דיווח פרטני'!G2248,גיליון3!$T$14:$T$28,0),MATCH('דיווח פרטני'!C2248,גיליון3!$U$13:$X$13,0)))</f>
        <v xml:space="preserve"> </v>
      </c>
      <c r="I2248" s="1"/>
      <c r="J2248" s="1" t="e">
        <f>VLOOKUP(Table_1[[#This Row],[מספר רישוי ]],'[3]2024'!$A:$AH,34,0)</f>
        <v>#N/A</v>
      </c>
    </row>
    <row r="2249" spans="1:10" ht="18" customHeight="1" thickBot="1" x14ac:dyDescent="0.3">
      <c r="A2249" s="1"/>
      <c r="B2249" s="1"/>
      <c r="C2249" s="1"/>
      <c r="D2249" s="1"/>
      <c r="E2249" s="713"/>
      <c r="F2249" s="1"/>
      <c r="G2249" s="1"/>
      <c r="H2249" s="44" t="str">
        <f t="array" ref="H2249">IF(ISERROR(INDEX(גיליון3!$U$14:$X$28,MATCH('דיווח פרטני'!G2249,גיליון3!$T$14:$T$28,0),MATCH('דיווח פרטני'!C2249,גיליון3!$U$13:$X$13,0)))," ", INDEX(גיליון3!$U$14:$X$28,MATCH('דיווח פרטני'!G2249,גיליון3!$T$14:$T$28,0),MATCH('דיווח פרטני'!C2249,גיליון3!$U$13:$X$13,0)))</f>
        <v xml:space="preserve"> </v>
      </c>
      <c r="I2249" s="1"/>
      <c r="J2249" s="1" t="e">
        <f>VLOOKUP(Table_1[[#This Row],[מספר רישוי ]],'[3]2024'!$A:$AH,34,0)</f>
        <v>#N/A</v>
      </c>
    </row>
    <row r="2250" spans="1:10" ht="18" customHeight="1" thickBot="1" x14ac:dyDescent="0.3">
      <c r="A2250" s="1"/>
      <c r="B2250" s="1"/>
      <c r="C2250" s="1"/>
      <c r="D2250" s="1"/>
      <c r="E2250" s="713"/>
      <c r="F2250" s="1"/>
      <c r="G2250" s="1"/>
      <c r="H2250" s="44" t="str">
        <f t="array" ref="H2250">IF(ISERROR(INDEX(גיליון3!$U$14:$X$28,MATCH('דיווח פרטני'!G2250,גיליון3!$T$14:$T$28,0),MATCH('דיווח פרטני'!C2250,גיליון3!$U$13:$X$13,0)))," ", INDEX(גיליון3!$U$14:$X$28,MATCH('דיווח פרטני'!G2250,גיליון3!$T$14:$T$28,0),MATCH('דיווח פרטני'!C2250,גיליון3!$U$13:$X$13,0)))</f>
        <v xml:space="preserve"> </v>
      </c>
      <c r="I2250" s="1"/>
      <c r="J2250" s="1" t="e">
        <f>VLOOKUP(Table_1[[#This Row],[מספר רישוי ]],'[3]2024'!$A:$AH,34,0)</f>
        <v>#N/A</v>
      </c>
    </row>
    <row r="2251" spans="1:10" ht="18" customHeight="1" thickBot="1" x14ac:dyDescent="0.3">
      <c r="A2251" s="1"/>
      <c r="B2251" s="1"/>
      <c r="C2251" s="1"/>
      <c r="D2251" s="1"/>
      <c r="E2251" s="713"/>
      <c r="F2251" s="1"/>
      <c r="G2251" s="1"/>
      <c r="H2251" s="44" t="str">
        <f t="array" ref="H2251">IF(ISERROR(INDEX(גיליון3!$U$14:$X$28,MATCH('דיווח פרטני'!G2251,גיליון3!$T$14:$T$28,0),MATCH('דיווח פרטני'!C2251,גיליון3!$U$13:$X$13,0)))," ", INDEX(גיליון3!$U$14:$X$28,MATCH('דיווח פרטני'!G2251,גיליון3!$T$14:$T$28,0),MATCH('דיווח פרטני'!C2251,גיליון3!$U$13:$X$13,0)))</f>
        <v xml:space="preserve"> </v>
      </c>
      <c r="I2251" s="1"/>
      <c r="J2251" s="1" t="e">
        <f>VLOOKUP(Table_1[[#This Row],[מספר רישוי ]],'[3]2024'!$A:$AH,34,0)</f>
        <v>#N/A</v>
      </c>
    </row>
    <row r="2252" spans="1:10" ht="18" customHeight="1" thickBot="1" x14ac:dyDescent="0.3">
      <c r="A2252" s="1"/>
      <c r="B2252" s="1"/>
      <c r="C2252" s="1"/>
      <c r="D2252" s="1"/>
      <c r="E2252" s="713"/>
      <c r="F2252" s="1"/>
      <c r="G2252" s="1"/>
      <c r="H2252" s="44" t="str">
        <f t="array" ref="H2252">IF(ISERROR(INDEX(גיליון3!$U$14:$X$28,MATCH('דיווח פרטני'!G2252,גיליון3!$T$14:$T$28,0),MATCH('דיווח פרטני'!C2252,גיליון3!$U$13:$X$13,0)))," ", INDEX(גיליון3!$U$14:$X$28,MATCH('דיווח פרטני'!G2252,גיליון3!$T$14:$T$28,0),MATCH('דיווח פרטני'!C2252,גיליון3!$U$13:$X$13,0)))</f>
        <v xml:space="preserve"> </v>
      </c>
      <c r="I2252" s="1"/>
      <c r="J2252" s="1" t="e">
        <f>VLOOKUP(Table_1[[#This Row],[מספר רישוי ]],'[3]2024'!$A:$AH,34,0)</f>
        <v>#N/A</v>
      </c>
    </row>
    <row r="2253" spans="1:10" ht="18" customHeight="1" thickBot="1" x14ac:dyDescent="0.3">
      <c r="A2253" s="1"/>
      <c r="B2253" s="1"/>
      <c r="C2253" s="1"/>
      <c r="D2253" s="1"/>
      <c r="E2253" s="713"/>
      <c r="F2253" s="1"/>
      <c r="G2253" s="1"/>
      <c r="H2253" s="44" t="str">
        <f t="array" ref="H2253">IF(ISERROR(INDEX(גיליון3!$U$14:$X$28,MATCH('דיווח פרטני'!G2253,גיליון3!$T$14:$T$28,0),MATCH('דיווח פרטני'!C2253,גיליון3!$U$13:$X$13,0)))," ", INDEX(גיליון3!$U$14:$X$28,MATCH('דיווח פרטני'!G2253,גיליון3!$T$14:$T$28,0),MATCH('דיווח פרטני'!C2253,גיליון3!$U$13:$X$13,0)))</f>
        <v xml:space="preserve"> </v>
      </c>
      <c r="I2253" s="1"/>
      <c r="J2253" s="1" t="e">
        <f>VLOOKUP(Table_1[[#This Row],[מספר רישוי ]],'[3]2024'!$A:$AH,34,0)</f>
        <v>#N/A</v>
      </c>
    </row>
    <row r="2254" spans="1:10" ht="18" customHeight="1" thickBot="1" x14ac:dyDescent="0.3">
      <c r="A2254" s="1"/>
      <c r="B2254" s="1"/>
      <c r="C2254" s="1"/>
      <c r="D2254" s="1"/>
      <c r="E2254" s="713"/>
      <c r="F2254" s="1"/>
      <c r="G2254" s="1"/>
      <c r="H2254" s="44" t="str">
        <f t="array" ref="H2254">IF(ISERROR(INDEX(גיליון3!$U$14:$X$28,MATCH('דיווח פרטני'!G2254,גיליון3!$T$14:$T$28,0),MATCH('דיווח פרטני'!C2254,גיליון3!$U$13:$X$13,0)))," ", INDEX(גיליון3!$U$14:$X$28,MATCH('דיווח פרטני'!G2254,גיליון3!$T$14:$T$28,0),MATCH('דיווח פרטני'!C2254,גיליון3!$U$13:$X$13,0)))</f>
        <v xml:space="preserve"> </v>
      </c>
      <c r="I2254" s="1"/>
      <c r="J2254" s="1" t="e">
        <f>VLOOKUP(Table_1[[#This Row],[מספר רישוי ]],'[3]2024'!$A:$AH,34,0)</f>
        <v>#N/A</v>
      </c>
    </row>
    <row r="2255" spans="1:10" ht="18" customHeight="1" thickBot="1" x14ac:dyDescent="0.3">
      <c r="A2255" s="1"/>
      <c r="B2255" s="1"/>
      <c r="C2255" s="1"/>
      <c r="D2255" s="1"/>
      <c r="E2255" s="713"/>
      <c r="F2255" s="1"/>
      <c r="G2255" s="1"/>
      <c r="H2255" s="44" t="str">
        <f t="array" ref="H2255">IF(ISERROR(INDEX(גיליון3!$U$14:$X$28,MATCH('דיווח פרטני'!G2255,גיליון3!$T$14:$T$28,0),MATCH('דיווח פרטני'!C2255,גיליון3!$U$13:$X$13,0)))," ", INDEX(גיליון3!$U$14:$X$28,MATCH('דיווח פרטני'!G2255,גיליון3!$T$14:$T$28,0),MATCH('דיווח פרטני'!C2255,גיליון3!$U$13:$X$13,0)))</f>
        <v xml:space="preserve"> </v>
      </c>
      <c r="I2255" s="1"/>
      <c r="J2255" s="1" t="e">
        <f>VLOOKUP(Table_1[[#This Row],[מספר רישוי ]],'[3]2024'!$A:$AH,34,0)</f>
        <v>#N/A</v>
      </c>
    </row>
    <row r="2256" spans="1:10" ht="18" customHeight="1" thickBot="1" x14ac:dyDescent="0.3">
      <c r="A2256" s="1"/>
      <c r="B2256" s="1"/>
      <c r="C2256" s="1"/>
      <c r="D2256" s="1"/>
      <c r="E2256" s="713"/>
      <c r="F2256" s="1"/>
      <c r="G2256" s="1"/>
      <c r="H2256" s="44" t="str">
        <f t="array" ref="H2256">IF(ISERROR(INDEX(גיליון3!$U$14:$X$28,MATCH('דיווח פרטני'!G2256,גיליון3!$T$14:$T$28,0),MATCH('דיווח פרטני'!C2256,גיליון3!$U$13:$X$13,0)))," ", INDEX(גיליון3!$U$14:$X$28,MATCH('דיווח פרטני'!G2256,גיליון3!$T$14:$T$28,0),MATCH('דיווח פרטני'!C2256,גיליון3!$U$13:$X$13,0)))</f>
        <v xml:space="preserve"> </v>
      </c>
      <c r="I2256" s="1"/>
      <c r="J2256" s="1" t="e">
        <f>VLOOKUP(Table_1[[#This Row],[מספר רישוי ]],'[3]2024'!$A:$AH,34,0)</f>
        <v>#N/A</v>
      </c>
    </row>
    <row r="2257" spans="1:10" ht="18" customHeight="1" thickBot="1" x14ac:dyDescent="0.3">
      <c r="A2257" s="1"/>
      <c r="B2257" s="1"/>
      <c r="C2257" s="1"/>
      <c r="D2257" s="1"/>
      <c r="E2257" s="713"/>
      <c r="F2257" s="1"/>
      <c r="G2257" s="1"/>
      <c r="H2257" s="44" t="str">
        <f t="array" ref="H2257">IF(ISERROR(INDEX(גיליון3!$U$14:$X$28,MATCH('דיווח פרטני'!G2257,גיליון3!$T$14:$T$28,0),MATCH('דיווח פרטני'!C2257,גיליון3!$U$13:$X$13,0)))," ", INDEX(גיליון3!$U$14:$X$28,MATCH('דיווח פרטני'!G2257,גיליון3!$T$14:$T$28,0),MATCH('דיווח פרטני'!C2257,גיליון3!$U$13:$X$13,0)))</f>
        <v xml:space="preserve"> </v>
      </c>
      <c r="I2257" s="1"/>
      <c r="J2257" s="1" t="e">
        <f>VLOOKUP(Table_1[[#This Row],[מספר רישוי ]],'[3]2024'!$A:$AH,34,0)</f>
        <v>#N/A</v>
      </c>
    </row>
    <row r="2258" spans="1:10" ht="18" customHeight="1" thickBot="1" x14ac:dyDescent="0.3">
      <c r="A2258" s="1"/>
      <c r="B2258" s="1"/>
      <c r="C2258" s="1"/>
      <c r="D2258" s="1"/>
      <c r="E2258" s="713"/>
      <c r="F2258" s="1"/>
      <c r="G2258" s="1"/>
      <c r="H2258" s="44" t="str">
        <f t="array" ref="H2258">IF(ISERROR(INDEX(גיליון3!$U$14:$X$28,MATCH('דיווח פרטני'!G2258,גיליון3!$T$14:$T$28,0),MATCH('דיווח פרטני'!C2258,גיליון3!$U$13:$X$13,0)))," ", INDEX(גיליון3!$U$14:$X$28,MATCH('דיווח פרטני'!G2258,גיליון3!$T$14:$T$28,0),MATCH('דיווח פרטני'!C2258,גיליון3!$U$13:$X$13,0)))</f>
        <v xml:space="preserve"> </v>
      </c>
      <c r="I2258" s="1"/>
      <c r="J2258" s="1" t="e">
        <f>VLOOKUP(Table_1[[#This Row],[מספר רישוי ]],'[3]2024'!$A:$AH,34,0)</f>
        <v>#N/A</v>
      </c>
    </row>
    <row r="2259" spans="1:10" ht="18" customHeight="1" thickBot="1" x14ac:dyDescent="0.3">
      <c r="A2259" s="1"/>
      <c r="B2259" s="1"/>
      <c r="C2259" s="1"/>
      <c r="D2259" s="1"/>
      <c r="E2259" s="713"/>
      <c r="F2259" s="1"/>
      <c r="G2259" s="1"/>
      <c r="H2259" s="44" t="str">
        <f t="array" ref="H2259">IF(ISERROR(INDEX(גיליון3!$U$14:$X$28,MATCH('דיווח פרטני'!G2259,גיליון3!$T$14:$T$28,0),MATCH('דיווח פרטני'!C2259,גיליון3!$U$13:$X$13,0)))," ", INDEX(גיליון3!$U$14:$X$28,MATCH('דיווח פרטני'!G2259,גיליון3!$T$14:$T$28,0),MATCH('דיווח פרטני'!C2259,גיליון3!$U$13:$X$13,0)))</f>
        <v xml:space="preserve"> </v>
      </c>
      <c r="I2259" s="1"/>
      <c r="J2259" s="1" t="e">
        <f>VLOOKUP(Table_1[[#This Row],[מספר רישוי ]],'[3]2024'!$A:$AH,34,0)</f>
        <v>#N/A</v>
      </c>
    </row>
    <row r="2260" spans="1:10" ht="18" customHeight="1" thickBot="1" x14ac:dyDescent="0.3">
      <c r="A2260" s="1"/>
      <c r="B2260" s="1"/>
      <c r="C2260" s="1"/>
      <c r="D2260" s="1"/>
      <c r="E2260" s="713"/>
      <c r="F2260" s="1"/>
      <c r="G2260" s="1"/>
      <c r="H2260" s="44" t="str">
        <f t="array" ref="H2260">IF(ISERROR(INDEX(גיליון3!$U$14:$X$28,MATCH('דיווח פרטני'!G2260,גיליון3!$T$14:$T$28,0),MATCH('דיווח פרטני'!C2260,גיליון3!$U$13:$X$13,0)))," ", INDEX(גיליון3!$U$14:$X$28,MATCH('דיווח פרטני'!G2260,גיליון3!$T$14:$T$28,0),MATCH('דיווח פרטני'!C2260,גיליון3!$U$13:$X$13,0)))</f>
        <v xml:space="preserve"> </v>
      </c>
      <c r="I2260" s="1"/>
      <c r="J2260" s="1" t="e">
        <f>VLOOKUP(Table_1[[#This Row],[מספר רישוי ]],'[3]2024'!$A:$AH,34,0)</f>
        <v>#N/A</v>
      </c>
    </row>
    <row r="2261" spans="1:10" ht="18" customHeight="1" thickBot="1" x14ac:dyDescent="0.3">
      <c r="A2261" s="1"/>
      <c r="B2261" s="1"/>
      <c r="C2261" s="1"/>
      <c r="D2261" s="1"/>
      <c r="E2261" s="713"/>
      <c r="F2261" s="1"/>
      <c r="G2261" s="1"/>
      <c r="H2261" s="44" t="str">
        <f t="array" ref="H2261">IF(ISERROR(INDEX(גיליון3!$U$14:$X$28,MATCH('דיווח פרטני'!G2261,גיליון3!$T$14:$T$28,0),MATCH('דיווח פרטני'!C2261,גיליון3!$U$13:$X$13,0)))," ", INDEX(גיליון3!$U$14:$X$28,MATCH('דיווח פרטני'!G2261,גיליון3!$T$14:$T$28,0),MATCH('דיווח פרטני'!C2261,גיליון3!$U$13:$X$13,0)))</f>
        <v xml:space="preserve"> </v>
      </c>
      <c r="I2261" s="1"/>
      <c r="J2261" s="1" t="e">
        <f>VLOOKUP(Table_1[[#This Row],[מספר רישוי ]],'[3]2024'!$A:$AH,34,0)</f>
        <v>#N/A</v>
      </c>
    </row>
    <row r="2262" spans="1:10" ht="18" customHeight="1" thickBot="1" x14ac:dyDescent="0.3">
      <c r="A2262" s="1"/>
      <c r="B2262" s="1"/>
      <c r="C2262" s="1"/>
      <c r="D2262" s="1"/>
      <c r="E2262" s="713"/>
      <c r="F2262" s="1"/>
      <c r="G2262" s="1"/>
      <c r="H2262" s="44" t="str">
        <f t="array" ref="H2262">IF(ISERROR(INDEX(גיליון3!$U$14:$X$28,MATCH('דיווח פרטני'!G2262,גיליון3!$T$14:$T$28,0),MATCH('דיווח פרטני'!C2262,גיליון3!$U$13:$X$13,0)))," ", INDEX(גיליון3!$U$14:$X$28,MATCH('דיווח פרטני'!G2262,גיליון3!$T$14:$T$28,0),MATCH('דיווח פרטני'!C2262,גיליון3!$U$13:$X$13,0)))</f>
        <v xml:space="preserve"> </v>
      </c>
      <c r="I2262" s="1"/>
      <c r="J2262" s="1" t="e">
        <f>VLOOKUP(Table_1[[#This Row],[מספר רישוי ]],'[3]2024'!$A:$AH,34,0)</f>
        <v>#N/A</v>
      </c>
    </row>
    <row r="2263" spans="1:10" ht="18" customHeight="1" thickBot="1" x14ac:dyDescent="0.3">
      <c r="A2263" s="1"/>
      <c r="B2263" s="1"/>
      <c r="C2263" s="1"/>
      <c r="D2263" s="1"/>
      <c r="E2263" s="713"/>
      <c r="F2263" s="1"/>
      <c r="G2263" s="1"/>
      <c r="H2263" s="44" t="str">
        <f t="array" ref="H2263">IF(ISERROR(INDEX(גיליון3!$U$14:$X$28,MATCH('דיווח פרטני'!G2263,גיליון3!$T$14:$T$28,0),MATCH('דיווח פרטני'!C2263,גיליון3!$U$13:$X$13,0)))," ", INDEX(גיליון3!$U$14:$X$28,MATCH('דיווח פרטני'!G2263,גיליון3!$T$14:$T$28,0),MATCH('דיווח פרטני'!C2263,גיליון3!$U$13:$X$13,0)))</f>
        <v xml:space="preserve"> </v>
      </c>
      <c r="I2263" s="1"/>
      <c r="J2263" s="1" t="e">
        <f>VLOOKUP(Table_1[[#This Row],[מספר רישוי ]],'[3]2024'!$A:$AH,34,0)</f>
        <v>#N/A</v>
      </c>
    </row>
    <row r="2264" spans="1:10" ht="18" customHeight="1" thickBot="1" x14ac:dyDescent="0.3">
      <c r="A2264" s="1"/>
      <c r="B2264" s="1"/>
      <c r="C2264" s="1"/>
      <c r="D2264" s="1"/>
      <c r="E2264" s="713"/>
      <c r="F2264" s="1"/>
      <c r="G2264" s="1"/>
      <c r="H2264" s="44" t="str">
        <f t="array" ref="H2264">IF(ISERROR(INDEX(גיליון3!$U$14:$X$28,MATCH('דיווח פרטני'!G2264,גיליון3!$T$14:$T$28,0),MATCH('דיווח פרטני'!C2264,גיליון3!$U$13:$X$13,0)))," ", INDEX(גיליון3!$U$14:$X$28,MATCH('דיווח פרטני'!G2264,גיליון3!$T$14:$T$28,0),MATCH('דיווח פרטני'!C2264,גיליון3!$U$13:$X$13,0)))</f>
        <v xml:space="preserve"> </v>
      </c>
      <c r="I2264" s="1"/>
      <c r="J2264" s="1" t="e">
        <f>VLOOKUP(Table_1[[#This Row],[מספר רישוי ]],'[3]2024'!$A:$AH,34,0)</f>
        <v>#N/A</v>
      </c>
    </row>
    <row r="2265" spans="1:10" ht="18" customHeight="1" thickBot="1" x14ac:dyDescent="0.3">
      <c r="A2265" s="1"/>
      <c r="B2265" s="1"/>
      <c r="C2265" s="1"/>
      <c r="D2265" s="1"/>
      <c r="E2265" s="713"/>
      <c r="F2265" s="1"/>
      <c r="G2265" s="1"/>
      <c r="H2265" s="44" t="str">
        <f t="array" ref="H2265">IF(ISERROR(INDEX(גיליון3!$U$14:$X$28,MATCH('דיווח פרטני'!G2265,גיליון3!$T$14:$T$28,0),MATCH('דיווח פרטני'!C2265,גיליון3!$U$13:$X$13,0)))," ", INDEX(גיליון3!$U$14:$X$28,MATCH('דיווח פרטני'!G2265,גיליון3!$T$14:$T$28,0),MATCH('דיווח פרטני'!C2265,גיליון3!$U$13:$X$13,0)))</f>
        <v xml:space="preserve"> </v>
      </c>
      <c r="I2265" s="1"/>
      <c r="J2265" s="1" t="e">
        <f>VLOOKUP(Table_1[[#This Row],[מספר רישוי ]],'[3]2024'!$A:$AH,34,0)</f>
        <v>#N/A</v>
      </c>
    </row>
    <row r="2266" spans="1:10" ht="18" customHeight="1" thickBot="1" x14ac:dyDescent="0.3">
      <c r="A2266" s="1"/>
      <c r="B2266" s="1"/>
      <c r="C2266" s="1"/>
      <c r="D2266" s="1"/>
      <c r="E2266" s="713"/>
      <c r="F2266" s="1"/>
      <c r="G2266" s="1"/>
      <c r="H2266" s="44" t="str">
        <f t="array" ref="H2266">IF(ISERROR(INDEX(גיליון3!$U$14:$X$28,MATCH('דיווח פרטני'!G2266,גיליון3!$T$14:$T$28,0),MATCH('דיווח פרטני'!C2266,גיליון3!$U$13:$X$13,0)))," ", INDEX(גיליון3!$U$14:$X$28,MATCH('דיווח פרטני'!G2266,גיליון3!$T$14:$T$28,0),MATCH('דיווח פרטני'!C2266,גיליון3!$U$13:$X$13,0)))</f>
        <v xml:space="preserve"> </v>
      </c>
      <c r="I2266" s="1"/>
      <c r="J2266" s="1" t="e">
        <f>VLOOKUP(Table_1[[#This Row],[מספר רישוי ]],'[3]2024'!$A:$AH,34,0)</f>
        <v>#N/A</v>
      </c>
    </row>
    <row r="2267" spans="1:10" ht="18" customHeight="1" thickBot="1" x14ac:dyDescent="0.3">
      <c r="A2267" s="1"/>
      <c r="B2267" s="1"/>
      <c r="C2267" s="1"/>
      <c r="D2267" s="1"/>
      <c r="E2267" s="713"/>
      <c r="F2267" s="1"/>
      <c r="G2267" s="1"/>
      <c r="H2267" s="44" t="str">
        <f t="array" ref="H2267">IF(ISERROR(INDEX(גיליון3!$U$14:$X$28,MATCH('דיווח פרטני'!G2267,גיליון3!$T$14:$T$28,0),MATCH('דיווח פרטני'!C2267,גיליון3!$U$13:$X$13,0)))," ", INDEX(גיליון3!$U$14:$X$28,MATCH('דיווח פרטני'!G2267,גיליון3!$T$14:$T$28,0),MATCH('דיווח פרטני'!C2267,גיליון3!$U$13:$X$13,0)))</f>
        <v xml:space="preserve"> </v>
      </c>
      <c r="I2267" s="1"/>
      <c r="J2267" s="1" t="e">
        <f>VLOOKUP(Table_1[[#This Row],[מספר רישוי ]],'[3]2024'!$A:$AH,34,0)</f>
        <v>#N/A</v>
      </c>
    </row>
    <row r="2268" spans="1:10" ht="18" customHeight="1" thickBot="1" x14ac:dyDescent="0.3">
      <c r="A2268" s="1"/>
      <c r="B2268" s="1"/>
      <c r="C2268" s="1"/>
      <c r="D2268" s="1"/>
      <c r="E2268" s="713"/>
      <c r="F2268" s="1"/>
      <c r="G2268" s="1"/>
      <c r="H2268" s="44" t="str">
        <f t="array" ref="H2268">IF(ISERROR(INDEX(גיליון3!$U$14:$X$28,MATCH('דיווח פרטני'!G2268,גיליון3!$T$14:$T$28,0),MATCH('דיווח פרטני'!C2268,גיליון3!$U$13:$X$13,0)))," ", INDEX(גיליון3!$U$14:$X$28,MATCH('דיווח פרטני'!G2268,גיליון3!$T$14:$T$28,0),MATCH('דיווח פרטני'!C2268,גיליון3!$U$13:$X$13,0)))</f>
        <v xml:space="preserve"> </v>
      </c>
      <c r="I2268" s="1"/>
      <c r="J2268" s="1" t="e">
        <f>VLOOKUP(Table_1[[#This Row],[מספר רישוי ]],'[3]2024'!$A:$AH,34,0)</f>
        <v>#N/A</v>
      </c>
    </row>
    <row r="2269" spans="1:10" ht="18" customHeight="1" thickBot="1" x14ac:dyDescent="0.3">
      <c r="A2269" s="1"/>
      <c r="B2269" s="1"/>
      <c r="C2269" s="1"/>
      <c r="D2269" s="1"/>
      <c r="E2269" s="713"/>
      <c r="F2269" s="1"/>
      <c r="G2269" s="1"/>
      <c r="H2269" s="44" t="str">
        <f t="array" ref="H2269">IF(ISERROR(INDEX(גיליון3!$U$14:$X$28,MATCH('דיווח פרטני'!G2269,גיליון3!$T$14:$T$28,0),MATCH('דיווח פרטני'!C2269,גיליון3!$U$13:$X$13,0)))," ", INDEX(גיליון3!$U$14:$X$28,MATCH('דיווח פרטני'!G2269,גיליון3!$T$14:$T$28,0),MATCH('דיווח פרטני'!C2269,גיליון3!$U$13:$X$13,0)))</f>
        <v xml:space="preserve"> </v>
      </c>
      <c r="I2269" s="1"/>
      <c r="J2269" s="1" t="e">
        <f>VLOOKUP(Table_1[[#This Row],[מספר רישוי ]],'[3]2024'!$A:$AH,34,0)</f>
        <v>#N/A</v>
      </c>
    </row>
    <row r="2270" spans="1:10" ht="18" customHeight="1" thickBot="1" x14ac:dyDescent="0.3">
      <c r="A2270" s="1"/>
      <c r="B2270" s="1"/>
      <c r="C2270" s="1"/>
      <c r="D2270" s="1"/>
      <c r="E2270" s="713"/>
      <c r="F2270" s="1"/>
      <c r="G2270" s="1"/>
      <c r="H2270" s="44" t="str">
        <f t="array" ref="H2270">IF(ISERROR(INDEX(גיליון3!$U$14:$X$28,MATCH('דיווח פרטני'!G2270,גיליון3!$T$14:$T$28,0),MATCH('דיווח פרטני'!C2270,גיליון3!$U$13:$X$13,0)))," ", INDEX(גיליון3!$U$14:$X$28,MATCH('דיווח פרטני'!G2270,גיליון3!$T$14:$T$28,0),MATCH('דיווח פרטני'!C2270,גיליון3!$U$13:$X$13,0)))</f>
        <v xml:space="preserve"> </v>
      </c>
      <c r="I2270" s="1"/>
      <c r="J2270" s="1" t="e">
        <f>VLOOKUP(Table_1[[#This Row],[מספר רישוי ]],'[3]2024'!$A:$AH,34,0)</f>
        <v>#N/A</v>
      </c>
    </row>
    <row r="2271" spans="1:10" ht="18" customHeight="1" thickBot="1" x14ac:dyDescent="0.3">
      <c r="A2271" s="1"/>
      <c r="B2271" s="1"/>
      <c r="C2271" s="1"/>
      <c r="D2271" s="1"/>
      <c r="E2271" s="713"/>
      <c r="F2271" s="1"/>
      <c r="G2271" s="1"/>
      <c r="H2271" s="44" t="str">
        <f t="array" ref="H2271">IF(ISERROR(INDEX(גיליון3!$U$14:$X$28,MATCH('דיווח פרטני'!G2271,גיליון3!$T$14:$T$28,0),MATCH('דיווח פרטני'!C2271,גיליון3!$U$13:$X$13,0)))," ", INDEX(גיליון3!$U$14:$X$28,MATCH('דיווח פרטני'!G2271,גיליון3!$T$14:$T$28,0),MATCH('דיווח פרטני'!C2271,גיליון3!$U$13:$X$13,0)))</f>
        <v xml:space="preserve"> </v>
      </c>
      <c r="I2271" s="1"/>
      <c r="J2271" s="1" t="e">
        <f>VLOOKUP(Table_1[[#This Row],[מספר רישוי ]],'[3]2024'!$A:$AH,34,0)</f>
        <v>#N/A</v>
      </c>
    </row>
    <row r="2272" spans="1:10" ht="18" customHeight="1" thickBot="1" x14ac:dyDescent="0.3">
      <c r="A2272" s="1"/>
      <c r="B2272" s="1"/>
      <c r="C2272" s="1"/>
      <c r="D2272" s="1"/>
      <c r="E2272" s="713"/>
      <c r="F2272" s="1"/>
      <c r="G2272" s="1"/>
      <c r="H2272" s="44" t="str">
        <f t="array" ref="H2272">IF(ISERROR(INDEX(גיליון3!$U$14:$X$28,MATCH('דיווח פרטני'!G2272,גיליון3!$T$14:$T$28,0),MATCH('דיווח פרטני'!C2272,גיליון3!$U$13:$X$13,0)))," ", INDEX(גיליון3!$U$14:$X$28,MATCH('דיווח פרטני'!G2272,גיליון3!$T$14:$T$28,0),MATCH('דיווח פרטני'!C2272,גיליון3!$U$13:$X$13,0)))</f>
        <v xml:space="preserve"> </v>
      </c>
      <c r="I2272" s="1"/>
      <c r="J2272" s="1" t="e">
        <f>VLOOKUP(Table_1[[#This Row],[מספר רישוי ]],'[3]2024'!$A:$AH,34,0)</f>
        <v>#N/A</v>
      </c>
    </row>
    <row r="2273" spans="1:10" ht="18" customHeight="1" thickBot="1" x14ac:dyDescent="0.3">
      <c r="A2273" s="1"/>
      <c r="B2273" s="1"/>
      <c r="C2273" s="1"/>
      <c r="D2273" s="1"/>
      <c r="E2273" s="713"/>
      <c r="F2273" s="1"/>
      <c r="G2273" s="1"/>
      <c r="H2273" s="44" t="str">
        <f t="array" ref="H2273">IF(ISERROR(INDEX(גיליון3!$U$14:$X$28,MATCH('דיווח פרטני'!G2273,גיליון3!$T$14:$T$28,0),MATCH('דיווח פרטני'!C2273,גיליון3!$U$13:$X$13,0)))," ", INDEX(גיליון3!$U$14:$X$28,MATCH('דיווח פרטני'!G2273,גיליון3!$T$14:$T$28,0),MATCH('דיווח פרטני'!C2273,גיליון3!$U$13:$X$13,0)))</f>
        <v xml:space="preserve"> </v>
      </c>
      <c r="I2273" s="1"/>
      <c r="J2273" s="1" t="e">
        <f>VLOOKUP(Table_1[[#This Row],[מספר רישוי ]],'[3]2024'!$A:$AH,34,0)</f>
        <v>#N/A</v>
      </c>
    </row>
    <row r="2274" spans="1:10" ht="18" customHeight="1" thickBot="1" x14ac:dyDescent="0.3">
      <c r="A2274" s="1"/>
      <c r="B2274" s="1"/>
      <c r="C2274" s="1"/>
      <c r="D2274" s="1"/>
      <c r="E2274" s="713"/>
      <c r="F2274" s="1"/>
      <c r="G2274" s="1"/>
      <c r="H2274" s="44" t="str">
        <f t="array" ref="H2274">IF(ISERROR(INDEX(גיליון3!$U$14:$X$28,MATCH('דיווח פרטני'!G2274,גיליון3!$T$14:$T$28,0),MATCH('דיווח פרטני'!C2274,גיליון3!$U$13:$X$13,0)))," ", INDEX(גיליון3!$U$14:$X$28,MATCH('דיווח פרטני'!G2274,גיליון3!$T$14:$T$28,0),MATCH('דיווח פרטני'!C2274,גיליון3!$U$13:$X$13,0)))</f>
        <v xml:space="preserve"> </v>
      </c>
      <c r="I2274" s="1"/>
      <c r="J2274" s="1" t="e">
        <f>VLOOKUP(Table_1[[#This Row],[מספר רישוי ]],'[3]2024'!$A:$AH,34,0)</f>
        <v>#N/A</v>
      </c>
    </row>
    <row r="2275" spans="1:10" ht="18" customHeight="1" thickBot="1" x14ac:dyDescent="0.3">
      <c r="A2275" s="1"/>
      <c r="B2275" s="1"/>
      <c r="C2275" s="1"/>
      <c r="D2275" s="1"/>
      <c r="E2275" s="713"/>
      <c r="F2275" s="1"/>
      <c r="G2275" s="1"/>
      <c r="H2275" s="44" t="str">
        <f t="array" ref="H2275">IF(ISERROR(INDEX(גיליון3!$U$14:$X$28,MATCH('דיווח פרטני'!G2275,גיליון3!$T$14:$T$28,0),MATCH('דיווח פרטני'!C2275,גיליון3!$U$13:$X$13,0)))," ", INDEX(גיליון3!$U$14:$X$28,MATCH('דיווח פרטני'!G2275,גיליון3!$T$14:$T$28,0),MATCH('דיווח פרטני'!C2275,גיליון3!$U$13:$X$13,0)))</f>
        <v xml:space="preserve"> </v>
      </c>
      <c r="I2275" s="1"/>
      <c r="J2275" s="1" t="e">
        <f>VLOOKUP(Table_1[[#This Row],[מספר רישוי ]],'[3]2024'!$A:$AH,34,0)</f>
        <v>#N/A</v>
      </c>
    </row>
    <row r="2276" spans="1:10" ht="18" customHeight="1" thickBot="1" x14ac:dyDescent="0.3">
      <c r="A2276" s="1"/>
      <c r="B2276" s="1"/>
      <c r="C2276" s="1"/>
      <c r="D2276" s="1"/>
      <c r="E2276" s="713"/>
      <c r="F2276" s="1"/>
      <c r="G2276" s="1"/>
      <c r="H2276" s="44" t="str">
        <f t="array" ref="H2276">IF(ISERROR(INDEX(גיליון3!$U$14:$X$28,MATCH('דיווח פרטני'!G2276,גיליון3!$T$14:$T$28,0),MATCH('דיווח פרטני'!C2276,גיליון3!$U$13:$X$13,0)))," ", INDEX(גיליון3!$U$14:$X$28,MATCH('דיווח פרטני'!G2276,גיליון3!$T$14:$T$28,0),MATCH('דיווח פרטני'!C2276,גיליון3!$U$13:$X$13,0)))</f>
        <v xml:space="preserve"> </v>
      </c>
      <c r="I2276" s="1"/>
      <c r="J2276" s="1" t="e">
        <f>VLOOKUP(Table_1[[#This Row],[מספר רישוי ]],'[3]2024'!$A:$AH,34,0)</f>
        <v>#N/A</v>
      </c>
    </row>
    <row r="2277" spans="1:10" ht="18" customHeight="1" thickBot="1" x14ac:dyDescent="0.3">
      <c r="A2277" s="1"/>
      <c r="B2277" s="1"/>
      <c r="C2277" s="1"/>
      <c r="D2277" s="1"/>
      <c r="E2277" s="713"/>
      <c r="F2277" s="1"/>
      <c r="G2277" s="1"/>
      <c r="H2277" s="44" t="str">
        <f t="array" ref="H2277">IF(ISERROR(INDEX(גיליון3!$U$14:$X$28,MATCH('דיווח פרטני'!G2277,גיליון3!$T$14:$T$28,0),MATCH('דיווח פרטני'!C2277,גיליון3!$U$13:$X$13,0)))," ", INDEX(גיליון3!$U$14:$X$28,MATCH('דיווח פרטני'!G2277,גיליון3!$T$14:$T$28,0),MATCH('דיווח פרטני'!C2277,גיליון3!$U$13:$X$13,0)))</f>
        <v xml:space="preserve"> </v>
      </c>
      <c r="I2277" s="1"/>
      <c r="J2277" s="1" t="e">
        <f>VLOOKUP(Table_1[[#This Row],[מספר רישוי ]],'[3]2024'!$A:$AH,34,0)</f>
        <v>#N/A</v>
      </c>
    </row>
    <row r="2278" spans="1:10" ht="18" customHeight="1" thickBot="1" x14ac:dyDescent="0.3">
      <c r="A2278" s="1"/>
      <c r="B2278" s="1"/>
      <c r="C2278" s="1"/>
      <c r="D2278" s="1"/>
      <c r="E2278" s="713"/>
      <c r="F2278" s="1"/>
      <c r="G2278" s="1"/>
      <c r="H2278" s="44" t="str">
        <f t="array" ref="H2278">IF(ISERROR(INDEX(גיליון3!$U$14:$X$28,MATCH('דיווח פרטני'!G2278,גיליון3!$T$14:$T$28,0),MATCH('דיווח פרטני'!C2278,גיליון3!$U$13:$X$13,0)))," ", INDEX(גיליון3!$U$14:$X$28,MATCH('דיווח פרטני'!G2278,גיליון3!$T$14:$T$28,0),MATCH('דיווח פרטני'!C2278,גיליון3!$U$13:$X$13,0)))</f>
        <v xml:space="preserve"> </v>
      </c>
      <c r="I2278" s="1"/>
      <c r="J2278" s="1" t="e">
        <f>VLOOKUP(Table_1[[#This Row],[מספר רישוי ]],'[3]2024'!$A:$AH,34,0)</f>
        <v>#N/A</v>
      </c>
    </row>
    <row r="2279" spans="1:10" ht="18" customHeight="1" thickBot="1" x14ac:dyDescent="0.3">
      <c r="A2279" s="1"/>
      <c r="B2279" s="1"/>
      <c r="C2279" s="1"/>
      <c r="D2279" s="1"/>
      <c r="E2279" s="713"/>
      <c r="F2279" s="1"/>
      <c r="G2279" s="1"/>
      <c r="H2279" s="44" t="str">
        <f t="array" ref="H2279">IF(ISERROR(INDEX(גיליון3!$U$14:$X$28,MATCH('דיווח פרטני'!G2279,גיליון3!$T$14:$T$28,0),MATCH('דיווח פרטני'!C2279,גיליון3!$U$13:$X$13,0)))," ", INDEX(גיליון3!$U$14:$X$28,MATCH('דיווח פרטני'!G2279,גיליון3!$T$14:$T$28,0),MATCH('דיווח פרטני'!C2279,גיליון3!$U$13:$X$13,0)))</f>
        <v xml:space="preserve"> </v>
      </c>
      <c r="I2279" s="1"/>
      <c r="J2279" s="1" t="e">
        <f>VLOOKUP(Table_1[[#This Row],[מספר רישוי ]],'[3]2024'!$A:$AH,34,0)</f>
        <v>#N/A</v>
      </c>
    </row>
    <row r="2280" spans="1:10" ht="18" customHeight="1" thickBot="1" x14ac:dyDescent="0.3">
      <c r="A2280" s="1"/>
      <c r="B2280" s="1"/>
      <c r="C2280" s="1"/>
      <c r="D2280" s="1"/>
      <c r="E2280" s="713"/>
      <c r="F2280" s="1"/>
      <c r="G2280" s="1"/>
      <c r="H2280" s="44" t="str">
        <f t="array" ref="H2280">IF(ISERROR(INDEX(גיליון3!$U$14:$X$28,MATCH('דיווח פרטני'!G2280,גיליון3!$T$14:$T$28,0),MATCH('דיווח פרטני'!C2280,גיליון3!$U$13:$X$13,0)))," ", INDEX(גיליון3!$U$14:$X$28,MATCH('דיווח פרטני'!G2280,גיליון3!$T$14:$T$28,0),MATCH('דיווח פרטני'!C2280,גיליון3!$U$13:$X$13,0)))</f>
        <v xml:space="preserve"> </v>
      </c>
      <c r="I2280" s="1"/>
      <c r="J2280" s="1" t="e">
        <f>VLOOKUP(Table_1[[#This Row],[מספר רישוי ]],'[3]2024'!$A:$AH,34,0)</f>
        <v>#N/A</v>
      </c>
    </row>
    <row r="2281" spans="1:10" ht="18" customHeight="1" thickBot="1" x14ac:dyDescent="0.3">
      <c r="A2281" s="1"/>
      <c r="B2281" s="1"/>
      <c r="C2281" s="1"/>
      <c r="D2281" s="1"/>
      <c r="E2281" s="713"/>
      <c r="F2281" s="1"/>
      <c r="G2281" s="1"/>
      <c r="H2281" s="44" t="str">
        <f t="array" ref="H2281">IF(ISERROR(INDEX(גיליון3!$U$14:$X$28,MATCH('דיווח פרטני'!G2281,גיליון3!$T$14:$T$28,0),MATCH('דיווח פרטני'!C2281,גיליון3!$U$13:$X$13,0)))," ", INDEX(גיליון3!$U$14:$X$28,MATCH('דיווח פרטני'!G2281,גיליון3!$T$14:$T$28,0),MATCH('דיווח פרטני'!C2281,גיליון3!$U$13:$X$13,0)))</f>
        <v xml:space="preserve"> </v>
      </c>
      <c r="I2281" s="1"/>
      <c r="J2281" s="1" t="e">
        <f>VLOOKUP(Table_1[[#This Row],[מספר רישוי ]],'[3]2024'!$A:$AH,34,0)</f>
        <v>#N/A</v>
      </c>
    </row>
    <row r="2282" spans="1:10" ht="18" customHeight="1" thickBot="1" x14ac:dyDescent="0.3">
      <c r="A2282" s="1"/>
      <c r="B2282" s="1"/>
      <c r="C2282" s="1"/>
      <c r="D2282" s="1"/>
      <c r="E2282" s="713"/>
      <c r="F2282" s="1"/>
      <c r="G2282" s="1"/>
      <c r="H2282" s="44" t="str">
        <f t="array" ref="H2282">IF(ISERROR(INDEX(גיליון3!$U$14:$X$28,MATCH('דיווח פרטני'!G2282,גיליון3!$T$14:$T$28,0),MATCH('דיווח פרטני'!C2282,גיליון3!$U$13:$X$13,0)))," ", INDEX(גיליון3!$U$14:$X$28,MATCH('דיווח פרטני'!G2282,גיליון3!$T$14:$T$28,0),MATCH('דיווח פרטני'!C2282,גיליון3!$U$13:$X$13,0)))</f>
        <v xml:space="preserve"> </v>
      </c>
      <c r="I2282" s="1"/>
      <c r="J2282" s="1" t="e">
        <f>VLOOKUP(Table_1[[#This Row],[מספר רישוי ]],'[3]2024'!$A:$AH,34,0)</f>
        <v>#N/A</v>
      </c>
    </row>
    <row r="2283" spans="1:10" ht="18" customHeight="1" thickBot="1" x14ac:dyDescent="0.3">
      <c r="A2283" s="1"/>
      <c r="B2283" s="1"/>
      <c r="C2283" s="1"/>
      <c r="D2283" s="1"/>
      <c r="E2283" s="713"/>
      <c r="F2283" s="1"/>
      <c r="G2283" s="1"/>
      <c r="H2283" s="44" t="str">
        <f t="array" ref="H2283">IF(ISERROR(INDEX(גיליון3!$U$14:$X$28,MATCH('דיווח פרטני'!G2283,גיליון3!$T$14:$T$28,0),MATCH('דיווח פרטני'!C2283,גיליון3!$U$13:$X$13,0)))," ", INDEX(גיליון3!$U$14:$X$28,MATCH('דיווח פרטני'!G2283,גיליון3!$T$14:$T$28,0),MATCH('דיווח פרטני'!C2283,גיליון3!$U$13:$X$13,0)))</f>
        <v xml:space="preserve"> </v>
      </c>
      <c r="I2283" s="1"/>
      <c r="J2283" s="1" t="e">
        <f>VLOOKUP(Table_1[[#This Row],[מספר רישוי ]],'[3]2024'!$A:$AH,34,0)</f>
        <v>#N/A</v>
      </c>
    </row>
    <row r="2284" spans="1:10" ht="18" customHeight="1" thickBot="1" x14ac:dyDescent="0.3">
      <c r="A2284" s="1"/>
      <c r="B2284" s="1"/>
      <c r="C2284" s="1"/>
      <c r="D2284" s="1"/>
      <c r="E2284" s="713"/>
      <c r="F2284" s="1"/>
      <c r="G2284" s="1"/>
      <c r="H2284" s="44" t="str">
        <f t="array" ref="H2284">IF(ISERROR(INDEX(גיליון3!$U$14:$X$28,MATCH('דיווח פרטני'!G2284,גיליון3!$T$14:$T$28,0),MATCH('דיווח פרטני'!C2284,גיליון3!$U$13:$X$13,0)))," ", INDEX(גיליון3!$U$14:$X$28,MATCH('דיווח פרטני'!G2284,גיליון3!$T$14:$T$28,0),MATCH('דיווח פרטני'!C2284,גיליון3!$U$13:$X$13,0)))</f>
        <v xml:space="preserve"> </v>
      </c>
      <c r="I2284" s="1"/>
      <c r="J2284" s="1" t="e">
        <f>VLOOKUP(Table_1[[#This Row],[מספר רישוי ]],'[3]2024'!$A:$AH,34,0)</f>
        <v>#N/A</v>
      </c>
    </row>
    <row r="2285" spans="1:10" ht="18" customHeight="1" thickBot="1" x14ac:dyDescent="0.3">
      <c r="A2285" s="1"/>
      <c r="B2285" s="1"/>
      <c r="C2285" s="1"/>
      <c r="D2285" s="1"/>
      <c r="E2285" s="713"/>
      <c r="F2285" s="1"/>
      <c r="G2285" s="1"/>
      <c r="H2285" s="44" t="str">
        <f t="array" ref="H2285">IF(ISERROR(INDEX(גיליון3!$U$14:$X$28,MATCH('דיווח פרטני'!G2285,גיליון3!$T$14:$T$28,0),MATCH('דיווח פרטני'!C2285,גיליון3!$U$13:$X$13,0)))," ", INDEX(גיליון3!$U$14:$X$28,MATCH('דיווח פרטני'!G2285,גיליון3!$T$14:$T$28,0),MATCH('דיווח פרטני'!C2285,גיליון3!$U$13:$X$13,0)))</f>
        <v xml:space="preserve"> </v>
      </c>
      <c r="I2285" s="1"/>
      <c r="J2285" s="1" t="e">
        <f>VLOOKUP(Table_1[[#This Row],[מספר רישוי ]],'[3]2024'!$A:$AH,34,0)</f>
        <v>#N/A</v>
      </c>
    </row>
    <row r="2286" spans="1:10" ht="18" customHeight="1" thickBot="1" x14ac:dyDescent="0.3">
      <c r="A2286" s="1"/>
      <c r="B2286" s="1"/>
      <c r="C2286" s="1"/>
      <c r="D2286" s="1"/>
      <c r="E2286" s="713"/>
      <c r="F2286" s="1"/>
      <c r="G2286" s="1"/>
      <c r="H2286" s="44" t="str">
        <f t="array" ref="H2286">IF(ISERROR(INDEX(גיליון3!$U$14:$X$28,MATCH('דיווח פרטני'!G2286,גיליון3!$T$14:$T$28,0),MATCH('דיווח פרטני'!C2286,גיליון3!$U$13:$X$13,0)))," ", INDEX(גיליון3!$U$14:$X$28,MATCH('דיווח פרטני'!G2286,גיליון3!$T$14:$T$28,0),MATCH('דיווח פרטני'!C2286,גיליון3!$U$13:$X$13,0)))</f>
        <v xml:space="preserve"> </v>
      </c>
      <c r="I2286" s="1"/>
      <c r="J2286" s="1" t="e">
        <f>VLOOKUP(Table_1[[#This Row],[מספר רישוי ]],'[3]2024'!$A:$AH,34,0)</f>
        <v>#N/A</v>
      </c>
    </row>
    <row r="2287" spans="1:10" ht="18" customHeight="1" thickBot="1" x14ac:dyDescent="0.3">
      <c r="A2287" s="1"/>
      <c r="B2287" s="1"/>
      <c r="C2287" s="1"/>
      <c r="D2287" s="1"/>
      <c r="E2287" s="713"/>
      <c r="F2287" s="1"/>
      <c r="G2287" s="1"/>
      <c r="H2287" s="44" t="str">
        <f t="array" ref="H2287">IF(ISERROR(INDEX(גיליון3!$U$14:$X$28,MATCH('דיווח פרטני'!G2287,גיליון3!$T$14:$T$28,0),MATCH('דיווח פרטני'!C2287,גיליון3!$U$13:$X$13,0)))," ", INDEX(גיליון3!$U$14:$X$28,MATCH('דיווח פרטני'!G2287,גיליון3!$T$14:$T$28,0),MATCH('דיווח פרטני'!C2287,גיליון3!$U$13:$X$13,0)))</f>
        <v xml:space="preserve"> </v>
      </c>
      <c r="I2287" s="1"/>
      <c r="J2287" s="1" t="e">
        <f>VLOOKUP(Table_1[[#This Row],[מספר רישוי ]],'[3]2024'!$A:$AH,34,0)</f>
        <v>#N/A</v>
      </c>
    </row>
    <row r="2288" spans="1:10" ht="18" customHeight="1" thickBot="1" x14ac:dyDescent="0.3">
      <c r="A2288" s="1"/>
      <c r="B2288" s="1"/>
      <c r="C2288" s="1"/>
      <c r="D2288" s="1"/>
      <c r="E2288" s="713"/>
      <c r="F2288" s="1"/>
      <c r="G2288" s="1"/>
      <c r="H2288" s="44" t="str">
        <f t="array" ref="H2288">IF(ISERROR(INDEX(גיליון3!$U$14:$X$28,MATCH('דיווח פרטני'!G2288,גיליון3!$T$14:$T$28,0),MATCH('דיווח פרטני'!C2288,גיליון3!$U$13:$X$13,0)))," ", INDEX(גיליון3!$U$14:$X$28,MATCH('דיווח פרטני'!G2288,גיליון3!$T$14:$T$28,0),MATCH('דיווח פרטני'!C2288,גיליון3!$U$13:$X$13,0)))</f>
        <v xml:space="preserve"> </v>
      </c>
      <c r="I2288" s="1"/>
      <c r="J2288" s="1" t="e">
        <f>VLOOKUP(Table_1[[#This Row],[מספר רישוי ]],'[3]2024'!$A:$AH,34,0)</f>
        <v>#N/A</v>
      </c>
    </row>
    <row r="2289" spans="1:10" ht="18" customHeight="1" thickBot="1" x14ac:dyDescent="0.3">
      <c r="A2289" s="1"/>
      <c r="B2289" s="1"/>
      <c r="C2289" s="1"/>
      <c r="D2289" s="1"/>
      <c r="E2289" s="713"/>
      <c r="F2289" s="1"/>
      <c r="G2289" s="1"/>
      <c r="H2289" s="44" t="str">
        <f t="array" ref="H2289">IF(ISERROR(INDEX(גיליון3!$U$14:$X$28,MATCH('דיווח פרטני'!G2289,גיליון3!$T$14:$T$28,0),MATCH('דיווח פרטני'!C2289,גיליון3!$U$13:$X$13,0)))," ", INDEX(גיליון3!$U$14:$X$28,MATCH('דיווח פרטני'!G2289,גיליון3!$T$14:$T$28,0),MATCH('דיווח פרטני'!C2289,גיליון3!$U$13:$X$13,0)))</f>
        <v xml:space="preserve"> </v>
      </c>
      <c r="I2289" s="1"/>
      <c r="J2289" s="1" t="e">
        <f>VLOOKUP(Table_1[[#This Row],[מספר רישוי ]],'[3]2024'!$A:$AH,34,0)</f>
        <v>#N/A</v>
      </c>
    </row>
    <row r="2290" spans="1:10" ht="18" customHeight="1" thickBot="1" x14ac:dyDescent="0.3">
      <c r="A2290" s="1"/>
      <c r="B2290" s="1"/>
      <c r="C2290" s="1"/>
      <c r="D2290" s="1"/>
      <c r="E2290" s="713"/>
      <c r="F2290" s="1"/>
      <c r="G2290" s="1"/>
      <c r="H2290" s="44" t="str">
        <f t="array" ref="H2290">IF(ISERROR(INDEX(גיליון3!$U$14:$X$28,MATCH('דיווח פרטני'!G2290,גיליון3!$T$14:$T$28,0),MATCH('דיווח פרטני'!C2290,גיליון3!$U$13:$X$13,0)))," ", INDEX(גיליון3!$U$14:$X$28,MATCH('דיווח פרטני'!G2290,גיליון3!$T$14:$T$28,0),MATCH('דיווח פרטני'!C2290,גיליון3!$U$13:$X$13,0)))</f>
        <v xml:space="preserve"> </v>
      </c>
      <c r="I2290" s="1"/>
      <c r="J2290" s="1" t="e">
        <f>VLOOKUP(Table_1[[#This Row],[מספר רישוי ]],'[3]2024'!$A:$AH,34,0)</f>
        <v>#N/A</v>
      </c>
    </row>
    <row r="2291" spans="1:10" ht="18" customHeight="1" thickBot="1" x14ac:dyDescent="0.3">
      <c r="A2291" s="1"/>
      <c r="B2291" s="1"/>
      <c r="C2291" s="1"/>
      <c r="D2291" s="1"/>
      <c r="E2291" s="713"/>
      <c r="F2291" s="1"/>
      <c r="G2291" s="1"/>
      <c r="H2291" s="44" t="str">
        <f t="array" ref="H2291">IF(ISERROR(INDEX(גיליון3!$U$14:$X$28,MATCH('דיווח פרטני'!G2291,גיליון3!$T$14:$T$28,0),MATCH('דיווח פרטני'!C2291,גיליון3!$U$13:$X$13,0)))," ", INDEX(גיליון3!$U$14:$X$28,MATCH('דיווח פרטני'!G2291,גיליון3!$T$14:$T$28,0),MATCH('דיווח פרטני'!C2291,גיליון3!$U$13:$X$13,0)))</f>
        <v xml:space="preserve"> </v>
      </c>
      <c r="I2291" s="1"/>
      <c r="J2291" s="1" t="e">
        <f>VLOOKUP(Table_1[[#This Row],[מספר רישוי ]],'[3]2024'!$A:$AH,34,0)</f>
        <v>#N/A</v>
      </c>
    </row>
    <row r="2292" spans="1:10" ht="18" customHeight="1" thickBot="1" x14ac:dyDescent="0.3">
      <c r="A2292" s="1"/>
      <c r="B2292" s="1"/>
      <c r="C2292" s="1"/>
      <c r="D2292" s="1"/>
      <c r="E2292" s="713"/>
      <c r="F2292" s="1"/>
      <c r="G2292" s="1"/>
      <c r="H2292" s="44" t="str">
        <f t="array" ref="H2292">IF(ISERROR(INDEX(גיליון3!$U$14:$X$28,MATCH('דיווח פרטני'!G2292,גיליון3!$T$14:$T$28,0),MATCH('דיווח פרטני'!C2292,גיליון3!$U$13:$X$13,0)))," ", INDEX(גיליון3!$U$14:$X$28,MATCH('דיווח פרטני'!G2292,גיליון3!$T$14:$T$28,0),MATCH('דיווח פרטני'!C2292,גיליון3!$U$13:$X$13,0)))</f>
        <v xml:space="preserve"> </v>
      </c>
      <c r="I2292" s="1"/>
      <c r="J2292" s="1" t="e">
        <f>VLOOKUP(Table_1[[#This Row],[מספר רישוי ]],'[3]2024'!$A:$AH,34,0)</f>
        <v>#N/A</v>
      </c>
    </row>
    <row r="2293" spans="1:10" ht="18" customHeight="1" thickBot="1" x14ac:dyDescent="0.3">
      <c r="A2293" s="1"/>
      <c r="B2293" s="1"/>
      <c r="C2293" s="1"/>
      <c r="D2293" s="1"/>
      <c r="E2293" s="713"/>
      <c r="F2293" s="1"/>
      <c r="G2293" s="1"/>
      <c r="H2293" s="44" t="str">
        <f t="array" ref="H2293">IF(ISERROR(INDEX(גיליון3!$U$14:$X$28,MATCH('דיווח פרטני'!G2293,גיליון3!$T$14:$T$28,0),MATCH('דיווח פרטני'!C2293,גיליון3!$U$13:$X$13,0)))," ", INDEX(גיליון3!$U$14:$X$28,MATCH('דיווח פרטני'!G2293,גיליון3!$T$14:$T$28,0),MATCH('דיווח פרטני'!C2293,גיליון3!$U$13:$X$13,0)))</f>
        <v xml:space="preserve"> </v>
      </c>
      <c r="I2293" s="1"/>
      <c r="J2293" s="1" t="e">
        <f>VLOOKUP(Table_1[[#This Row],[מספר רישוי ]],'[3]2024'!$A:$AH,34,0)</f>
        <v>#N/A</v>
      </c>
    </row>
    <row r="2294" spans="1:10" ht="18" customHeight="1" thickBot="1" x14ac:dyDescent="0.3">
      <c r="A2294" s="1"/>
      <c r="B2294" s="1"/>
      <c r="C2294" s="1"/>
      <c r="D2294" s="1"/>
      <c r="E2294" s="713"/>
      <c r="F2294" s="1"/>
      <c r="G2294" s="1"/>
      <c r="H2294" s="44" t="str">
        <f t="array" ref="H2294">IF(ISERROR(INDEX(גיליון3!$U$14:$X$28,MATCH('דיווח פרטני'!G2294,גיליון3!$T$14:$T$28,0),MATCH('דיווח פרטני'!C2294,גיליון3!$U$13:$X$13,0)))," ", INDEX(גיליון3!$U$14:$X$28,MATCH('דיווח פרטני'!G2294,גיליון3!$T$14:$T$28,0),MATCH('דיווח פרטני'!C2294,גיליון3!$U$13:$X$13,0)))</f>
        <v xml:space="preserve"> </v>
      </c>
      <c r="I2294" s="1"/>
      <c r="J2294" s="1" t="e">
        <f>VLOOKUP(Table_1[[#This Row],[מספר רישוי ]],'[3]2024'!$A:$AH,34,0)</f>
        <v>#N/A</v>
      </c>
    </row>
    <row r="2295" spans="1:10" ht="18" customHeight="1" thickBot="1" x14ac:dyDescent="0.3">
      <c r="A2295" s="1"/>
      <c r="B2295" s="1"/>
      <c r="C2295" s="1"/>
      <c r="D2295" s="1"/>
      <c r="E2295" s="713"/>
      <c r="F2295" s="1"/>
      <c r="G2295" s="1"/>
      <c r="H2295" s="44" t="str">
        <f t="array" ref="H2295">IF(ISERROR(INDEX(גיליון3!$U$14:$X$28,MATCH('דיווח פרטני'!G2295,גיליון3!$T$14:$T$28,0),MATCH('דיווח פרטני'!C2295,גיליון3!$U$13:$X$13,0)))," ", INDEX(גיליון3!$U$14:$X$28,MATCH('דיווח פרטני'!G2295,גיליון3!$T$14:$T$28,0),MATCH('דיווח פרטני'!C2295,גיליון3!$U$13:$X$13,0)))</f>
        <v xml:space="preserve"> </v>
      </c>
      <c r="I2295" s="1"/>
      <c r="J2295" s="1" t="e">
        <f>VLOOKUP(Table_1[[#This Row],[מספר רישוי ]],'[3]2024'!$A:$AH,34,0)</f>
        <v>#N/A</v>
      </c>
    </row>
    <row r="2296" spans="1:10" ht="18" customHeight="1" thickBot="1" x14ac:dyDescent="0.3">
      <c r="A2296" s="1"/>
      <c r="B2296" s="1"/>
      <c r="C2296" s="1"/>
      <c r="D2296" s="1"/>
      <c r="E2296" s="713"/>
      <c r="F2296" s="1"/>
      <c r="G2296" s="1"/>
      <c r="H2296" s="44" t="str">
        <f t="array" ref="H2296">IF(ISERROR(INDEX(גיליון3!$U$14:$X$28,MATCH('דיווח פרטני'!G2296,גיליון3!$T$14:$T$28,0),MATCH('דיווח פרטני'!C2296,גיליון3!$U$13:$X$13,0)))," ", INDEX(גיליון3!$U$14:$X$28,MATCH('דיווח פרטני'!G2296,גיליון3!$T$14:$T$28,0),MATCH('דיווח פרטני'!C2296,גיליון3!$U$13:$X$13,0)))</f>
        <v xml:space="preserve"> </v>
      </c>
      <c r="I2296" s="1"/>
      <c r="J2296" s="1" t="e">
        <f>VLOOKUP(Table_1[[#This Row],[מספר רישוי ]],'[3]2024'!$A:$AH,34,0)</f>
        <v>#N/A</v>
      </c>
    </row>
    <row r="2297" spans="1:10" ht="18" customHeight="1" thickBot="1" x14ac:dyDescent="0.3">
      <c r="A2297" s="1"/>
      <c r="B2297" s="1"/>
      <c r="C2297" s="1"/>
      <c r="D2297" s="1"/>
      <c r="E2297" s="713"/>
      <c r="F2297" s="1"/>
      <c r="G2297" s="1"/>
      <c r="H2297" s="44" t="str">
        <f t="array" ref="H2297">IF(ISERROR(INDEX(גיליון3!$U$14:$X$28,MATCH('דיווח פרטני'!G2297,גיליון3!$T$14:$T$28,0),MATCH('דיווח פרטני'!C2297,גיליון3!$U$13:$X$13,0)))," ", INDEX(גיליון3!$U$14:$X$28,MATCH('דיווח פרטני'!G2297,גיליון3!$T$14:$T$28,0),MATCH('דיווח פרטני'!C2297,גיליון3!$U$13:$X$13,0)))</f>
        <v xml:space="preserve"> </v>
      </c>
      <c r="I2297" s="1"/>
      <c r="J2297" s="1" t="e">
        <f>VLOOKUP(Table_1[[#This Row],[מספר רישוי ]],'[3]2024'!$A:$AH,34,0)</f>
        <v>#N/A</v>
      </c>
    </row>
    <row r="2298" spans="1:10" ht="18" customHeight="1" thickBot="1" x14ac:dyDescent="0.3">
      <c r="A2298" s="1"/>
      <c r="B2298" s="1"/>
      <c r="C2298" s="1"/>
      <c r="D2298" s="1"/>
      <c r="E2298" s="713"/>
      <c r="F2298" s="1"/>
      <c r="G2298" s="1"/>
      <c r="H2298" s="44" t="str">
        <f t="array" ref="H2298">IF(ISERROR(INDEX(גיליון3!$U$14:$X$28,MATCH('דיווח פרטני'!G2298,גיליון3!$T$14:$T$28,0),MATCH('דיווח פרטני'!C2298,גיליון3!$U$13:$X$13,0)))," ", INDEX(גיליון3!$U$14:$X$28,MATCH('דיווח פרטני'!G2298,גיליון3!$T$14:$T$28,0),MATCH('דיווח פרטני'!C2298,גיליון3!$U$13:$X$13,0)))</f>
        <v xml:space="preserve"> </v>
      </c>
      <c r="I2298" s="1"/>
      <c r="J2298" s="1" t="e">
        <f>VLOOKUP(Table_1[[#This Row],[מספר רישוי ]],'[3]2024'!$A:$AH,34,0)</f>
        <v>#N/A</v>
      </c>
    </row>
    <row r="2299" spans="1:10" ht="18" customHeight="1" thickBot="1" x14ac:dyDescent="0.3">
      <c r="A2299" s="1"/>
      <c r="B2299" s="1"/>
      <c r="C2299" s="1"/>
      <c r="D2299" s="1"/>
      <c r="E2299" s="713"/>
      <c r="F2299" s="1"/>
      <c r="G2299" s="1"/>
      <c r="H2299" s="44" t="str">
        <f t="array" ref="H2299">IF(ISERROR(INDEX(גיליון3!$U$14:$X$28,MATCH('דיווח פרטני'!G2299,גיליון3!$T$14:$T$28,0),MATCH('דיווח פרטני'!C2299,גיליון3!$U$13:$X$13,0)))," ", INDEX(גיליון3!$U$14:$X$28,MATCH('דיווח פרטני'!G2299,גיליון3!$T$14:$T$28,0),MATCH('דיווח פרטני'!C2299,גיליון3!$U$13:$X$13,0)))</f>
        <v xml:space="preserve"> </v>
      </c>
      <c r="I2299" s="1"/>
      <c r="J2299" s="1" t="e">
        <f>VLOOKUP(Table_1[[#This Row],[מספר רישוי ]],'[3]2024'!$A:$AH,34,0)</f>
        <v>#N/A</v>
      </c>
    </row>
    <row r="2300" spans="1:10" ht="18" customHeight="1" thickBot="1" x14ac:dyDescent="0.3">
      <c r="A2300" s="1"/>
      <c r="B2300" s="1"/>
      <c r="C2300" s="1"/>
      <c r="D2300" s="1"/>
      <c r="E2300" s="713"/>
      <c r="F2300" s="1"/>
      <c r="G2300" s="1"/>
      <c r="H2300" s="44" t="str">
        <f t="array" ref="H2300">IF(ISERROR(INDEX(גיליון3!$U$14:$X$28,MATCH('דיווח פרטני'!G2300,גיליון3!$T$14:$T$28,0),MATCH('דיווח פרטני'!C2300,גיליון3!$U$13:$X$13,0)))," ", INDEX(גיליון3!$U$14:$X$28,MATCH('דיווח פרטני'!G2300,גיליון3!$T$14:$T$28,0),MATCH('דיווח פרטני'!C2300,גיליון3!$U$13:$X$13,0)))</f>
        <v xml:space="preserve"> </v>
      </c>
      <c r="I2300" s="1"/>
      <c r="J2300" s="1" t="e">
        <f>VLOOKUP(Table_1[[#This Row],[מספר רישוי ]],'[3]2024'!$A:$AH,34,0)</f>
        <v>#N/A</v>
      </c>
    </row>
    <row r="2301" spans="1:10" ht="18" customHeight="1" thickBot="1" x14ac:dyDescent="0.3">
      <c r="A2301" s="1"/>
      <c r="B2301" s="1"/>
      <c r="C2301" s="1"/>
      <c r="D2301" s="1"/>
      <c r="E2301" s="713"/>
      <c r="F2301" s="1"/>
      <c r="G2301" s="1"/>
      <c r="H2301" s="44" t="str">
        <f t="array" ref="H2301">IF(ISERROR(INDEX(גיליון3!$U$14:$X$28,MATCH('דיווח פרטני'!G2301,גיליון3!$T$14:$T$28,0),MATCH('דיווח פרטני'!C2301,גיליון3!$U$13:$X$13,0)))," ", INDEX(גיליון3!$U$14:$X$28,MATCH('דיווח פרטני'!G2301,גיליון3!$T$14:$T$28,0),MATCH('דיווח פרטני'!C2301,גיליון3!$U$13:$X$13,0)))</f>
        <v xml:space="preserve"> </v>
      </c>
      <c r="I2301" s="1"/>
      <c r="J2301" s="1" t="e">
        <f>VLOOKUP(Table_1[[#This Row],[מספר רישוי ]],'[3]2024'!$A:$AH,34,0)</f>
        <v>#N/A</v>
      </c>
    </row>
    <row r="2302" spans="1:10" ht="18" customHeight="1" thickBot="1" x14ac:dyDescent="0.3">
      <c r="A2302" s="1"/>
      <c r="B2302" s="1"/>
      <c r="C2302" s="1"/>
      <c r="D2302" s="1"/>
      <c r="E2302" s="713"/>
      <c r="F2302" s="1"/>
      <c r="G2302" s="1"/>
      <c r="H2302" s="44" t="str">
        <f t="array" ref="H2302">IF(ISERROR(INDEX(גיליון3!$U$14:$X$28,MATCH('דיווח פרטני'!G2302,גיליון3!$T$14:$T$28,0),MATCH('דיווח פרטני'!C2302,גיליון3!$U$13:$X$13,0)))," ", INDEX(גיליון3!$U$14:$X$28,MATCH('דיווח פרטני'!G2302,גיליון3!$T$14:$T$28,0),MATCH('דיווח פרטני'!C2302,גיליון3!$U$13:$X$13,0)))</f>
        <v xml:space="preserve"> </v>
      </c>
      <c r="I2302" s="1"/>
      <c r="J2302" s="1" t="e">
        <f>VLOOKUP(Table_1[[#This Row],[מספר רישוי ]],'[3]2024'!$A:$AH,34,0)</f>
        <v>#N/A</v>
      </c>
    </row>
    <row r="2303" spans="1:10" ht="18" customHeight="1" thickBot="1" x14ac:dyDescent="0.3">
      <c r="A2303" s="1"/>
      <c r="B2303" s="1"/>
      <c r="C2303" s="1"/>
      <c r="D2303" s="1"/>
      <c r="E2303" s="713"/>
      <c r="F2303" s="1"/>
      <c r="G2303" s="1"/>
      <c r="H2303" s="44" t="str">
        <f t="array" ref="H2303">IF(ISERROR(INDEX(גיליון3!$U$14:$X$28,MATCH('דיווח פרטני'!G2303,גיליון3!$T$14:$T$28,0),MATCH('דיווח פרטני'!C2303,גיליון3!$U$13:$X$13,0)))," ", INDEX(גיליון3!$U$14:$X$28,MATCH('דיווח פרטני'!G2303,גיליון3!$T$14:$T$28,0),MATCH('דיווח פרטני'!C2303,גיליון3!$U$13:$X$13,0)))</f>
        <v xml:space="preserve"> </v>
      </c>
      <c r="I2303" s="1"/>
      <c r="J2303" s="1" t="e">
        <f>VLOOKUP(Table_1[[#This Row],[מספר רישוי ]],'[3]2024'!$A:$AH,34,0)</f>
        <v>#N/A</v>
      </c>
    </row>
    <row r="2304" spans="1:10" ht="18" customHeight="1" thickBot="1" x14ac:dyDescent="0.3">
      <c r="A2304" s="1"/>
      <c r="B2304" s="1"/>
      <c r="C2304" s="1"/>
      <c r="D2304" s="1"/>
      <c r="E2304" s="713"/>
      <c r="F2304" s="1"/>
      <c r="G2304" s="1"/>
      <c r="H2304" s="44" t="str">
        <f t="array" ref="H2304">IF(ISERROR(INDEX(גיליון3!$U$14:$X$28,MATCH('דיווח פרטני'!G2304,גיליון3!$T$14:$T$28,0),MATCH('דיווח פרטני'!C2304,גיליון3!$U$13:$X$13,0)))," ", INDEX(גיליון3!$U$14:$X$28,MATCH('דיווח פרטני'!G2304,גיליון3!$T$14:$T$28,0),MATCH('דיווח פרטני'!C2304,גיליון3!$U$13:$X$13,0)))</f>
        <v xml:space="preserve"> </v>
      </c>
      <c r="I2304" s="1"/>
      <c r="J2304" s="1" t="e">
        <f>VLOOKUP(Table_1[[#This Row],[מספר רישוי ]],'[3]2024'!$A:$AH,34,0)</f>
        <v>#N/A</v>
      </c>
    </row>
    <row r="2305" spans="1:10" ht="18" customHeight="1" thickBot="1" x14ac:dyDescent="0.3">
      <c r="A2305" s="1"/>
      <c r="B2305" s="1"/>
      <c r="C2305" s="1"/>
      <c r="D2305" s="1"/>
      <c r="E2305" s="713"/>
      <c r="F2305" s="1"/>
      <c r="G2305" s="1"/>
      <c r="H2305" s="44" t="str">
        <f t="array" ref="H2305">IF(ISERROR(INDEX(גיליון3!$U$14:$X$28,MATCH('דיווח פרטני'!G2305,גיליון3!$T$14:$T$28,0),MATCH('דיווח פרטני'!C2305,גיליון3!$U$13:$X$13,0)))," ", INDEX(גיליון3!$U$14:$X$28,MATCH('דיווח פרטני'!G2305,גיליון3!$T$14:$T$28,0),MATCH('דיווח פרטני'!C2305,גיליון3!$U$13:$X$13,0)))</f>
        <v xml:space="preserve"> </v>
      </c>
      <c r="I2305" s="1"/>
      <c r="J2305" s="1" t="e">
        <f>VLOOKUP(Table_1[[#This Row],[מספר רישוי ]],'[3]2024'!$A:$AH,34,0)</f>
        <v>#N/A</v>
      </c>
    </row>
    <row r="2306" spans="1:10" ht="18" customHeight="1" thickBot="1" x14ac:dyDescent="0.3">
      <c r="A2306" s="1"/>
      <c r="B2306" s="1"/>
      <c r="C2306" s="1"/>
      <c r="D2306" s="1"/>
      <c r="E2306" s="713"/>
      <c r="F2306" s="1"/>
      <c r="G2306" s="1"/>
      <c r="H2306" s="44" t="str">
        <f t="array" ref="H2306">IF(ISERROR(INDEX(גיליון3!$U$14:$X$28,MATCH('דיווח פרטני'!G2306,גיליון3!$T$14:$T$28,0),MATCH('דיווח פרטני'!C2306,גיליון3!$U$13:$X$13,0)))," ", INDEX(גיליון3!$U$14:$X$28,MATCH('דיווח פרטני'!G2306,גיליון3!$T$14:$T$28,0),MATCH('דיווח פרטני'!C2306,גיליון3!$U$13:$X$13,0)))</f>
        <v xml:space="preserve"> </v>
      </c>
      <c r="I2306" s="1"/>
      <c r="J2306" s="1" t="e">
        <f>VLOOKUP(Table_1[[#This Row],[מספר רישוי ]],'[3]2024'!$A:$AH,34,0)</f>
        <v>#N/A</v>
      </c>
    </row>
    <row r="2307" spans="1:10" ht="18" customHeight="1" thickBot="1" x14ac:dyDescent="0.3">
      <c r="A2307" s="1"/>
      <c r="B2307" s="1"/>
      <c r="C2307" s="1"/>
      <c r="D2307" s="1"/>
      <c r="E2307" s="713"/>
      <c r="F2307" s="1"/>
      <c r="G2307" s="1"/>
      <c r="H2307" s="44" t="str">
        <f t="array" ref="H2307">IF(ISERROR(INDEX(גיליון3!$U$14:$X$28,MATCH('דיווח פרטני'!G2307,גיליון3!$T$14:$T$28,0),MATCH('דיווח פרטני'!C2307,גיליון3!$U$13:$X$13,0)))," ", INDEX(גיליון3!$U$14:$X$28,MATCH('דיווח פרטני'!G2307,גיליון3!$T$14:$T$28,0),MATCH('דיווח פרטני'!C2307,גיליון3!$U$13:$X$13,0)))</f>
        <v xml:space="preserve"> </v>
      </c>
      <c r="I2307" s="1"/>
      <c r="J2307" s="1" t="e">
        <f>VLOOKUP(Table_1[[#This Row],[מספר רישוי ]],'[3]2024'!$A:$AH,34,0)</f>
        <v>#N/A</v>
      </c>
    </row>
    <row r="2308" spans="1:10" ht="18" customHeight="1" thickBot="1" x14ac:dyDescent="0.3">
      <c r="A2308" s="1"/>
      <c r="B2308" s="1"/>
      <c r="C2308" s="1"/>
      <c r="D2308" s="1"/>
      <c r="E2308" s="713"/>
      <c r="F2308" s="1"/>
      <c r="G2308" s="1"/>
      <c r="H2308" s="44" t="str">
        <f t="array" ref="H2308">IF(ISERROR(INDEX(גיליון3!$U$14:$X$28,MATCH('דיווח פרטני'!G2308,גיליון3!$T$14:$T$28,0),MATCH('דיווח פרטני'!C2308,גיליון3!$U$13:$X$13,0)))," ", INDEX(גיליון3!$U$14:$X$28,MATCH('דיווח פרטני'!G2308,גיליון3!$T$14:$T$28,0),MATCH('דיווח פרטני'!C2308,גיליון3!$U$13:$X$13,0)))</f>
        <v xml:space="preserve"> </v>
      </c>
      <c r="I2308" s="1"/>
      <c r="J2308" s="1" t="e">
        <f>VLOOKUP(Table_1[[#This Row],[מספר רישוי ]],'[3]2024'!$A:$AH,34,0)</f>
        <v>#N/A</v>
      </c>
    </row>
    <row r="2309" spans="1:10" ht="18" customHeight="1" thickBot="1" x14ac:dyDescent="0.3">
      <c r="A2309" s="1"/>
      <c r="B2309" s="1"/>
      <c r="C2309" s="1"/>
      <c r="D2309" s="1"/>
      <c r="E2309" s="713"/>
      <c r="F2309" s="1"/>
      <c r="G2309" s="1"/>
      <c r="H2309" s="44" t="str">
        <f t="array" ref="H2309">IF(ISERROR(INDEX(גיליון3!$U$14:$X$28,MATCH('דיווח פרטני'!G2309,גיליון3!$T$14:$T$28,0),MATCH('דיווח פרטני'!C2309,גיליון3!$U$13:$X$13,0)))," ", INDEX(גיליון3!$U$14:$X$28,MATCH('דיווח פרטני'!G2309,גיליון3!$T$14:$T$28,0),MATCH('דיווח פרטני'!C2309,גיליון3!$U$13:$X$13,0)))</f>
        <v xml:space="preserve"> </v>
      </c>
      <c r="I2309" s="1"/>
      <c r="J2309" s="1" t="e">
        <f>VLOOKUP(Table_1[[#This Row],[מספר רישוי ]],'[3]2024'!$A:$AH,34,0)</f>
        <v>#N/A</v>
      </c>
    </row>
    <row r="2310" spans="1:10" ht="18" customHeight="1" thickBot="1" x14ac:dyDescent="0.3">
      <c r="A2310" s="1"/>
      <c r="B2310" s="1"/>
      <c r="C2310" s="1"/>
      <c r="D2310" s="1"/>
      <c r="E2310" s="713"/>
      <c r="F2310" s="1"/>
      <c r="G2310" s="1"/>
      <c r="H2310" s="44" t="str">
        <f t="array" ref="H2310">IF(ISERROR(INDEX(גיליון3!$U$14:$X$28,MATCH('דיווח פרטני'!G2310,גיליון3!$T$14:$T$28,0),MATCH('דיווח פרטני'!C2310,גיליון3!$U$13:$X$13,0)))," ", INDEX(גיליון3!$U$14:$X$28,MATCH('דיווח פרטני'!G2310,גיליון3!$T$14:$T$28,0),MATCH('דיווח פרטני'!C2310,גיליון3!$U$13:$X$13,0)))</f>
        <v xml:space="preserve"> </v>
      </c>
      <c r="I2310" s="1"/>
      <c r="J2310" s="1" t="e">
        <f>VLOOKUP(Table_1[[#This Row],[מספר רישוי ]],'[3]2024'!$A:$AH,34,0)</f>
        <v>#N/A</v>
      </c>
    </row>
    <row r="2311" spans="1:10" ht="18" customHeight="1" thickBot="1" x14ac:dyDescent="0.3">
      <c r="A2311" s="1"/>
      <c r="B2311" s="1"/>
      <c r="C2311" s="1"/>
      <c r="D2311" s="1"/>
      <c r="E2311" s="713"/>
      <c r="F2311" s="1"/>
      <c r="G2311" s="1"/>
      <c r="H2311" s="44" t="str">
        <f t="array" ref="H2311">IF(ISERROR(INDEX(גיליון3!$U$14:$X$28,MATCH('דיווח פרטני'!G2311,גיליון3!$T$14:$T$28,0),MATCH('דיווח פרטני'!C2311,גיליון3!$U$13:$X$13,0)))," ", INDEX(גיליון3!$U$14:$X$28,MATCH('דיווח פרטני'!G2311,גיליון3!$T$14:$T$28,0),MATCH('דיווח פרטני'!C2311,גיליון3!$U$13:$X$13,0)))</f>
        <v xml:space="preserve"> </v>
      </c>
      <c r="I2311" s="1"/>
      <c r="J2311" s="1" t="e">
        <f>VLOOKUP(Table_1[[#This Row],[מספר רישוי ]],'[3]2024'!$A:$AH,34,0)</f>
        <v>#N/A</v>
      </c>
    </row>
    <row r="2312" spans="1:10" ht="18" customHeight="1" thickBot="1" x14ac:dyDescent="0.3">
      <c r="A2312" s="1"/>
      <c r="B2312" s="1"/>
      <c r="C2312" s="1"/>
      <c r="D2312" s="1"/>
      <c r="E2312" s="713"/>
      <c r="F2312" s="1"/>
      <c r="G2312" s="1"/>
      <c r="H2312" s="44" t="str">
        <f t="array" ref="H2312">IF(ISERROR(INDEX(גיליון3!$U$14:$X$28,MATCH('דיווח פרטני'!G2312,גיליון3!$T$14:$T$28,0),MATCH('דיווח פרטני'!C2312,גיליון3!$U$13:$X$13,0)))," ", INDEX(גיליון3!$U$14:$X$28,MATCH('דיווח פרטני'!G2312,גיליון3!$T$14:$T$28,0),MATCH('דיווח פרטני'!C2312,גיליון3!$U$13:$X$13,0)))</f>
        <v xml:space="preserve"> </v>
      </c>
      <c r="I2312" s="1"/>
      <c r="J2312" s="1" t="e">
        <f>VLOOKUP(Table_1[[#This Row],[מספר רישוי ]],'[3]2024'!$A:$AH,34,0)</f>
        <v>#N/A</v>
      </c>
    </row>
    <row r="2313" spans="1:10" ht="18" customHeight="1" thickBot="1" x14ac:dyDescent="0.3">
      <c r="A2313" s="1"/>
      <c r="B2313" s="1"/>
      <c r="C2313" s="1"/>
      <c r="D2313" s="1"/>
      <c r="E2313" s="713"/>
      <c r="F2313" s="1"/>
      <c r="G2313" s="1"/>
      <c r="H2313" s="44" t="str">
        <f t="array" ref="H2313">IF(ISERROR(INDEX(גיליון3!$U$14:$X$28,MATCH('דיווח פרטני'!G2313,גיליון3!$T$14:$T$28,0),MATCH('דיווח פרטני'!C2313,גיליון3!$U$13:$X$13,0)))," ", INDEX(גיליון3!$U$14:$X$28,MATCH('דיווח פרטני'!G2313,גיליון3!$T$14:$T$28,0),MATCH('דיווח פרטני'!C2313,גיליון3!$U$13:$X$13,0)))</f>
        <v xml:space="preserve"> </v>
      </c>
      <c r="I2313" s="1"/>
      <c r="J2313" s="1" t="e">
        <f>VLOOKUP(Table_1[[#This Row],[מספר רישוי ]],'[3]2024'!$A:$AH,34,0)</f>
        <v>#N/A</v>
      </c>
    </row>
    <row r="2314" spans="1:10" ht="18" customHeight="1" thickBot="1" x14ac:dyDescent="0.3">
      <c r="A2314" s="1"/>
      <c r="B2314" s="1"/>
      <c r="C2314" s="1"/>
      <c r="D2314" s="1"/>
      <c r="E2314" s="713"/>
      <c r="F2314" s="1"/>
      <c r="G2314" s="1"/>
      <c r="H2314" s="44" t="str">
        <f t="array" ref="H2314">IF(ISERROR(INDEX(גיליון3!$U$14:$X$28,MATCH('דיווח פרטני'!G2314,גיליון3!$T$14:$T$28,0),MATCH('דיווח פרטני'!C2314,גיליון3!$U$13:$X$13,0)))," ", INDEX(גיליון3!$U$14:$X$28,MATCH('דיווח פרטני'!G2314,גיליון3!$T$14:$T$28,0),MATCH('דיווח פרטני'!C2314,גיליון3!$U$13:$X$13,0)))</f>
        <v xml:space="preserve"> </v>
      </c>
      <c r="I2314" s="1"/>
      <c r="J2314" s="1" t="e">
        <f>VLOOKUP(Table_1[[#This Row],[מספר רישוי ]],'[3]2024'!$A:$AH,34,0)</f>
        <v>#N/A</v>
      </c>
    </row>
    <row r="2315" spans="1:10" ht="18" customHeight="1" thickBot="1" x14ac:dyDescent="0.3">
      <c r="A2315" s="1"/>
      <c r="B2315" s="1"/>
      <c r="C2315" s="1"/>
      <c r="D2315" s="1"/>
      <c r="E2315" s="713"/>
      <c r="F2315" s="1"/>
      <c r="G2315" s="1"/>
      <c r="H2315" s="44" t="str">
        <f t="array" ref="H2315">IF(ISERROR(INDEX(גיליון3!$U$14:$X$28,MATCH('דיווח פרטני'!G2315,גיליון3!$T$14:$T$28,0),MATCH('דיווח פרטני'!C2315,גיליון3!$U$13:$X$13,0)))," ", INDEX(גיליון3!$U$14:$X$28,MATCH('דיווח פרטני'!G2315,גיליון3!$T$14:$T$28,0),MATCH('דיווח פרטני'!C2315,גיליון3!$U$13:$X$13,0)))</f>
        <v xml:space="preserve"> </v>
      </c>
      <c r="I2315" s="1"/>
      <c r="J2315" s="1" t="e">
        <f>VLOOKUP(Table_1[[#This Row],[מספר רישוי ]],'[3]2024'!$A:$AH,34,0)</f>
        <v>#N/A</v>
      </c>
    </row>
    <row r="2316" spans="1:10" ht="18" customHeight="1" thickBot="1" x14ac:dyDescent="0.3">
      <c r="A2316" s="1"/>
      <c r="B2316" s="1"/>
      <c r="C2316" s="1"/>
      <c r="D2316" s="1"/>
      <c r="E2316" s="713"/>
      <c r="F2316" s="1"/>
      <c r="G2316" s="1"/>
      <c r="H2316" s="44" t="str">
        <f t="array" ref="H2316">IF(ISERROR(INDEX(גיליון3!$U$14:$X$28,MATCH('דיווח פרטני'!G2316,גיליון3!$T$14:$T$28,0),MATCH('דיווח פרטני'!C2316,גיליון3!$U$13:$X$13,0)))," ", INDEX(גיליון3!$U$14:$X$28,MATCH('דיווח פרטני'!G2316,גיליון3!$T$14:$T$28,0),MATCH('דיווח פרטני'!C2316,גיליון3!$U$13:$X$13,0)))</f>
        <v xml:space="preserve"> </v>
      </c>
      <c r="I2316" s="1"/>
      <c r="J2316" s="1" t="e">
        <f>VLOOKUP(Table_1[[#This Row],[מספר רישוי ]],'[3]2024'!$A:$AH,34,0)</f>
        <v>#N/A</v>
      </c>
    </row>
    <row r="2317" spans="1:10" ht="18" customHeight="1" thickBot="1" x14ac:dyDescent="0.3">
      <c r="A2317" s="1"/>
      <c r="B2317" s="1"/>
      <c r="C2317" s="1"/>
      <c r="D2317" s="1"/>
      <c r="E2317" s="713"/>
      <c r="F2317" s="1"/>
      <c r="G2317" s="1"/>
      <c r="H2317" s="44" t="str">
        <f t="array" ref="H2317">IF(ISERROR(INDEX(גיליון3!$U$14:$X$28,MATCH('דיווח פרטני'!G2317,גיליון3!$T$14:$T$28,0),MATCH('דיווח פרטני'!C2317,גיליון3!$U$13:$X$13,0)))," ", INDEX(גיליון3!$U$14:$X$28,MATCH('דיווח פרטני'!G2317,גיליון3!$T$14:$T$28,0),MATCH('דיווח פרטני'!C2317,גיליון3!$U$13:$X$13,0)))</f>
        <v xml:space="preserve"> </v>
      </c>
      <c r="I2317" s="1"/>
      <c r="J2317" s="1" t="e">
        <f>VLOOKUP(Table_1[[#This Row],[מספר רישוי ]],'[3]2024'!$A:$AH,34,0)</f>
        <v>#N/A</v>
      </c>
    </row>
    <row r="2318" spans="1:10" ht="18" customHeight="1" thickBot="1" x14ac:dyDescent="0.3">
      <c r="A2318" s="1"/>
      <c r="B2318" s="1"/>
      <c r="C2318" s="1"/>
      <c r="D2318" s="1"/>
      <c r="E2318" s="713"/>
      <c r="F2318" s="1"/>
      <c r="G2318" s="1"/>
      <c r="H2318" s="44" t="str">
        <f t="array" ref="H2318">IF(ISERROR(INDEX(גיליון3!$U$14:$X$28,MATCH('דיווח פרטני'!G2318,גיליון3!$T$14:$T$28,0),MATCH('דיווח פרטני'!C2318,גיליון3!$U$13:$X$13,0)))," ", INDEX(גיליון3!$U$14:$X$28,MATCH('דיווח פרטני'!G2318,גיליון3!$T$14:$T$28,0),MATCH('דיווח פרטני'!C2318,גיליון3!$U$13:$X$13,0)))</f>
        <v xml:space="preserve"> </v>
      </c>
      <c r="I2318" s="1"/>
      <c r="J2318" s="1" t="e">
        <f>VLOOKUP(Table_1[[#This Row],[מספר רישוי ]],'[3]2024'!$A:$AH,34,0)</f>
        <v>#N/A</v>
      </c>
    </row>
    <row r="2319" spans="1:10" ht="18" customHeight="1" thickBot="1" x14ac:dyDescent="0.3">
      <c r="A2319" s="1"/>
      <c r="B2319" s="1"/>
      <c r="C2319" s="1"/>
      <c r="D2319" s="1"/>
      <c r="E2319" s="713"/>
      <c r="F2319" s="1"/>
      <c r="G2319" s="1"/>
      <c r="H2319" s="44" t="str">
        <f t="array" ref="H2319">IF(ISERROR(INDEX(גיליון3!$U$14:$X$28,MATCH('דיווח פרטני'!G2319,גיליון3!$T$14:$T$28,0),MATCH('דיווח פרטני'!C2319,גיליון3!$U$13:$X$13,0)))," ", INDEX(גיליון3!$U$14:$X$28,MATCH('דיווח פרטני'!G2319,גיליון3!$T$14:$T$28,0),MATCH('דיווח פרטני'!C2319,גיליון3!$U$13:$X$13,0)))</f>
        <v xml:space="preserve"> </v>
      </c>
      <c r="I2319" s="1"/>
      <c r="J2319" s="1" t="e">
        <f>VLOOKUP(Table_1[[#This Row],[מספר רישוי ]],'[3]2024'!$A:$AH,34,0)</f>
        <v>#N/A</v>
      </c>
    </row>
    <row r="2320" spans="1:10" ht="18" customHeight="1" thickBot="1" x14ac:dyDescent="0.3">
      <c r="A2320" s="1"/>
      <c r="B2320" s="1"/>
      <c r="C2320" s="1"/>
      <c r="D2320" s="1"/>
      <c r="E2320" s="713"/>
      <c r="F2320" s="1"/>
      <c r="G2320" s="1"/>
      <c r="H2320" s="44" t="str">
        <f t="array" ref="H2320">IF(ISERROR(INDEX(גיליון3!$U$14:$X$28,MATCH('דיווח פרטני'!G2320,גיליון3!$T$14:$T$28,0),MATCH('דיווח פרטני'!C2320,גיליון3!$U$13:$X$13,0)))," ", INDEX(גיליון3!$U$14:$X$28,MATCH('דיווח פרטני'!G2320,גיליון3!$T$14:$T$28,0),MATCH('דיווח פרטני'!C2320,גיליון3!$U$13:$X$13,0)))</f>
        <v xml:space="preserve"> </v>
      </c>
      <c r="I2320" s="1"/>
      <c r="J2320" s="1" t="e">
        <f>VLOOKUP(Table_1[[#This Row],[מספר רישוי ]],'[3]2024'!$A:$AH,34,0)</f>
        <v>#N/A</v>
      </c>
    </row>
    <row r="2321" spans="1:10" ht="18" customHeight="1" thickBot="1" x14ac:dyDescent="0.3">
      <c r="A2321" s="1"/>
      <c r="B2321" s="1"/>
      <c r="C2321" s="1"/>
      <c r="D2321" s="1"/>
      <c r="E2321" s="713"/>
      <c r="F2321" s="1"/>
      <c r="G2321" s="1"/>
      <c r="H2321" s="44" t="str">
        <f t="array" ref="H2321">IF(ISERROR(INDEX(גיליון3!$U$14:$X$28,MATCH('דיווח פרטני'!G2321,גיליון3!$T$14:$T$28,0),MATCH('דיווח פרטני'!C2321,גיליון3!$U$13:$X$13,0)))," ", INDEX(גיליון3!$U$14:$X$28,MATCH('דיווח פרטני'!G2321,גיליון3!$T$14:$T$28,0),MATCH('דיווח פרטני'!C2321,גיליון3!$U$13:$X$13,0)))</f>
        <v xml:space="preserve"> </v>
      </c>
      <c r="I2321" s="1"/>
      <c r="J2321" s="1" t="e">
        <f>VLOOKUP(Table_1[[#This Row],[מספר רישוי ]],'[3]2024'!$A:$AH,34,0)</f>
        <v>#N/A</v>
      </c>
    </row>
    <row r="2322" spans="1:10" ht="18" customHeight="1" thickBot="1" x14ac:dyDescent="0.3">
      <c r="A2322" s="1"/>
      <c r="B2322" s="1"/>
      <c r="C2322" s="1"/>
      <c r="D2322" s="1"/>
      <c r="E2322" s="713"/>
      <c r="F2322" s="1"/>
      <c r="G2322" s="1"/>
      <c r="H2322" s="44" t="str">
        <f t="array" ref="H2322">IF(ISERROR(INDEX(גיליון3!$U$14:$X$28,MATCH('דיווח פרטני'!G2322,גיליון3!$T$14:$T$28,0),MATCH('דיווח פרטני'!C2322,גיליון3!$U$13:$X$13,0)))," ", INDEX(גיליון3!$U$14:$X$28,MATCH('דיווח פרטני'!G2322,גיליון3!$T$14:$T$28,0),MATCH('דיווח פרטני'!C2322,גיליון3!$U$13:$X$13,0)))</f>
        <v xml:space="preserve"> </v>
      </c>
      <c r="I2322" s="1"/>
      <c r="J2322" s="1" t="e">
        <f>VLOOKUP(Table_1[[#This Row],[מספר רישוי ]],'[3]2024'!$A:$AH,34,0)</f>
        <v>#N/A</v>
      </c>
    </row>
    <row r="2323" spans="1:10" ht="18" customHeight="1" thickBot="1" x14ac:dyDescent="0.3">
      <c r="A2323" s="1"/>
      <c r="B2323" s="1"/>
      <c r="C2323" s="1"/>
      <c r="D2323" s="1"/>
      <c r="E2323" s="713"/>
      <c r="F2323" s="1"/>
      <c r="G2323" s="1"/>
      <c r="H2323" s="44" t="str">
        <f t="array" ref="H2323">IF(ISERROR(INDEX(גיליון3!$U$14:$X$28,MATCH('דיווח פרטני'!G2323,גיליון3!$T$14:$T$28,0),MATCH('דיווח פרטני'!C2323,גיליון3!$U$13:$X$13,0)))," ", INDEX(גיליון3!$U$14:$X$28,MATCH('דיווח פרטני'!G2323,גיליון3!$T$14:$T$28,0),MATCH('דיווח פרטני'!C2323,גיליון3!$U$13:$X$13,0)))</f>
        <v xml:space="preserve"> </v>
      </c>
      <c r="I2323" s="1"/>
      <c r="J2323" s="1" t="e">
        <f>VLOOKUP(Table_1[[#This Row],[מספר רישוי ]],'[3]2024'!$A:$AH,34,0)</f>
        <v>#N/A</v>
      </c>
    </row>
    <row r="2324" spans="1:10" ht="18" customHeight="1" thickBot="1" x14ac:dyDescent="0.3">
      <c r="A2324" s="1"/>
      <c r="B2324" s="1"/>
      <c r="C2324" s="1"/>
      <c r="D2324" s="1"/>
      <c r="E2324" s="713"/>
      <c r="F2324" s="1"/>
      <c r="G2324" s="1"/>
      <c r="H2324" s="44" t="str">
        <f t="array" ref="H2324">IF(ISERROR(INDEX(גיליון3!$U$14:$X$28,MATCH('דיווח פרטני'!G2324,גיליון3!$T$14:$T$28,0),MATCH('דיווח פרטני'!C2324,גיליון3!$U$13:$X$13,0)))," ", INDEX(גיליון3!$U$14:$X$28,MATCH('דיווח פרטני'!G2324,גיליון3!$T$14:$T$28,0),MATCH('דיווח פרטני'!C2324,גיליון3!$U$13:$X$13,0)))</f>
        <v xml:space="preserve"> </v>
      </c>
      <c r="I2324" s="1"/>
      <c r="J2324" s="1" t="e">
        <f>VLOOKUP(Table_1[[#This Row],[מספר רישוי ]],'[3]2024'!$A:$AH,34,0)</f>
        <v>#N/A</v>
      </c>
    </row>
    <row r="2325" spans="1:10" ht="18" customHeight="1" thickBot="1" x14ac:dyDescent="0.3">
      <c r="A2325" s="1"/>
      <c r="B2325" s="1"/>
      <c r="C2325" s="1"/>
      <c r="D2325" s="1"/>
      <c r="E2325" s="713"/>
      <c r="F2325" s="1"/>
      <c r="G2325" s="1"/>
      <c r="H2325" s="44" t="str">
        <f t="array" ref="H2325">IF(ISERROR(INDEX(גיליון3!$U$14:$X$28,MATCH('דיווח פרטני'!G2325,גיליון3!$T$14:$T$28,0),MATCH('דיווח פרטני'!C2325,גיליון3!$U$13:$X$13,0)))," ", INDEX(גיליון3!$U$14:$X$28,MATCH('דיווח פרטני'!G2325,גיליון3!$T$14:$T$28,0),MATCH('דיווח פרטני'!C2325,גיליון3!$U$13:$X$13,0)))</f>
        <v xml:space="preserve"> </v>
      </c>
      <c r="I2325" s="1"/>
      <c r="J2325" s="1" t="e">
        <f>VLOOKUP(Table_1[[#This Row],[מספר רישוי ]],'[3]2024'!$A:$AH,34,0)</f>
        <v>#N/A</v>
      </c>
    </row>
    <row r="2326" spans="1:10" ht="18" customHeight="1" thickBot="1" x14ac:dyDescent="0.3">
      <c r="A2326" s="1"/>
      <c r="B2326" s="1"/>
      <c r="C2326" s="1"/>
      <c r="D2326" s="1"/>
      <c r="E2326" s="713"/>
      <c r="F2326" s="1"/>
      <c r="G2326" s="1"/>
      <c r="H2326" s="44" t="str">
        <f t="array" ref="H2326">IF(ISERROR(INDEX(גיליון3!$U$14:$X$28,MATCH('דיווח פרטני'!G2326,גיליון3!$T$14:$T$28,0),MATCH('דיווח פרטני'!C2326,גיליון3!$U$13:$X$13,0)))," ", INDEX(גיליון3!$U$14:$X$28,MATCH('דיווח פרטני'!G2326,גיליון3!$T$14:$T$28,0),MATCH('דיווח פרטני'!C2326,גיליון3!$U$13:$X$13,0)))</f>
        <v xml:space="preserve"> </v>
      </c>
      <c r="I2326" s="1"/>
      <c r="J2326" s="1" t="e">
        <f>VLOOKUP(Table_1[[#This Row],[מספר רישוי ]],'[3]2024'!$A:$AH,34,0)</f>
        <v>#N/A</v>
      </c>
    </row>
    <row r="2327" spans="1:10" ht="18" customHeight="1" thickBot="1" x14ac:dyDescent="0.3">
      <c r="A2327" s="1"/>
      <c r="B2327" s="1"/>
      <c r="C2327" s="1"/>
      <c r="D2327" s="1"/>
      <c r="E2327" s="713"/>
      <c r="F2327" s="1"/>
      <c r="G2327" s="1"/>
      <c r="H2327" s="44" t="str">
        <f t="array" ref="H2327">IF(ISERROR(INDEX(גיליון3!$U$14:$X$28,MATCH('דיווח פרטני'!G2327,גיליון3!$T$14:$T$28,0),MATCH('דיווח פרטני'!C2327,גיליון3!$U$13:$X$13,0)))," ", INDEX(גיליון3!$U$14:$X$28,MATCH('דיווח פרטני'!G2327,גיליון3!$T$14:$T$28,0),MATCH('דיווח פרטני'!C2327,גיליון3!$U$13:$X$13,0)))</f>
        <v xml:space="preserve"> </v>
      </c>
      <c r="I2327" s="1"/>
      <c r="J2327" s="1" t="e">
        <f>VLOOKUP(Table_1[[#This Row],[מספר רישוי ]],'[3]2024'!$A:$AH,34,0)</f>
        <v>#N/A</v>
      </c>
    </row>
    <row r="2328" spans="1:10" ht="18" customHeight="1" thickBot="1" x14ac:dyDescent="0.3">
      <c r="A2328" s="1"/>
      <c r="B2328" s="1"/>
      <c r="C2328" s="1"/>
      <c r="D2328" s="1"/>
      <c r="E2328" s="713"/>
      <c r="F2328" s="1"/>
      <c r="G2328" s="1"/>
      <c r="H2328" s="44" t="str">
        <f t="array" ref="H2328">IF(ISERROR(INDEX(גיליון3!$U$14:$X$28,MATCH('דיווח פרטני'!G2328,גיליון3!$T$14:$T$28,0),MATCH('דיווח פרטני'!C2328,גיליון3!$U$13:$X$13,0)))," ", INDEX(גיליון3!$U$14:$X$28,MATCH('דיווח פרטני'!G2328,גיליון3!$T$14:$T$28,0),MATCH('דיווח פרטני'!C2328,גיליון3!$U$13:$X$13,0)))</f>
        <v xml:space="preserve"> </v>
      </c>
      <c r="I2328" s="1"/>
      <c r="J2328" s="1" t="e">
        <f>VLOOKUP(Table_1[[#This Row],[מספר רישוי ]],'[3]2024'!$A:$AH,34,0)</f>
        <v>#N/A</v>
      </c>
    </row>
    <row r="2329" spans="1:10" ht="18" customHeight="1" thickBot="1" x14ac:dyDescent="0.3">
      <c r="A2329" s="1"/>
      <c r="B2329" s="1"/>
      <c r="C2329" s="1"/>
      <c r="D2329" s="1"/>
      <c r="E2329" s="713"/>
      <c r="F2329" s="1"/>
      <c r="G2329" s="1"/>
      <c r="H2329" s="44" t="str">
        <f t="array" ref="H2329">IF(ISERROR(INDEX(גיליון3!$U$14:$X$28,MATCH('דיווח פרטני'!G2329,גיליון3!$T$14:$T$28,0),MATCH('דיווח פרטני'!C2329,גיליון3!$U$13:$X$13,0)))," ", INDEX(גיליון3!$U$14:$X$28,MATCH('דיווח פרטני'!G2329,גיליון3!$T$14:$T$28,0),MATCH('דיווח פרטני'!C2329,גיליון3!$U$13:$X$13,0)))</f>
        <v xml:space="preserve"> </v>
      </c>
      <c r="I2329" s="1"/>
      <c r="J2329" s="1" t="e">
        <f>VLOOKUP(Table_1[[#This Row],[מספר רישוי ]],'[3]2024'!$A:$AH,34,0)</f>
        <v>#N/A</v>
      </c>
    </row>
    <row r="2330" spans="1:10" ht="18" customHeight="1" thickBot="1" x14ac:dyDescent="0.3">
      <c r="A2330" s="1"/>
      <c r="B2330" s="1"/>
      <c r="C2330" s="1"/>
      <c r="D2330" s="1"/>
      <c r="E2330" s="713"/>
      <c r="F2330" s="1"/>
      <c r="G2330" s="1"/>
      <c r="H2330" s="44" t="str">
        <f t="array" ref="H2330">IF(ISERROR(INDEX(גיליון3!$U$14:$X$28,MATCH('דיווח פרטני'!G2330,גיליון3!$T$14:$T$28,0),MATCH('דיווח פרטני'!C2330,גיליון3!$U$13:$X$13,0)))," ", INDEX(גיליון3!$U$14:$X$28,MATCH('דיווח פרטני'!G2330,גיליון3!$T$14:$T$28,0),MATCH('דיווח פרטני'!C2330,גיליון3!$U$13:$X$13,0)))</f>
        <v xml:space="preserve"> </v>
      </c>
      <c r="I2330" s="1"/>
      <c r="J2330" s="1" t="e">
        <f>VLOOKUP(Table_1[[#This Row],[מספר רישוי ]],'[3]2024'!$A:$AH,34,0)</f>
        <v>#N/A</v>
      </c>
    </row>
    <row r="2331" spans="1:10" ht="18" customHeight="1" thickBot="1" x14ac:dyDescent="0.3">
      <c r="A2331" s="1"/>
      <c r="B2331" s="1"/>
      <c r="C2331" s="1"/>
      <c r="D2331" s="1"/>
      <c r="E2331" s="713"/>
      <c r="F2331" s="1"/>
      <c r="G2331" s="1"/>
      <c r="H2331" s="44" t="str">
        <f t="array" ref="H2331">IF(ISERROR(INDEX(גיליון3!$U$14:$X$28,MATCH('דיווח פרטני'!G2331,גיליון3!$T$14:$T$28,0),MATCH('דיווח פרטני'!C2331,גיליון3!$U$13:$X$13,0)))," ", INDEX(גיליון3!$U$14:$X$28,MATCH('דיווח פרטני'!G2331,גיליון3!$T$14:$T$28,0),MATCH('דיווח פרטני'!C2331,גיליון3!$U$13:$X$13,0)))</f>
        <v xml:space="preserve"> </v>
      </c>
      <c r="I2331" s="1"/>
      <c r="J2331" s="1" t="e">
        <f>VLOOKUP(Table_1[[#This Row],[מספר רישוי ]],'[3]2024'!$A:$AH,34,0)</f>
        <v>#N/A</v>
      </c>
    </row>
    <row r="2332" spans="1:10" ht="18" customHeight="1" thickBot="1" x14ac:dyDescent="0.3">
      <c r="A2332" s="1"/>
      <c r="B2332" s="1"/>
      <c r="C2332" s="1"/>
      <c r="D2332" s="1"/>
      <c r="E2332" s="713"/>
      <c r="F2332" s="1"/>
      <c r="G2332" s="1"/>
      <c r="H2332" s="44" t="str">
        <f t="array" ref="H2332">IF(ISERROR(INDEX(גיליון3!$U$14:$X$28,MATCH('דיווח פרטני'!G2332,גיליון3!$T$14:$T$28,0),MATCH('דיווח פרטני'!C2332,גיליון3!$U$13:$X$13,0)))," ", INDEX(גיליון3!$U$14:$X$28,MATCH('דיווח פרטני'!G2332,גיליון3!$T$14:$T$28,0),MATCH('דיווח פרטני'!C2332,גיליון3!$U$13:$X$13,0)))</f>
        <v xml:space="preserve"> </v>
      </c>
      <c r="I2332" s="1"/>
      <c r="J2332" s="1" t="e">
        <f>VLOOKUP(Table_1[[#This Row],[מספר רישוי ]],'[3]2024'!$A:$AH,34,0)</f>
        <v>#N/A</v>
      </c>
    </row>
    <row r="2333" spans="1:10" ht="18" customHeight="1" thickBot="1" x14ac:dyDescent="0.3">
      <c r="A2333" s="1"/>
      <c r="B2333" s="1"/>
      <c r="C2333" s="1"/>
      <c r="D2333" s="1"/>
      <c r="E2333" s="713"/>
      <c r="F2333" s="1"/>
      <c r="G2333" s="1"/>
      <c r="H2333" s="44" t="str">
        <f t="array" ref="H2333">IF(ISERROR(INDEX(גיליון3!$U$14:$X$28,MATCH('דיווח פרטני'!G2333,גיליון3!$T$14:$T$28,0),MATCH('דיווח פרטני'!C2333,גיליון3!$U$13:$X$13,0)))," ", INDEX(גיליון3!$U$14:$X$28,MATCH('דיווח פרטני'!G2333,גיליון3!$T$14:$T$28,0),MATCH('דיווח פרטני'!C2333,גיליון3!$U$13:$X$13,0)))</f>
        <v xml:space="preserve"> </v>
      </c>
      <c r="I2333" s="1"/>
      <c r="J2333" s="1" t="e">
        <f>VLOOKUP(Table_1[[#This Row],[מספר רישוי ]],'[3]2024'!$A:$AH,34,0)</f>
        <v>#N/A</v>
      </c>
    </row>
    <row r="2334" spans="1:10" ht="18" customHeight="1" thickBot="1" x14ac:dyDescent="0.3">
      <c r="A2334" s="1"/>
      <c r="B2334" s="1"/>
      <c r="C2334" s="1"/>
      <c r="D2334" s="1"/>
      <c r="E2334" s="713"/>
      <c r="F2334" s="1"/>
      <c r="G2334" s="1"/>
      <c r="H2334" s="44" t="str">
        <f t="array" ref="H2334">IF(ISERROR(INDEX(גיליון3!$U$14:$X$28,MATCH('דיווח פרטני'!G2334,גיליון3!$T$14:$T$28,0),MATCH('דיווח פרטני'!C2334,גיליון3!$U$13:$X$13,0)))," ", INDEX(גיליון3!$U$14:$X$28,MATCH('דיווח פרטני'!G2334,גיליון3!$T$14:$T$28,0),MATCH('דיווח פרטני'!C2334,גיליון3!$U$13:$X$13,0)))</f>
        <v xml:space="preserve"> </v>
      </c>
      <c r="I2334" s="1"/>
      <c r="J2334" s="1" t="e">
        <f>VLOOKUP(Table_1[[#This Row],[מספר רישוי ]],'[3]2024'!$A:$AH,34,0)</f>
        <v>#N/A</v>
      </c>
    </row>
    <row r="2335" spans="1:10" ht="18" customHeight="1" thickBot="1" x14ac:dyDescent="0.3">
      <c r="A2335" s="1"/>
      <c r="B2335" s="1"/>
      <c r="C2335" s="1"/>
      <c r="D2335" s="1"/>
      <c r="E2335" s="713"/>
      <c r="F2335" s="1"/>
      <c r="G2335" s="1"/>
      <c r="H2335" s="44" t="str">
        <f t="array" ref="H2335">IF(ISERROR(INDEX(גיליון3!$U$14:$X$28,MATCH('דיווח פרטני'!G2335,גיליון3!$T$14:$T$28,0),MATCH('דיווח פרטני'!C2335,גיליון3!$U$13:$X$13,0)))," ", INDEX(גיליון3!$U$14:$X$28,MATCH('דיווח פרטני'!G2335,גיליון3!$T$14:$T$28,0),MATCH('דיווח פרטני'!C2335,גיליון3!$U$13:$X$13,0)))</f>
        <v xml:space="preserve"> </v>
      </c>
      <c r="I2335" s="1"/>
      <c r="J2335" s="1" t="e">
        <f>VLOOKUP(Table_1[[#This Row],[מספר רישוי ]],'[3]2024'!$A:$AH,34,0)</f>
        <v>#N/A</v>
      </c>
    </row>
    <row r="2336" spans="1:10" ht="18" customHeight="1" thickBot="1" x14ac:dyDescent="0.3">
      <c r="A2336" s="1"/>
      <c r="B2336" s="1"/>
      <c r="C2336" s="1"/>
      <c r="D2336" s="1"/>
      <c r="E2336" s="713"/>
      <c r="F2336" s="1"/>
      <c r="G2336" s="1"/>
      <c r="H2336" s="44" t="str">
        <f t="array" ref="H2336">IF(ISERROR(INDEX(גיליון3!$U$14:$X$28,MATCH('דיווח פרטני'!G2336,גיליון3!$T$14:$T$28,0),MATCH('דיווח פרטני'!C2336,גיליון3!$U$13:$X$13,0)))," ", INDEX(גיליון3!$U$14:$X$28,MATCH('דיווח פרטני'!G2336,גיליון3!$T$14:$T$28,0),MATCH('דיווח פרטני'!C2336,גיליון3!$U$13:$X$13,0)))</f>
        <v xml:space="preserve"> </v>
      </c>
      <c r="I2336" s="1"/>
      <c r="J2336" s="1" t="e">
        <f>VLOOKUP(Table_1[[#This Row],[מספר רישוי ]],'[3]2024'!$A:$AH,34,0)</f>
        <v>#N/A</v>
      </c>
    </row>
    <row r="2337" spans="1:10" ht="18" customHeight="1" thickBot="1" x14ac:dyDescent="0.3">
      <c r="A2337" s="1"/>
      <c r="B2337" s="1"/>
      <c r="C2337" s="1"/>
      <c r="D2337" s="1"/>
      <c r="E2337" s="713"/>
      <c r="F2337" s="1"/>
      <c r="G2337" s="1"/>
      <c r="H2337" s="44" t="str">
        <f t="array" ref="H2337">IF(ISERROR(INDEX(גיליון3!$U$14:$X$28,MATCH('דיווח פרטני'!G2337,גיליון3!$T$14:$T$28,0),MATCH('דיווח פרטני'!C2337,גיליון3!$U$13:$X$13,0)))," ", INDEX(גיליון3!$U$14:$X$28,MATCH('דיווח פרטני'!G2337,גיליון3!$T$14:$T$28,0),MATCH('דיווח פרטני'!C2337,גיליון3!$U$13:$X$13,0)))</f>
        <v xml:space="preserve"> </v>
      </c>
      <c r="I2337" s="1"/>
      <c r="J2337" s="1" t="e">
        <f>VLOOKUP(Table_1[[#This Row],[מספר רישוי ]],'[3]2024'!$A:$AH,34,0)</f>
        <v>#N/A</v>
      </c>
    </row>
    <row r="2338" spans="1:10" ht="18" customHeight="1" thickBot="1" x14ac:dyDescent="0.3">
      <c r="A2338" s="1"/>
      <c r="B2338" s="1"/>
      <c r="C2338" s="1"/>
      <c r="D2338" s="1"/>
      <c r="E2338" s="713"/>
      <c r="F2338" s="1"/>
      <c r="G2338" s="1"/>
      <c r="H2338" s="44" t="str">
        <f t="array" ref="H2338">IF(ISERROR(INDEX(גיליון3!$U$14:$X$28,MATCH('דיווח פרטני'!G2338,גיליון3!$T$14:$T$28,0),MATCH('דיווח פרטני'!C2338,גיליון3!$U$13:$X$13,0)))," ", INDEX(גיליון3!$U$14:$X$28,MATCH('דיווח פרטני'!G2338,גיליון3!$T$14:$T$28,0),MATCH('דיווח פרטני'!C2338,גיליון3!$U$13:$X$13,0)))</f>
        <v xml:space="preserve"> </v>
      </c>
      <c r="I2338" s="1"/>
      <c r="J2338" s="1" t="e">
        <f>VLOOKUP(Table_1[[#This Row],[מספר רישוי ]],'[3]2024'!$A:$AH,34,0)</f>
        <v>#N/A</v>
      </c>
    </row>
    <row r="2339" spans="1:10" ht="18" customHeight="1" thickBot="1" x14ac:dyDescent="0.3">
      <c r="A2339" s="1"/>
      <c r="B2339" s="1"/>
      <c r="C2339" s="1"/>
      <c r="D2339" s="1"/>
      <c r="E2339" s="713"/>
      <c r="F2339" s="1"/>
      <c r="G2339" s="1"/>
      <c r="H2339" s="44" t="str">
        <f t="array" ref="H2339">IF(ISERROR(INDEX(גיליון3!$U$14:$X$28,MATCH('דיווח פרטני'!G2339,גיליון3!$T$14:$T$28,0),MATCH('דיווח פרטני'!C2339,גיליון3!$U$13:$X$13,0)))," ", INDEX(גיליון3!$U$14:$X$28,MATCH('דיווח פרטני'!G2339,גיליון3!$T$14:$T$28,0),MATCH('דיווח פרטני'!C2339,גיליון3!$U$13:$X$13,0)))</f>
        <v xml:space="preserve"> </v>
      </c>
      <c r="I2339" s="1"/>
      <c r="J2339" s="1" t="e">
        <f>VLOOKUP(Table_1[[#This Row],[מספר רישוי ]],'[3]2024'!$A:$AH,34,0)</f>
        <v>#N/A</v>
      </c>
    </row>
    <row r="2340" spans="1:10" ht="18" customHeight="1" thickBot="1" x14ac:dyDescent="0.3">
      <c r="A2340" s="1"/>
      <c r="B2340" s="1"/>
      <c r="C2340" s="1"/>
      <c r="D2340" s="1"/>
      <c r="E2340" s="713"/>
      <c r="F2340" s="1"/>
      <c r="G2340" s="1"/>
      <c r="H2340" s="44" t="str">
        <f t="array" ref="H2340">IF(ISERROR(INDEX(גיליון3!$U$14:$X$28,MATCH('דיווח פרטני'!G2340,גיליון3!$T$14:$T$28,0),MATCH('דיווח פרטני'!C2340,גיליון3!$U$13:$X$13,0)))," ", INDEX(גיליון3!$U$14:$X$28,MATCH('דיווח פרטני'!G2340,גיליון3!$T$14:$T$28,0),MATCH('דיווח פרטני'!C2340,גיליון3!$U$13:$X$13,0)))</f>
        <v xml:space="preserve"> </v>
      </c>
      <c r="I2340" s="1"/>
      <c r="J2340" s="1" t="e">
        <f>VLOOKUP(Table_1[[#This Row],[מספר רישוי ]],'[3]2024'!$A:$AH,34,0)</f>
        <v>#N/A</v>
      </c>
    </row>
    <row r="2341" spans="1:10" ht="18" customHeight="1" thickBot="1" x14ac:dyDescent="0.3">
      <c r="A2341" s="1"/>
      <c r="B2341" s="1"/>
      <c r="C2341" s="1"/>
      <c r="D2341" s="1"/>
      <c r="E2341" s="713"/>
      <c r="F2341" s="1"/>
      <c r="G2341" s="1"/>
      <c r="H2341" s="44" t="str">
        <f t="array" ref="H2341">IF(ISERROR(INDEX(גיליון3!$U$14:$X$28,MATCH('דיווח פרטני'!G2341,גיליון3!$T$14:$T$28,0),MATCH('דיווח פרטני'!C2341,גיליון3!$U$13:$X$13,0)))," ", INDEX(גיליון3!$U$14:$X$28,MATCH('דיווח פרטני'!G2341,גיליון3!$T$14:$T$28,0),MATCH('דיווח פרטני'!C2341,גיליון3!$U$13:$X$13,0)))</f>
        <v xml:space="preserve"> </v>
      </c>
      <c r="I2341" s="1"/>
      <c r="J2341" s="1" t="e">
        <f>VLOOKUP(Table_1[[#This Row],[מספר רישוי ]],'[3]2024'!$A:$AH,34,0)</f>
        <v>#N/A</v>
      </c>
    </row>
    <row r="2342" spans="1:10" ht="18" customHeight="1" thickBot="1" x14ac:dyDescent="0.3">
      <c r="A2342" s="1"/>
      <c r="B2342" s="1"/>
      <c r="C2342" s="1"/>
      <c r="D2342" s="1"/>
      <c r="E2342" s="713"/>
      <c r="F2342" s="1"/>
      <c r="G2342" s="1"/>
      <c r="H2342" s="44" t="str">
        <f t="array" ref="H2342">IF(ISERROR(INDEX(גיליון3!$U$14:$X$28,MATCH('דיווח פרטני'!G2342,גיליון3!$T$14:$T$28,0),MATCH('דיווח פרטני'!C2342,גיליון3!$U$13:$X$13,0)))," ", INDEX(גיליון3!$U$14:$X$28,MATCH('דיווח פרטני'!G2342,גיליון3!$T$14:$T$28,0),MATCH('דיווח פרטני'!C2342,גיליון3!$U$13:$X$13,0)))</f>
        <v xml:space="preserve"> </v>
      </c>
      <c r="I2342" s="1"/>
      <c r="J2342" s="1" t="e">
        <f>VLOOKUP(Table_1[[#This Row],[מספר רישוי ]],'[3]2024'!$A:$AH,34,0)</f>
        <v>#N/A</v>
      </c>
    </row>
    <row r="2343" spans="1:10" ht="18" customHeight="1" thickBot="1" x14ac:dyDescent="0.3">
      <c r="A2343" s="1"/>
      <c r="B2343" s="1"/>
      <c r="C2343" s="1"/>
      <c r="D2343" s="1"/>
      <c r="E2343" s="713"/>
      <c r="F2343" s="1"/>
      <c r="G2343" s="1"/>
      <c r="H2343" s="44" t="str">
        <f t="array" ref="H2343">IF(ISERROR(INDEX(גיליון3!$U$14:$X$28,MATCH('דיווח פרטני'!G2343,גיליון3!$T$14:$T$28,0),MATCH('דיווח פרטני'!C2343,גיליון3!$U$13:$X$13,0)))," ", INDEX(גיליון3!$U$14:$X$28,MATCH('דיווח פרטני'!G2343,גיליון3!$T$14:$T$28,0),MATCH('דיווח פרטני'!C2343,גיליון3!$U$13:$X$13,0)))</f>
        <v xml:space="preserve"> </v>
      </c>
      <c r="I2343" s="1"/>
      <c r="J2343" s="1" t="e">
        <f>VLOOKUP(Table_1[[#This Row],[מספר רישוי ]],'[3]2024'!$A:$AH,34,0)</f>
        <v>#N/A</v>
      </c>
    </row>
    <row r="2344" spans="1:10" ht="18" customHeight="1" thickBot="1" x14ac:dyDescent="0.3">
      <c r="A2344" s="1"/>
      <c r="B2344" s="1"/>
      <c r="C2344" s="1"/>
      <c r="D2344" s="1"/>
      <c r="E2344" s="713"/>
      <c r="F2344" s="1"/>
      <c r="G2344" s="1"/>
      <c r="H2344" s="44" t="str">
        <f t="array" ref="H2344">IF(ISERROR(INDEX(גיליון3!$U$14:$X$28,MATCH('דיווח פרטני'!G2344,גיליון3!$T$14:$T$28,0),MATCH('דיווח פרטני'!C2344,גיליון3!$U$13:$X$13,0)))," ", INDEX(גיליון3!$U$14:$X$28,MATCH('דיווח פרטני'!G2344,גיליון3!$T$14:$T$28,0),MATCH('דיווח פרטני'!C2344,גיליון3!$U$13:$X$13,0)))</f>
        <v xml:space="preserve"> </v>
      </c>
      <c r="I2344" s="1"/>
      <c r="J2344" s="1" t="e">
        <f>VLOOKUP(Table_1[[#This Row],[מספר רישוי ]],'[3]2024'!$A:$AH,34,0)</f>
        <v>#N/A</v>
      </c>
    </row>
    <row r="2345" spans="1:10" ht="18" customHeight="1" thickBot="1" x14ac:dyDescent="0.3">
      <c r="A2345" s="1"/>
      <c r="B2345" s="1"/>
      <c r="C2345" s="1"/>
      <c r="D2345" s="1"/>
      <c r="E2345" s="713"/>
      <c r="F2345" s="1"/>
      <c r="G2345" s="1"/>
      <c r="H2345" s="44" t="str">
        <f t="array" ref="H2345">IF(ISERROR(INDEX(גיליון3!$U$14:$X$28,MATCH('דיווח פרטני'!G2345,גיליון3!$T$14:$T$28,0),MATCH('דיווח פרטני'!C2345,גיליון3!$U$13:$X$13,0)))," ", INDEX(גיליון3!$U$14:$X$28,MATCH('דיווח פרטני'!G2345,גיליון3!$T$14:$T$28,0),MATCH('דיווח פרטני'!C2345,גיליון3!$U$13:$X$13,0)))</f>
        <v xml:space="preserve"> </v>
      </c>
      <c r="I2345" s="1"/>
      <c r="J2345" s="1" t="e">
        <f>VLOOKUP(Table_1[[#This Row],[מספר רישוי ]],'[3]2024'!$A:$AH,34,0)</f>
        <v>#N/A</v>
      </c>
    </row>
    <row r="2346" spans="1:10" ht="18" customHeight="1" thickBot="1" x14ac:dyDescent="0.3">
      <c r="A2346" s="1"/>
      <c r="B2346" s="1"/>
      <c r="C2346" s="1"/>
      <c r="D2346" s="1"/>
      <c r="E2346" s="713"/>
      <c r="F2346" s="1"/>
      <c r="G2346" s="1"/>
      <c r="H2346" s="44" t="str">
        <f t="array" ref="H2346">IF(ISERROR(INDEX(גיליון3!$U$14:$X$28,MATCH('דיווח פרטני'!G2346,גיליון3!$T$14:$T$28,0),MATCH('דיווח פרטני'!C2346,גיליון3!$U$13:$X$13,0)))," ", INDEX(גיליון3!$U$14:$X$28,MATCH('דיווח פרטני'!G2346,גיליון3!$T$14:$T$28,0),MATCH('דיווח פרטני'!C2346,גיליון3!$U$13:$X$13,0)))</f>
        <v xml:space="preserve"> </v>
      </c>
      <c r="I2346" s="1"/>
      <c r="J2346" s="1" t="e">
        <f>VLOOKUP(Table_1[[#This Row],[מספר רישוי ]],'[3]2024'!$A:$AH,34,0)</f>
        <v>#N/A</v>
      </c>
    </row>
    <row r="2347" spans="1:10" ht="18" customHeight="1" thickBot="1" x14ac:dyDescent="0.3">
      <c r="A2347" s="1"/>
      <c r="B2347" s="1"/>
      <c r="C2347" s="1"/>
      <c r="D2347" s="1"/>
      <c r="E2347" s="713"/>
      <c r="F2347" s="1"/>
      <c r="G2347" s="1"/>
      <c r="H2347" s="44" t="str">
        <f t="array" ref="H2347">IF(ISERROR(INDEX(גיליון3!$U$14:$X$28,MATCH('דיווח פרטני'!G2347,גיליון3!$T$14:$T$28,0),MATCH('דיווח פרטני'!C2347,גיליון3!$U$13:$X$13,0)))," ", INDEX(גיליון3!$U$14:$X$28,MATCH('דיווח פרטני'!G2347,גיליון3!$T$14:$T$28,0),MATCH('דיווח פרטני'!C2347,גיליון3!$U$13:$X$13,0)))</f>
        <v xml:space="preserve"> </v>
      </c>
      <c r="I2347" s="1"/>
      <c r="J2347" s="1" t="e">
        <f>VLOOKUP(Table_1[[#This Row],[מספר רישוי ]],'[3]2024'!$A:$AH,34,0)</f>
        <v>#N/A</v>
      </c>
    </row>
    <row r="2348" spans="1:10" ht="18" customHeight="1" thickBot="1" x14ac:dyDescent="0.3">
      <c r="A2348" s="1"/>
      <c r="B2348" s="1"/>
      <c r="C2348" s="1"/>
      <c r="D2348" s="1"/>
      <c r="E2348" s="713"/>
      <c r="F2348" s="1"/>
      <c r="G2348" s="1"/>
      <c r="H2348" s="44" t="str">
        <f t="array" ref="H2348">IF(ISERROR(INDEX(גיליון3!$U$14:$X$28,MATCH('דיווח פרטני'!G2348,גיליון3!$T$14:$T$28,0),MATCH('דיווח פרטני'!C2348,גיליון3!$U$13:$X$13,0)))," ", INDEX(גיליון3!$U$14:$X$28,MATCH('דיווח פרטני'!G2348,גיליון3!$T$14:$T$28,0),MATCH('דיווח פרטני'!C2348,גיליון3!$U$13:$X$13,0)))</f>
        <v xml:space="preserve"> </v>
      </c>
      <c r="I2348" s="1"/>
      <c r="J2348" s="1" t="e">
        <f>VLOOKUP(Table_1[[#This Row],[מספר רישוי ]],'[3]2024'!$A:$AH,34,0)</f>
        <v>#N/A</v>
      </c>
    </row>
    <row r="2349" spans="1:10" ht="18" customHeight="1" thickBot="1" x14ac:dyDescent="0.3">
      <c r="A2349" s="1"/>
      <c r="B2349" s="1"/>
      <c r="C2349" s="1"/>
      <c r="D2349" s="1"/>
      <c r="E2349" s="713"/>
      <c r="F2349" s="1"/>
      <c r="G2349" s="1"/>
      <c r="H2349" s="44" t="str">
        <f t="array" ref="H2349">IF(ISERROR(INDEX(גיליון3!$U$14:$X$28,MATCH('דיווח פרטני'!G2349,גיליון3!$T$14:$T$28,0),MATCH('דיווח פרטני'!C2349,גיליון3!$U$13:$X$13,0)))," ", INDEX(גיליון3!$U$14:$X$28,MATCH('דיווח פרטני'!G2349,גיליון3!$T$14:$T$28,0),MATCH('דיווח פרטני'!C2349,גיליון3!$U$13:$X$13,0)))</f>
        <v xml:space="preserve"> </v>
      </c>
      <c r="I2349" s="1"/>
      <c r="J2349" s="1" t="e">
        <f>VLOOKUP(Table_1[[#This Row],[מספר רישוי ]],'[3]2024'!$A:$AH,34,0)</f>
        <v>#N/A</v>
      </c>
    </row>
    <row r="2350" spans="1:10" ht="18" customHeight="1" thickBot="1" x14ac:dyDescent="0.3">
      <c r="A2350" s="1"/>
      <c r="B2350" s="1"/>
      <c r="C2350" s="1"/>
      <c r="D2350" s="1"/>
      <c r="E2350" s="713"/>
      <c r="F2350" s="1"/>
      <c r="G2350" s="1"/>
      <c r="H2350" s="44" t="str">
        <f t="array" ref="H2350">IF(ISERROR(INDEX(גיליון3!$U$14:$X$28,MATCH('דיווח פרטני'!G2350,גיליון3!$T$14:$T$28,0),MATCH('דיווח פרטני'!C2350,גיליון3!$U$13:$X$13,0)))," ", INDEX(גיליון3!$U$14:$X$28,MATCH('דיווח פרטני'!G2350,גיליון3!$T$14:$T$28,0),MATCH('דיווח פרטני'!C2350,גיליון3!$U$13:$X$13,0)))</f>
        <v xml:space="preserve"> </v>
      </c>
      <c r="I2350" s="1"/>
      <c r="J2350" s="1" t="e">
        <f>VLOOKUP(Table_1[[#This Row],[מספר רישוי ]],'[3]2024'!$A:$AH,34,0)</f>
        <v>#N/A</v>
      </c>
    </row>
    <row r="2351" spans="1:10" ht="18" customHeight="1" thickBot="1" x14ac:dyDescent="0.3">
      <c r="A2351" s="1"/>
      <c r="B2351" s="1"/>
      <c r="C2351" s="1"/>
      <c r="D2351" s="1"/>
      <c r="E2351" s="713"/>
      <c r="F2351" s="1"/>
      <c r="G2351" s="1"/>
      <c r="H2351" s="44" t="str">
        <f t="array" ref="H2351">IF(ISERROR(INDEX(גיליון3!$U$14:$X$28,MATCH('דיווח פרטני'!G2351,גיליון3!$T$14:$T$28,0),MATCH('דיווח פרטני'!C2351,גיליון3!$U$13:$X$13,0)))," ", INDEX(גיליון3!$U$14:$X$28,MATCH('דיווח פרטני'!G2351,גיליון3!$T$14:$T$28,0),MATCH('דיווח פרטני'!C2351,גיליון3!$U$13:$X$13,0)))</f>
        <v xml:space="preserve"> </v>
      </c>
      <c r="I2351" s="1"/>
      <c r="J2351" s="1" t="e">
        <f>VLOOKUP(Table_1[[#This Row],[מספר רישוי ]],'[3]2024'!$A:$AH,34,0)</f>
        <v>#N/A</v>
      </c>
    </row>
    <row r="2352" spans="1:10" ht="18" customHeight="1" thickBot="1" x14ac:dyDescent="0.3">
      <c r="A2352" s="1"/>
      <c r="B2352" s="1"/>
      <c r="C2352" s="1"/>
      <c r="D2352" s="1"/>
      <c r="E2352" s="713"/>
      <c r="F2352" s="1"/>
      <c r="G2352" s="1"/>
      <c r="H2352" s="44" t="str">
        <f t="array" ref="H2352">IF(ISERROR(INDEX(גיליון3!$U$14:$X$28,MATCH('דיווח פרטני'!G2352,גיליון3!$T$14:$T$28,0),MATCH('דיווח פרטני'!C2352,גיליון3!$U$13:$X$13,0)))," ", INDEX(גיליון3!$U$14:$X$28,MATCH('דיווח פרטני'!G2352,גיליון3!$T$14:$T$28,0),MATCH('דיווח פרטני'!C2352,גיליון3!$U$13:$X$13,0)))</f>
        <v xml:space="preserve"> </v>
      </c>
      <c r="I2352" s="1"/>
      <c r="J2352" s="1" t="e">
        <f>VLOOKUP(Table_1[[#This Row],[מספר רישוי ]],'[3]2024'!$A:$AH,34,0)</f>
        <v>#N/A</v>
      </c>
    </row>
    <row r="2353" spans="1:10" ht="18" customHeight="1" thickBot="1" x14ac:dyDescent="0.3">
      <c r="A2353" s="1"/>
      <c r="B2353" s="1"/>
      <c r="C2353" s="1"/>
      <c r="D2353" s="1"/>
      <c r="E2353" s="713"/>
      <c r="F2353" s="1"/>
      <c r="G2353" s="1"/>
      <c r="H2353" s="44" t="str">
        <f t="array" ref="H2353">IF(ISERROR(INDEX(גיליון3!$U$14:$X$28,MATCH('דיווח פרטני'!G2353,גיליון3!$T$14:$T$28,0),MATCH('דיווח פרטני'!C2353,גיליון3!$U$13:$X$13,0)))," ", INDEX(גיליון3!$U$14:$X$28,MATCH('דיווח פרטני'!G2353,גיליון3!$T$14:$T$28,0),MATCH('דיווח פרטני'!C2353,גיליון3!$U$13:$X$13,0)))</f>
        <v xml:space="preserve"> </v>
      </c>
      <c r="I2353" s="1"/>
      <c r="J2353" s="1" t="e">
        <f>VLOOKUP(Table_1[[#This Row],[מספר רישוי ]],'[3]2024'!$A:$AH,34,0)</f>
        <v>#N/A</v>
      </c>
    </row>
    <row r="2354" spans="1:10" ht="18" customHeight="1" thickBot="1" x14ac:dyDescent="0.3">
      <c r="A2354" s="1"/>
      <c r="B2354" s="1"/>
      <c r="C2354" s="1"/>
      <c r="D2354" s="1"/>
      <c r="E2354" s="713"/>
      <c r="F2354" s="1"/>
      <c r="G2354" s="1"/>
      <c r="H2354" s="44" t="str">
        <f t="array" ref="H2354">IF(ISERROR(INDEX(גיליון3!$U$14:$X$28,MATCH('דיווח פרטני'!G2354,גיליון3!$T$14:$T$28,0),MATCH('דיווח פרטני'!C2354,גיליון3!$U$13:$X$13,0)))," ", INDEX(גיליון3!$U$14:$X$28,MATCH('דיווח פרטני'!G2354,גיליון3!$T$14:$T$28,0),MATCH('דיווח פרטני'!C2354,גיליון3!$U$13:$X$13,0)))</f>
        <v xml:space="preserve"> </v>
      </c>
      <c r="I2354" s="1"/>
      <c r="J2354" s="1" t="e">
        <f>VLOOKUP(Table_1[[#This Row],[מספר רישוי ]],'[3]2024'!$A:$AH,34,0)</f>
        <v>#N/A</v>
      </c>
    </row>
    <row r="2355" spans="1:10" ht="18" customHeight="1" thickBot="1" x14ac:dyDescent="0.3">
      <c r="A2355" s="1"/>
      <c r="B2355" s="1"/>
      <c r="C2355" s="1"/>
      <c r="D2355" s="1"/>
      <c r="E2355" s="713"/>
      <c r="F2355" s="1"/>
      <c r="G2355" s="1"/>
      <c r="H2355" s="44" t="str">
        <f t="array" ref="H2355">IF(ISERROR(INDEX(גיליון3!$U$14:$X$28,MATCH('דיווח פרטני'!G2355,גיליון3!$T$14:$T$28,0),MATCH('דיווח פרטני'!C2355,גיליון3!$U$13:$X$13,0)))," ", INDEX(גיליון3!$U$14:$X$28,MATCH('דיווח פרטני'!G2355,גיליון3!$T$14:$T$28,0),MATCH('דיווח פרטני'!C2355,גיליון3!$U$13:$X$13,0)))</f>
        <v xml:space="preserve"> </v>
      </c>
      <c r="I2355" s="1"/>
      <c r="J2355" s="1" t="e">
        <f>VLOOKUP(Table_1[[#This Row],[מספר רישוי ]],'[3]2024'!$A:$AH,34,0)</f>
        <v>#N/A</v>
      </c>
    </row>
    <row r="2356" spans="1:10" ht="18" customHeight="1" thickBot="1" x14ac:dyDescent="0.3">
      <c r="A2356" s="1"/>
      <c r="B2356" s="1"/>
      <c r="C2356" s="1"/>
      <c r="D2356" s="1"/>
      <c r="E2356" s="713"/>
      <c r="F2356" s="1"/>
      <c r="G2356" s="1"/>
      <c r="H2356" s="44" t="str">
        <f t="array" ref="H2356">IF(ISERROR(INDEX(גיליון3!$U$14:$X$28,MATCH('דיווח פרטני'!G2356,גיליון3!$T$14:$T$28,0),MATCH('דיווח פרטני'!C2356,גיליון3!$U$13:$X$13,0)))," ", INDEX(גיליון3!$U$14:$X$28,MATCH('דיווח פרטני'!G2356,גיליון3!$T$14:$T$28,0),MATCH('דיווח פרטני'!C2356,גיליון3!$U$13:$X$13,0)))</f>
        <v xml:space="preserve"> </v>
      </c>
      <c r="I2356" s="1"/>
      <c r="J2356" s="1" t="e">
        <f>VLOOKUP(Table_1[[#This Row],[מספר רישוי ]],'[3]2024'!$A:$AH,34,0)</f>
        <v>#N/A</v>
      </c>
    </row>
    <row r="2357" spans="1:10" ht="18" customHeight="1" thickBot="1" x14ac:dyDescent="0.3">
      <c r="A2357" s="1"/>
      <c r="B2357" s="1"/>
      <c r="C2357" s="1"/>
      <c r="D2357" s="1"/>
      <c r="E2357" s="713"/>
      <c r="F2357" s="1"/>
      <c r="G2357" s="1"/>
      <c r="H2357" s="44" t="str">
        <f t="array" ref="H2357">IF(ISERROR(INDEX(גיליון3!$U$14:$X$28,MATCH('דיווח פרטני'!G2357,גיליון3!$T$14:$T$28,0),MATCH('דיווח פרטני'!C2357,גיליון3!$U$13:$X$13,0)))," ", INDEX(גיליון3!$U$14:$X$28,MATCH('דיווח פרטני'!G2357,גיליון3!$T$14:$T$28,0),MATCH('דיווח פרטני'!C2357,גיליון3!$U$13:$X$13,0)))</f>
        <v xml:space="preserve"> </v>
      </c>
      <c r="I2357" s="1"/>
      <c r="J2357" s="1" t="e">
        <f>VLOOKUP(Table_1[[#This Row],[מספר רישוי ]],'[3]2024'!$A:$AH,34,0)</f>
        <v>#N/A</v>
      </c>
    </row>
    <row r="2358" spans="1:10" ht="18" customHeight="1" thickBot="1" x14ac:dyDescent="0.3">
      <c r="A2358" s="1"/>
      <c r="B2358" s="1"/>
      <c r="C2358" s="1"/>
      <c r="D2358" s="1"/>
      <c r="E2358" s="713"/>
      <c r="F2358" s="1"/>
      <c r="G2358" s="1"/>
      <c r="H2358" s="44" t="str">
        <f t="array" ref="H2358">IF(ISERROR(INDEX(גיליון3!$U$14:$X$28,MATCH('דיווח פרטני'!G2358,גיליון3!$T$14:$T$28,0),MATCH('דיווח פרטני'!C2358,גיליון3!$U$13:$X$13,0)))," ", INDEX(גיליון3!$U$14:$X$28,MATCH('דיווח פרטני'!G2358,גיליון3!$T$14:$T$28,0),MATCH('דיווח פרטני'!C2358,גיליון3!$U$13:$X$13,0)))</f>
        <v xml:space="preserve"> </v>
      </c>
      <c r="I2358" s="1"/>
      <c r="J2358" s="1" t="e">
        <f>VLOOKUP(Table_1[[#This Row],[מספר רישוי ]],'[3]2024'!$A:$AH,34,0)</f>
        <v>#N/A</v>
      </c>
    </row>
    <row r="2359" spans="1:10" ht="18" customHeight="1" thickBot="1" x14ac:dyDescent="0.3">
      <c r="A2359" s="1"/>
      <c r="B2359" s="1"/>
      <c r="C2359" s="1"/>
      <c r="D2359" s="1"/>
      <c r="E2359" s="713"/>
      <c r="F2359" s="1"/>
      <c r="G2359" s="1"/>
      <c r="H2359" s="44" t="str">
        <f t="array" ref="H2359">IF(ISERROR(INDEX(גיליון3!$U$14:$X$28,MATCH('דיווח פרטני'!G2359,גיליון3!$T$14:$T$28,0),MATCH('דיווח פרטני'!C2359,גיליון3!$U$13:$X$13,0)))," ", INDEX(גיליון3!$U$14:$X$28,MATCH('דיווח פרטני'!G2359,גיליון3!$T$14:$T$28,0),MATCH('דיווח פרטני'!C2359,גיליון3!$U$13:$X$13,0)))</f>
        <v xml:space="preserve"> </v>
      </c>
      <c r="I2359" s="1"/>
      <c r="J2359" s="1" t="e">
        <f>VLOOKUP(Table_1[[#This Row],[מספר רישוי ]],'[3]2024'!$A:$AH,34,0)</f>
        <v>#N/A</v>
      </c>
    </row>
    <row r="2360" spans="1:10" ht="18" customHeight="1" thickBot="1" x14ac:dyDescent="0.3">
      <c r="A2360" s="1"/>
      <c r="B2360" s="1"/>
      <c r="C2360" s="1"/>
      <c r="D2360" s="1"/>
      <c r="E2360" s="713"/>
      <c r="F2360" s="1"/>
      <c r="G2360" s="1"/>
      <c r="H2360" s="44" t="str">
        <f t="array" ref="H2360">IF(ISERROR(INDEX(גיליון3!$U$14:$X$28,MATCH('דיווח פרטני'!G2360,גיליון3!$T$14:$T$28,0),MATCH('דיווח פרטני'!C2360,גיליון3!$U$13:$X$13,0)))," ", INDEX(גיליון3!$U$14:$X$28,MATCH('דיווח פרטני'!G2360,גיליון3!$T$14:$T$28,0),MATCH('דיווח פרטני'!C2360,גיליון3!$U$13:$X$13,0)))</f>
        <v xml:space="preserve"> </v>
      </c>
      <c r="I2360" s="1"/>
      <c r="J2360" s="1" t="e">
        <f>VLOOKUP(Table_1[[#This Row],[מספר רישוי ]],'[3]2024'!$A:$AH,34,0)</f>
        <v>#N/A</v>
      </c>
    </row>
    <row r="2361" spans="1:10" ht="18" customHeight="1" thickBot="1" x14ac:dyDescent="0.3">
      <c r="A2361" s="1"/>
      <c r="B2361" s="1"/>
      <c r="C2361" s="1"/>
      <c r="D2361" s="1"/>
      <c r="E2361" s="713"/>
      <c r="F2361" s="1"/>
      <c r="G2361" s="1"/>
      <c r="H2361" s="44" t="str">
        <f t="array" ref="H2361">IF(ISERROR(INDEX(גיליון3!$U$14:$X$28,MATCH('דיווח פרטני'!G2361,גיליון3!$T$14:$T$28,0),MATCH('דיווח פרטני'!C2361,גיליון3!$U$13:$X$13,0)))," ", INDEX(גיליון3!$U$14:$X$28,MATCH('דיווח פרטני'!G2361,גיליון3!$T$14:$T$28,0),MATCH('דיווח פרטני'!C2361,גיליון3!$U$13:$X$13,0)))</f>
        <v xml:space="preserve"> </v>
      </c>
      <c r="I2361" s="1"/>
      <c r="J2361" s="1" t="e">
        <f>VLOOKUP(Table_1[[#This Row],[מספר רישוי ]],'[3]2024'!$A:$AH,34,0)</f>
        <v>#N/A</v>
      </c>
    </row>
    <row r="2362" spans="1:10" ht="18" customHeight="1" thickBot="1" x14ac:dyDescent="0.3">
      <c r="A2362" s="1"/>
      <c r="B2362" s="1"/>
      <c r="C2362" s="1"/>
      <c r="D2362" s="1"/>
      <c r="E2362" s="713"/>
      <c r="F2362" s="1"/>
      <c r="G2362" s="1"/>
      <c r="H2362" s="44" t="str">
        <f t="array" ref="H2362">IF(ISERROR(INDEX(גיליון3!$U$14:$X$28,MATCH('דיווח פרטני'!G2362,גיליון3!$T$14:$T$28,0),MATCH('דיווח פרטני'!C2362,גיליון3!$U$13:$X$13,0)))," ", INDEX(גיליון3!$U$14:$X$28,MATCH('דיווח פרטני'!G2362,גיליון3!$T$14:$T$28,0),MATCH('דיווח פרטני'!C2362,גיליון3!$U$13:$X$13,0)))</f>
        <v xml:space="preserve"> </v>
      </c>
      <c r="I2362" s="1"/>
      <c r="J2362" s="1" t="e">
        <f>VLOOKUP(Table_1[[#This Row],[מספר רישוי ]],'[3]2024'!$A:$AH,34,0)</f>
        <v>#N/A</v>
      </c>
    </row>
    <row r="2363" spans="1:10" ht="18" customHeight="1" thickBot="1" x14ac:dyDescent="0.3">
      <c r="A2363" s="1"/>
      <c r="B2363" s="1"/>
      <c r="C2363" s="1"/>
      <c r="D2363" s="1"/>
      <c r="E2363" s="713"/>
      <c r="F2363" s="1"/>
      <c r="G2363" s="1"/>
      <c r="H2363" s="44" t="str">
        <f t="array" ref="H2363">IF(ISERROR(INDEX(גיליון3!$U$14:$X$28,MATCH('דיווח פרטני'!G2363,גיליון3!$T$14:$T$28,0),MATCH('דיווח פרטני'!C2363,גיליון3!$U$13:$X$13,0)))," ", INDEX(גיליון3!$U$14:$X$28,MATCH('דיווח פרטני'!G2363,גיליון3!$T$14:$T$28,0),MATCH('דיווח פרטני'!C2363,גיליון3!$U$13:$X$13,0)))</f>
        <v xml:space="preserve"> </v>
      </c>
      <c r="I2363" s="1"/>
      <c r="J2363" s="1" t="e">
        <f>VLOOKUP(Table_1[[#This Row],[מספר רישוי ]],'[3]2024'!$A:$AH,34,0)</f>
        <v>#N/A</v>
      </c>
    </row>
    <row r="2364" spans="1:10" ht="18" customHeight="1" thickBot="1" x14ac:dyDescent="0.3">
      <c r="A2364" s="1"/>
      <c r="B2364" s="1"/>
      <c r="C2364" s="1"/>
      <c r="D2364" s="1"/>
      <c r="E2364" s="713"/>
      <c r="F2364" s="1"/>
      <c r="G2364" s="1"/>
      <c r="H2364" s="44" t="str">
        <f t="array" ref="H2364">IF(ISERROR(INDEX(גיליון3!$U$14:$X$28,MATCH('דיווח פרטני'!G2364,גיליון3!$T$14:$T$28,0),MATCH('דיווח פרטני'!C2364,גיליון3!$U$13:$X$13,0)))," ", INDEX(גיליון3!$U$14:$X$28,MATCH('דיווח פרטני'!G2364,גיליון3!$T$14:$T$28,0),MATCH('דיווח פרטני'!C2364,גיליון3!$U$13:$X$13,0)))</f>
        <v xml:space="preserve"> </v>
      </c>
      <c r="I2364" s="1"/>
      <c r="J2364" s="1" t="e">
        <f>VLOOKUP(Table_1[[#This Row],[מספר רישוי ]],'[3]2024'!$A:$AH,34,0)</f>
        <v>#N/A</v>
      </c>
    </row>
    <row r="2365" spans="1:10" ht="18" customHeight="1" thickBot="1" x14ac:dyDescent="0.3">
      <c r="A2365" s="1"/>
      <c r="B2365" s="1"/>
      <c r="C2365" s="1"/>
      <c r="D2365" s="1"/>
      <c r="E2365" s="713"/>
      <c r="F2365" s="1"/>
      <c r="G2365" s="1"/>
      <c r="H2365" s="44" t="str">
        <f t="array" ref="H2365">IF(ISERROR(INDEX(גיליון3!$U$14:$X$28,MATCH('דיווח פרטני'!G2365,גיליון3!$T$14:$T$28,0),MATCH('דיווח פרטני'!C2365,גיליון3!$U$13:$X$13,0)))," ", INDEX(גיליון3!$U$14:$X$28,MATCH('דיווח פרטני'!G2365,גיליון3!$T$14:$T$28,0),MATCH('דיווח פרטני'!C2365,גיליון3!$U$13:$X$13,0)))</f>
        <v xml:space="preserve"> </v>
      </c>
      <c r="I2365" s="1"/>
      <c r="J2365" s="1" t="e">
        <f>VLOOKUP(Table_1[[#This Row],[מספר רישוי ]],'[3]2024'!$A:$AH,34,0)</f>
        <v>#N/A</v>
      </c>
    </row>
    <row r="2366" spans="1:10" ht="18" customHeight="1" thickBot="1" x14ac:dyDescent="0.3">
      <c r="A2366" s="1"/>
      <c r="B2366" s="1"/>
      <c r="C2366" s="1"/>
      <c r="D2366" s="1"/>
      <c r="E2366" s="713"/>
      <c r="F2366" s="1"/>
      <c r="G2366" s="1"/>
      <c r="H2366" s="44" t="str">
        <f t="array" ref="H2366">IF(ISERROR(INDEX(גיליון3!$U$14:$X$28,MATCH('דיווח פרטני'!G2366,גיליון3!$T$14:$T$28,0),MATCH('דיווח פרטני'!C2366,גיליון3!$U$13:$X$13,0)))," ", INDEX(גיליון3!$U$14:$X$28,MATCH('דיווח פרטני'!G2366,גיליון3!$T$14:$T$28,0),MATCH('דיווח פרטני'!C2366,גיליון3!$U$13:$X$13,0)))</f>
        <v xml:space="preserve"> </v>
      </c>
      <c r="I2366" s="1"/>
      <c r="J2366" s="1" t="e">
        <f>VLOOKUP(Table_1[[#This Row],[מספר רישוי ]],'[3]2024'!$A:$AH,34,0)</f>
        <v>#N/A</v>
      </c>
    </row>
    <row r="2367" spans="1:10" ht="18" customHeight="1" thickBot="1" x14ac:dyDescent="0.3">
      <c r="A2367" s="1"/>
      <c r="B2367" s="1"/>
      <c r="C2367" s="1"/>
      <c r="D2367" s="1"/>
      <c r="E2367" s="713"/>
      <c r="F2367" s="1"/>
      <c r="G2367" s="1"/>
      <c r="H2367" s="44" t="str">
        <f t="array" ref="H2367">IF(ISERROR(INDEX(גיליון3!$U$14:$X$28,MATCH('דיווח פרטני'!G2367,גיליון3!$T$14:$T$28,0),MATCH('דיווח פרטני'!C2367,גיליון3!$U$13:$X$13,0)))," ", INDEX(גיליון3!$U$14:$X$28,MATCH('דיווח פרטני'!G2367,גיליון3!$T$14:$T$28,0),MATCH('דיווח פרטני'!C2367,גיליון3!$U$13:$X$13,0)))</f>
        <v xml:space="preserve"> </v>
      </c>
      <c r="I2367" s="1"/>
      <c r="J2367" s="1" t="e">
        <f>VLOOKUP(Table_1[[#This Row],[מספר רישוי ]],'[3]2024'!$A:$AH,34,0)</f>
        <v>#N/A</v>
      </c>
    </row>
    <row r="2368" spans="1:10" ht="18" customHeight="1" thickBot="1" x14ac:dyDescent="0.3">
      <c r="A2368" s="1"/>
      <c r="B2368" s="1"/>
      <c r="C2368" s="1"/>
      <c r="D2368" s="1"/>
      <c r="E2368" s="713"/>
      <c r="F2368" s="1"/>
      <c r="G2368" s="1"/>
      <c r="H2368" s="44" t="str">
        <f t="array" ref="H2368">IF(ISERROR(INDEX(גיליון3!$U$14:$X$28,MATCH('דיווח פרטני'!G2368,גיליון3!$T$14:$T$28,0),MATCH('דיווח פרטני'!C2368,גיליון3!$U$13:$X$13,0)))," ", INDEX(גיליון3!$U$14:$X$28,MATCH('דיווח פרטני'!G2368,גיליון3!$T$14:$T$28,0),MATCH('דיווח פרטני'!C2368,גיליון3!$U$13:$X$13,0)))</f>
        <v xml:space="preserve"> </v>
      </c>
      <c r="I2368" s="1"/>
      <c r="J2368" s="1" t="e">
        <f>VLOOKUP(Table_1[[#This Row],[מספר רישוי ]],'[3]2024'!$A:$AH,34,0)</f>
        <v>#N/A</v>
      </c>
    </row>
    <row r="2369" spans="1:10" ht="18" customHeight="1" thickBot="1" x14ac:dyDescent="0.3">
      <c r="A2369" s="1"/>
      <c r="B2369" s="1"/>
      <c r="C2369" s="1"/>
      <c r="D2369" s="1"/>
      <c r="E2369" s="713"/>
      <c r="F2369" s="1"/>
      <c r="G2369" s="1"/>
      <c r="H2369" s="44" t="str">
        <f t="array" ref="H2369">IF(ISERROR(INDEX(גיליון3!$U$14:$X$28,MATCH('דיווח פרטני'!G2369,גיליון3!$T$14:$T$28,0),MATCH('דיווח פרטני'!C2369,גיליון3!$U$13:$X$13,0)))," ", INDEX(גיליון3!$U$14:$X$28,MATCH('דיווח פרטני'!G2369,גיליון3!$T$14:$T$28,0),MATCH('דיווח פרטני'!C2369,גיליון3!$U$13:$X$13,0)))</f>
        <v xml:space="preserve"> </v>
      </c>
      <c r="I2369" s="1"/>
      <c r="J2369" s="1" t="e">
        <f>VLOOKUP(Table_1[[#This Row],[מספר רישוי ]],'[3]2024'!$A:$AH,34,0)</f>
        <v>#N/A</v>
      </c>
    </row>
    <row r="2370" spans="1:10" ht="18" customHeight="1" thickBot="1" x14ac:dyDescent="0.3">
      <c r="A2370" s="1"/>
      <c r="B2370" s="1"/>
      <c r="C2370" s="1"/>
      <c r="D2370" s="1"/>
      <c r="E2370" s="713"/>
      <c r="F2370" s="1"/>
      <c r="G2370" s="1"/>
      <c r="H2370" s="44" t="str">
        <f t="array" ref="H2370">IF(ISERROR(INDEX(גיליון3!$U$14:$X$28,MATCH('דיווח פרטני'!G2370,גיליון3!$T$14:$T$28,0),MATCH('דיווח פרטני'!C2370,גיליון3!$U$13:$X$13,0)))," ", INDEX(גיליון3!$U$14:$X$28,MATCH('דיווח פרטני'!G2370,גיליון3!$T$14:$T$28,0),MATCH('דיווח פרטני'!C2370,גיליון3!$U$13:$X$13,0)))</f>
        <v xml:space="preserve"> </v>
      </c>
      <c r="I2370" s="1"/>
      <c r="J2370" s="1" t="e">
        <f>VLOOKUP(Table_1[[#This Row],[מספר רישוי ]],'[3]2024'!$A:$AH,34,0)</f>
        <v>#N/A</v>
      </c>
    </row>
    <row r="2371" spans="1:10" ht="18" customHeight="1" thickBot="1" x14ac:dyDescent="0.3">
      <c r="A2371" s="1"/>
      <c r="B2371" s="1"/>
      <c r="C2371" s="1"/>
      <c r="D2371" s="1"/>
      <c r="E2371" s="713"/>
      <c r="F2371" s="1"/>
      <c r="G2371" s="1"/>
      <c r="H2371" s="44" t="str">
        <f t="array" ref="H2371">IF(ISERROR(INDEX(גיליון3!$U$14:$X$28,MATCH('דיווח פרטני'!G2371,גיליון3!$T$14:$T$28,0),MATCH('דיווח פרטני'!C2371,גיליון3!$U$13:$X$13,0)))," ", INDEX(גיליון3!$U$14:$X$28,MATCH('דיווח פרטני'!G2371,גיליון3!$T$14:$T$28,0),MATCH('דיווח פרטני'!C2371,גיליון3!$U$13:$X$13,0)))</f>
        <v xml:space="preserve"> </v>
      </c>
      <c r="I2371" s="1"/>
      <c r="J2371" s="1" t="e">
        <f>VLOOKUP(Table_1[[#This Row],[מספר רישוי ]],'[3]2024'!$A:$AH,34,0)</f>
        <v>#N/A</v>
      </c>
    </row>
    <row r="2372" spans="1:10" ht="18" customHeight="1" thickBot="1" x14ac:dyDescent="0.3">
      <c r="A2372" s="1"/>
      <c r="B2372" s="1"/>
      <c r="C2372" s="1"/>
      <c r="D2372" s="1"/>
      <c r="E2372" s="713"/>
      <c r="F2372" s="1"/>
      <c r="G2372" s="1"/>
      <c r="H2372" s="44" t="str">
        <f t="array" ref="H2372">IF(ISERROR(INDEX(גיליון3!$U$14:$X$28,MATCH('דיווח פרטני'!G2372,גיליון3!$T$14:$T$28,0),MATCH('דיווח פרטני'!C2372,גיליון3!$U$13:$X$13,0)))," ", INDEX(גיליון3!$U$14:$X$28,MATCH('דיווח פרטני'!G2372,גיליון3!$T$14:$T$28,0),MATCH('דיווח פרטני'!C2372,גיליון3!$U$13:$X$13,0)))</f>
        <v xml:space="preserve"> </v>
      </c>
      <c r="I2372" s="1"/>
      <c r="J2372" s="1" t="e">
        <f>VLOOKUP(Table_1[[#This Row],[מספר רישוי ]],'[3]2024'!$A:$AH,34,0)</f>
        <v>#N/A</v>
      </c>
    </row>
    <row r="2373" spans="1:10" ht="18" customHeight="1" thickBot="1" x14ac:dyDescent="0.3">
      <c r="A2373" s="1"/>
      <c r="B2373" s="1"/>
      <c r="C2373" s="1"/>
      <c r="D2373" s="1"/>
      <c r="E2373" s="713"/>
      <c r="F2373" s="1"/>
      <c r="G2373" s="1"/>
      <c r="H2373" s="44" t="str">
        <f t="array" ref="H2373">IF(ISERROR(INDEX(גיליון3!$U$14:$X$28,MATCH('דיווח פרטני'!G2373,גיליון3!$T$14:$T$28,0),MATCH('דיווח פרטני'!C2373,גיליון3!$U$13:$X$13,0)))," ", INDEX(גיליון3!$U$14:$X$28,MATCH('דיווח פרטני'!G2373,גיליון3!$T$14:$T$28,0),MATCH('דיווח פרטני'!C2373,גיליון3!$U$13:$X$13,0)))</f>
        <v xml:space="preserve"> </v>
      </c>
      <c r="I2373" s="1"/>
      <c r="J2373" s="1" t="e">
        <f>VLOOKUP(Table_1[[#This Row],[מספר רישוי ]],'[3]2024'!$A:$AH,34,0)</f>
        <v>#N/A</v>
      </c>
    </row>
    <row r="2374" spans="1:10" ht="18" customHeight="1" thickBot="1" x14ac:dyDescent="0.3">
      <c r="A2374" s="1"/>
      <c r="B2374" s="1"/>
      <c r="C2374" s="1"/>
      <c r="D2374" s="1"/>
      <c r="E2374" s="713"/>
      <c r="F2374" s="1"/>
      <c r="G2374" s="1"/>
      <c r="H2374" s="44" t="str">
        <f t="array" ref="H2374">IF(ISERROR(INDEX(גיליון3!$U$14:$X$28,MATCH('דיווח פרטני'!G2374,גיליון3!$T$14:$T$28,0),MATCH('דיווח פרטני'!C2374,גיליון3!$U$13:$X$13,0)))," ", INDEX(גיליון3!$U$14:$X$28,MATCH('דיווח פרטני'!G2374,גיליון3!$T$14:$T$28,0),MATCH('דיווח פרטני'!C2374,גיליון3!$U$13:$X$13,0)))</f>
        <v xml:space="preserve"> </v>
      </c>
      <c r="I2374" s="1"/>
      <c r="J2374" s="1" t="e">
        <f>VLOOKUP(Table_1[[#This Row],[מספר רישוי ]],'[3]2024'!$A:$AH,34,0)</f>
        <v>#N/A</v>
      </c>
    </row>
    <row r="2375" spans="1:10" ht="18" customHeight="1" thickBot="1" x14ac:dyDescent="0.3">
      <c r="A2375" s="1"/>
      <c r="B2375" s="1"/>
      <c r="C2375" s="1"/>
      <c r="D2375" s="1"/>
      <c r="E2375" s="713"/>
      <c r="F2375" s="1"/>
      <c r="G2375" s="1"/>
      <c r="H2375" s="44" t="str">
        <f t="array" ref="H2375">IF(ISERROR(INDEX(גיליון3!$U$14:$X$28,MATCH('דיווח פרטני'!G2375,גיליון3!$T$14:$T$28,0),MATCH('דיווח פרטני'!C2375,גיליון3!$U$13:$X$13,0)))," ", INDEX(גיליון3!$U$14:$X$28,MATCH('דיווח פרטני'!G2375,גיליון3!$T$14:$T$28,0),MATCH('דיווח פרטני'!C2375,גיליון3!$U$13:$X$13,0)))</f>
        <v xml:space="preserve"> </v>
      </c>
      <c r="I2375" s="1"/>
      <c r="J2375" s="1" t="e">
        <f>VLOOKUP(Table_1[[#This Row],[מספר רישוי ]],'[3]2024'!$A:$AH,34,0)</f>
        <v>#N/A</v>
      </c>
    </row>
    <row r="2376" spans="1:10" ht="18" customHeight="1" thickBot="1" x14ac:dyDescent="0.3">
      <c r="A2376" s="1"/>
      <c r="B2376" s="1"/>
      <c r="C2376" s="1"/>
      <c r="D2376" s="1"/>
      <c r="E2376" s="713"/>
      <c r="F2376" s="1"/>
      <c r="G2376" s="1"/>
      <c r="H2376" s="44" t="str">
        <f t="array" ref="H2376">IF(ISERROR(INDEX(גיליון3!$U$14:$X$28,MATCH('דיווח פרטני'!G2376,גיליון3!$T$14:$T$28,0),MATCH('דיווח פרטני'!C2376,גיליון3!$U$13:$X$13,0)))," ", INDEX(גיליון3!$U$14:$X$28,MATCH('דיווח פרטני'!G2376,גיליון3!$T$14:$T$28,0),MATCH('דיווח פרטני'!C2376,גיליון3!$U$13:$X$13,0)))</f>
        <v xml:space="preserve"> </v>
      </c>
      <c r="I2376" s="1"/>
      <c r="J2376" s="1" t="e">
        <f>VLOOKUP(Table_1[[#This Row],[מספר רישוי ]],'[3]2024'!$A:$AH,34,0)</f>
        <v>#N/A</v>
      </c>
    </row>
    <row r="2377" spans="1:10" ht="18" customHeight="1" thickBot="1" x14ac:dyDescent="0.3">
      <c r="A2377" s="1"/>
      <c r="B2377" s="1"/>
      <c r="C2377" s="1"/>
      <c r="D2377" s="1"/>
      <c r="E2377" s="713"/>
      <c r="F2377" s="1"/>
      <c r="G2377" s="1"/>
      <c r="H2377" s="44" t="str">
        <f t="array" ref="H2377">IF(ISERROR(INDEX(גיליון3!$U$14:$X$28,MATCH('דיווח פרטני'!G2377,גיליון3!$T$14:$T$28,0),MATCH('דיווח פרטני'!C2377,גיליון3!$U$13:$X$13,0)))," ", INDEX(גיליון3!$U$14:$X$28,MATCH('דיווח פרטני'!G2377,גיליון3!$T$14:$T$28,0),MATCH('דיווח פרטני'!C2377,גיליון3!$U$13:$X$13,0)))</f>
        <v xml:space="preserve"> </v>
      </c>
      <c r="I2377" s="1"/>
      <c r="J2377" s="1" t="e">
        <f>VLOOKUP(Table_1[[#This Row],[מספר רישוי ]],'[3]2024'!$A:$AH,34,0)</f>
        <v>#N/A</v>
      </c>
    </row>
    <row r="2378" spans="1:10" ht="18" customHeight="1" thickBot="1" x14ac:dyDescent="0.3">
      <c r="A2378" s="1"/>
      <c r="B2378" s="1"/>
      <c r="C2378" s="1"/>
      <c r="D2378" s="1"/>
      <c r="E2378" s="713"/>
      <c r="F2378" s="1"/>
      <c r="G2378" s="1"/>
      <c r="H2378" s="44" t="str">
        <f t="array" ref="H2378">IF(ISERROR(INDEX(גיליון3!$U$14:$X$28,MATCH('דיווח פרטני'!G2378,גיליון3!$T$14:$T$28,0),MATCH('דיווח פרטני'!C2378,גיליון3!$U$13:$X$13,0)))," ", INDEX(גיליון3!$U$14:$X$28,MATCH('דיווח פרטני'!G2378,גיליון3!$T$14:$T$28,0),MATCH('דיווח פרטני'!C2378,גיליון3!$U$13:$X$13,0)))</f>
        <v xml:space="preserve"> </v>
      </c>
      <c r="I2378" s="1"/>
      <c r="J2378" s="1" t="e">
        <f>VLOOKUP(Table_1[[#This Row],[מספר רישוי ]],'[3]2024'!$A:$AH,34,0)</f>
        <v>#N/A</v>
      </c>
    </row>
    <row r="2379" spans="1:10" ht="18" customHeight="1" thickBot="1" x14ac:dyDescent="0.3">
      <c r="A2379" s="1"/>
      <c r="B2379" s="1"/>
      <c r="C2379" s="1"/>
      <c r="D2379" s="1"/>
      <c r="E2379" s="713"/>
      <c r="F2379" s="1"/>
      <c r="G2379" s="1"/>
      <c r="H2379" s="44" t="str">
        <f t="array" ref="H2379">IF(ISERROR(INDEX(גיליון3!$U$14:$X$28,MATCH('דיווח פרטני'!G2379,גיליון3!$T$14:$T$28,0),MATCH('דיווח פרטני'!C2379,גיליון3!$U$13:$X$13,0)))," ", INDEX(גיליון3!$U$14:$X$28,MATCH('דיווח פרטני'!G2379,גיליון3!$T$14:$T$28,0),MATCH('דיווח פרטני'!C2379,גיליון3!$U$13:$X$13,0)))</f>
        <v xml:space="preserve"> </v>
      </c>
      <c r="I2379" s="1"/>
      <c r="J2379" s="1" t="e">
        <f>VLOOKUP(Table_1[[#This Row],[מספר רישוי ]],'[3]2024'!$A:$AH,34,0)</f>
        <v>#N/A</v>
      </c>
    </row>
    <row r="2380" spans="1:10" ht="18" customHeight="1" thickBot="1" x14ac:dyDescent="0.3">
      <c r="A2380" s="1"/>
      <c r="B2380" s="1"/>
      <c r="C2380" s="1"/>
      <c r="D2380" s="1"/>
      <c r="E2380" s="713"/>
      <c r="F2380" s="1"/>
      <c r="G2380" s="1"/>
      <c r="H2380" s="44" t="str">
        <f t="array" ref="H2380">IF(ISERROR(INDEX(גיליון3!$U$14:$X$28,MATCH('דיווח פרטני'!G2380,גיליון3!$T$14:$T$28,0),MATCH('דיווח פרטני'!C2380,גיליון3!$U$13:$X$13,0)))," ", INDEX(גיליון3!$U$14:$X$28,MATCH('דיווח פרטני'!G2380,גיליון3!$T$14:$T$28,0),MATCH('דיווח פרטני'!C2380,גיליון3!$U$13:$X$13,0)))</f>
        <v xml:space="preserve"> </v>
      </c>
      <c r="I2380" s="1"/>
      <c r="J2380" s="1" t="e">
        <f>VLOOKUP(Table_1[[#This Row],[מספר רישוי ]],'[3]2024'!$A:$AH,34,0)</f>
        <v>#N/A</v>
      </c>
    </row>
    <row r="2381" spans="1:10" ht="18" customHeight="1" thickBot="1" x14ac:dyDescent="0.3">
      <c r="A2381" s="1"/>
      <c r="B2381" s="1"/>
      <c r="C2381" s="1"/>
      <c r="D2381" s="1"/>
      <c r="E2381" s="713"/>
      <c r="F2381" s="1"/>
      <c r="G2381" s="1"/>
      <c r="H2381" s="44" t="str">
        <f t="array" ref="H2381">IF(ISERROR(INDEX(גיליון3!$U$14:$X$28,MATCH('דיווח פרטני'!G2381,גיליון3!$T$14:$T$28,0),MATCH('דיווח פרטני'!C2381,גיליון3!$U$13:$X$13,0)))," ", INDEX(גיליון3!$U$14:$X$28,MATCH('דיווח פרטני'!G2381,גיליון3!$T$14:$T$28,0),MATCH('דיווח פרטני'!C2381,גיליון3!$U$13:$X$13,0)))</f>
        <v xml:space="preserve"> </v>
      </c>
      <c r="I2381" s="1"/>
      <c r="J2381" s="1" t="e">
        <f>VLOOKUP(Table_1[[#This Row],[מספר רישוי ]],'[3]2024'!$A:$AH,34,0)</f>
        <v>#N/A</v>
      </c>
    </row>
    <row r="2382" spans="1:10" ht="18" customHeight="1" thickBot="1" x14ac:dyDescent="0.3">
      <c r="A2382" s="1"/>
      <c r="B2382" s="1"/>
      <c r="C2382" s="1"/>
      <c r="D2382" s="1"/>
      <c r="E2382" s="713"/>
      <c r="F2382" s="1"/>
      <c r="G2382" s="1"/>
      <c r="H2382" s="44" t="str">
        <f t="array" ref="H2382">IF(ISERROR(INDEX(גיליון3!$U$14:$X$28,MATCH('דיווח פרטני'!G2382,גיליון3!$T$14:$T$28,0),MATCH('דיווח פרטני'!C2382,גיליון3!$U$13:$X$13,0)))," ", INDEX(גיליון3!$U$14:$X$28,MATCH('דיווח פרטני'!G2382,גיליון3!$T$14:$T$28,0),MATCH('דיווח פרטני'!C2382,גיליון3!$U$13:$X$13,0)))</f>
        <v xml:space="preserve"> </v>
      </c>
      <c r="I2382" s="1"/>
      <c r="J2382" s="1" t="e">
        <f>VLOOKUP(Table_1[[#This Row],[מספר רישוי ]],'[3]2024'!$A:$AH,34,0)</f>
        <v>#N/A</v>
      </c>
    </row>
    <row r="2383" spans="1:10" ht="18" customHeight="1" thickBot="1" x14ac:dyDescent="0.3">
      <c r="A2383" s="1"/>
      <c r="B2383" s="1"/>
      <c r="C2383" s="1"/>
      <c r="D2383" s="1"/>
      <c r="E2383" s="713"/>
      <c r="F2383" s="1"/>
      <c r="G2383" s="1"/>
      <c r="H2383" s="44" t="str">
        <f t="array" ref="H2383">IF(ISERROR(INDEX(גיליון3!$U$14:$X$28,MATCH('דיווח פרטני'!G2383,גיליון3!$T$14:$T$28,0),MATCH('דיווח פרטני'!C2383,גיליון3!$U$13:$X$13,0)))," ", INDEX(גיליון3!$U$14:$X$28,MATCH('דיווח פרטני'!G2383,גיליון3!$T$14:$T$28,0),MATCH('דיווח פרטני'!C2383,גיליון3!$U$13:$X$13,0)))</f>
        <v xml:space="preserve"> </v>
      </c>
      <c r="I2383" s="1"/>
      <c r="J2383" s="1" t="e">
        <f>VLOOKUP(Table_1[[#This Row],[מספר רישוי ]],'[3]2024'!$A:$AH,34,0)</f>
        <v>#N/A</v>
      </c>
    </row>
    <row r="2384" spans="1:10" ht="18" customHeight="1" thickBot="1" x14ac:dyDescent="0.3">
      <c r="A2384" s="1"/>
      <c r="B2384" s="1"/>
      <c r="C2384" s="1"/>
      <c r="D2384" s="1"/>
      <c r="E2384" s="713"/>
      <c r="F2384" s="1"/>
      <c r="G2384" s="1"/>
      <c r="H2384" s="44" t="str">
        <f t="array" ref="H2384">IF(ISERROR(INDEX(גיליון3!$U$14:$X$28,MATCH('דיווח פרטני'!G2384,גיליון3!$T$14:$T$28,0),MATCH('דיווח פרטני'!C2384,גיליון3!$U$13:$X$13,0)))," ", INDEX(גיליון3!$U$14:$X$28,MATCH('דיווח פרטני'!G2384,גיליון3!$T$14:$T$28,0),MATCH('דיווח פרטני'!C2384,גיליון3!$U$13:$X$13,0)))</f>
        <v xml:space="preserve"> </v>
      </c>
      <c r="I2384" s="1"/>
      <c r="J2384" s="1" t="e">
        <f>VLOOKUP(Table_1[[#This Row],[מספר רישוי ]],'[3]2024'!$A:$AH,34,0)</f>
        <v>#N/A</v>
      </c>
    </row>
    <row r="2385" spans="1:10" ht="18" customHeight="1" thickBot="1" x14ac:dyDescent="0.3">
      <c r="A2385" s="1"/>
      <c r="B2385" s="1"/>
      <c r="C2385" s="1"/>
      <c r="D2385" s="1"/>
      <c r="E2385" s="713"/>
      <c r="F2385" s="1"/>
      <c r="G2385" s="1"/>
      <c r="H2385" s="44" t="str">
        <f t="array" ref="H2385">IF(ISERROR(INDEX(גיליון3!$U$14:$X$28,MATCH('דיווח פרטני'!G2385,גיליון3!$T$14:$T$28,0),MATCH('דיווח פרטני'!C2385,גיליון3!$U$13:$X$13,0)))," ", INDEX(גיליון3!$U$14:$X$28,MATCH('דיווח פרטני'!G2385,גיליון3!$T$14:$T$28,0),MATCH('דיווח פרטני'!C2385,גיליון3!$U$13:$X$13,0)))</f>
        <v xml:space="preserve"> </v>
      </c>
      <c r="I2385" s="1"/>
      <c r="J2385" s="1" t="e">
        <f>VLOOKUP(Table_1[[#This Row],[מספר רישוי ]],'[3]2024'!$A:$AH,34,0)</f>
        <v>#N/A</v>
      </c>
    </row>
    <row r="2386" spans="1:10" ht="18" customHeight="1" thickBot="1" x14ac:dyDescent="0.3">
      <c r="A2386" s="1"/>
      <c r="B2386" s="1"/>
      <c r="C2386" s="1"/>
      <c r="D2386" s="1"/>
      <c r="E2386" s="713"/>
      <c r="F2386" s="1"/>
      <c r="G2386" s="1"/>
      <c r="H2386" s="44" t="str">
        <f t="array" ref="H2386">IF(ISERROR(INDEX(גיליון3!$U$14:$X$28,MATCH('דיווח פרטני'!G2386,גיליון3!$T$14:$T$28,0),MATCH('דיווח פרטני'!C2386,גיליון3!$U$13:$X$13,0)))," ", INDEX(גיליון3!$U$14:$X$28,MATCH('דיווח פרטני'!G2386,גיליון3!$T$14:$T$28,0),MATCH('דיווח פרטני'!C2386,גיליון3!$U$13:$X$13,0)))</f>
        <v xml:space="preserve"> </v>
      </c>
      <c r="I2386" s="1"/>
      <c r="J2386" s="1" t="e">
        <f>VLOOKUP(Table_1[[#This Row],[מספר רישוי ]],'[3]2024'!$A:$AH,34,0)</f>
        <v>#N/A</v>
      </c>
    </row>
    <row r="2387" spans="1:10" ht="18" customHeight="1" thickBot="1" x14ac:dyDescent="0.3">
      <c r="A2387" s="1"/>
      <c r="B2387" s="1"/>
      <c r="C2387" s="1"/>
      <c r="D2387" s="1"/>
      <c r="E2387" s="713"/>
      <c r="F2387" s="1"/>
      <c r="G2387" s="1"/>
      <c r="H2387" s="44" t="str">
        <f t="array" ref="H2387">IF(ISERROR(INDEX(גיליון3!$U$14:$X$28,MATCH('דיווח פרטני'!G2387,גיליון3!$T$14:$T$28,0),MATCH('דיווח פרטני'!C2387,גיליון3!$U$13:$X$13,0)))," ", INDEX(גיליון3!$U$14:$X$28,MATCH('דיווח פרטני'!G2387,גיליון3!$T$14:$T$28,0),MATCH('דיווח פרטני'!C2387,גיליון3!$U$13:$X$13,0)))</f>
        <v xml:space="preserve"> </v>
      </c>
      <c r="I2387" s="1"/>
      <c r="J2387" s="1" t="e">
        <f>VLOOKUP(Table_1[[#This Row],[מספר רישוי ]],'[3]2024'!$A:$AH,34,0)</f>
        <v>#N/A</v>
      </c>
    </row>
    <row r="2388" spans="1:10" ht="18" customHeight="1" thickBot="1" x14ac:dyDescent="0.3">
      <c r="A2388" s="1"/>
      <c r="B2388" s="1"/>
      <c r="C2388" s="1"/>
      <c r="D2388" s="1"/>
      <c r="E2388" s="713"/>
      <c r="F2388" s="1"/>
      <c r="G2388" s="1"/>
      <c r="H2388" s="44" t="str">
        <f t="array" ref="H2388">IF(ISERROR(INDEX(גיליון3!$U$14:$X$28,MATCH('דיווח פרטני'!G2388,גיליון3!$T$14:$T$28,0),MATCH('דיווח פרטני'!C2388,גיליון3!$U$13:$X$13,0)))," ", INDEX(גיליון3!$U$14:$X$28,MATCH('דיווח פרטני'!G2388,גיליון3!$T$14:$T$28,0),MATCH('דיווח פרטני'!C2388,גיליון3!$U$13:$X$13,0)))</f>
        <v xml:space="preserve"> </v>
      </c>
      <c r="I2388" s="1"/>
      <c r="J2388" s="1" t="e">
        <f>VLOOKUP(Table_1[[#This Row],[מספר רישוי ]],'[3]2024'!$A:$AH,34,0)</f>
        <v>#N/A</v>
      </c>
    </row>
    <row r="2389" spans="1:10" ht="18" customHeight="1" thickBot="1" x14ac:dyDescent="0.3">
      <c r="A2389" s="1"/>
      <c r="B2389" s="1"/>
      <c r="C2389" s="1"/>
      <c r="D2389" s="1"/>
      <c r="E2389" s="713"/>
      <c r="F2389" s="1"/>
      <c r="G2389" s="1"/>
      <c r="H2389" s="44" t="str">
        <f t="array" ref="H2389">IF(ISERROR(INDEX(גיליון3!$U$14:$X$28,MATCH('דיווח פרטני'!G2389,גיליון3!$T$14:$T$28,0),MATCH('דיווח פרטני'!C2389,גיליון3!$U$13:$X$13,0)))," ", INDEX(גיליון3!$U$14:$X$28,MATCH('דיווח פרטני'!G2389,גיליון3!$T$14:$T$28,0),MATCH('דיווח פרטני'!C2389,גיליון3!$U$13:$X$13,0)))</f>
        <v xml:space="preserve"> </v>
      </c>
      <c r="I2389" s="1"/>
      <c r="J2389" s="1" t="e">
        <f>VLOOKUP(Table_1[[#This Row],[מספר רישוי ]],'[3]2024'!$A:$AH,34,0)</f>
        <v>#N/A</v>
      </c>
    </row>
    <row r="2390" spans="1:10" ht="18" customHeight="1" thickBot="1" x14ac:dyDescent="0.3">
      <c r="A2390" s="1"/>
      <c r="B2390" s="1"/>
      <c r="C2390" s="1"/>
      <c r="D2390" s="1"/>
      <c r="E2390" s="713"/>
      <c r="F2390" s="1"/>
      <c r="G2390" s="1"/>
      <c r="H2390" s="44" t="str">
        <f t="array" ref="H2390">IF(ISERROR(INDEX(גיליון3!$U$14:$X$28,MATCH('דיווח פרטני'!G2390,גיליון3!$T$14:$T$28,0),MATCH('דיווח פרטני'!C2390,גיליון3!$U$13:$X$13,0)))," ", INDEX(גיליון3!$U$14:$X$28,MATCH('דיווח פרטני'!G2390,גיליון3!$T$14:$T$28,0),MATCH('דיווח פרטני'!C2390,גיליון3!$U$13:$X$13,0)))</f>
        <v xml:space="preserve"> </v>
      </c>
      <c r="I2390" s="1"/>
      <c r="J2390" s="1" t="e">
        <f>VLOOKUP(Table_1[[#This Row],[מספר רישוי ]],'[3]2024'!$A:$AH,34,0)</f>
        <v>#N/A</v>
      </c>
    </row>
    <row r="2391" spans="1:10" ht="18" customHeight="1" thickBot="1" x14ac:dyDescent="0.3">
      <c r="A2391" s="1"/>
      <c r="B2391" s="1"/>
      <c r="C2391" s="1"/>
      <c r="D2391" s="1"/>
      <c r="E2391" s="713"/>
      <c r="F2391" s="1"/>
      <c r="G2391" s="1"/>
      <c r="H2391" s="44" t="str">
        <f t="array" ref="H2391">IF(ISERROR(INDEX(גיליון3!$U$14:$X$28,MATCH('דיווח פרטני'!G2391,גיליון3!$T$14:$T$28,0),MATCH('דיווח פרטני'!C2391,גיליון3!$U$13:$X$13,0)))," ", INDEX(גיליון3!$U$14:$X$28,MATCH('דיווח פרטני'!G2391,גיליון3!$T$14:$T$28,0),MATCH('דיווח פרטני'!C2391,גיליון3!$U$13:$X$13,0)))</f>
        <v xml:space="preserve"> </v>
      </c>
      <c r="I2391" s="1"/>
      <c r="J2391" s="1" t="e">
        <f>VLOOKUP(Table_1[[#This Row],[מספר רישוי ]],'[3]2024'!$A:$AH,34,0)</f>
        <v>#N/A</v>
      </c>
    </row>
    <row r="2392" spans="1:10" ht="18" customHeight="1" thickBot="1" x14ac:dyDescent="0.3">
      <c r="A2392" s="1"/>
      <c r="B2392" s="1"/>
      <c r="C2392" s="1"/>
      <c r="D2392" s="1"/>
      <c r="E2392" s="713"/>
      <c r="F2392" s="1"/>
      <c r="G2392" s="1"/>
      <c r="H2392" s="44" t="str">
        <f t="array" ref="H2392">IF(ISERROR(INDEX(גיליון3!$U$14:$X$28,MATCH('דיווח פרטני'!G2392,גיליון3!$T$14:$T$28,0),MATCH('דיווח פרטני'!C2392,גיליון3!$U$13:$X$13,0)))," ", INDEX(גיליון3!$U$14:$X$28,MATCH('דיווח פרטני'!G2392,גיליון3!$T$14:$T$28,0),MATCH('דיווח פרטני'!C2392,גיליון3!$U$13:$X$13,0)))</f>
        <v xml:space="preserve"> </v>
      </c>
      <c r="I2392" s="1"/>
      <c r="J2392" s="1" t="e">
        <f>VLOOKUP(Table_1[[#This Row],[מספר רישוי ]],'[3]2024'!$A:$AH,34,0)</f>
        <v>#N/A</v>
      </c>
    </row>
    <row r="2393" spans="1:10" ht="18" customHeight="1" thickBot="1" x14ac:dyDescent="0.3">
      <c r="A2393" s="1"/>
      <c r="B2393" s="1"/>
      <c r="C2393" s="1"/>
      <c r="D2393" s="1"/>
      <c r="E2393" s="713"/>
      <c r="F2393" s="1"/>
      <c r="G2393" s="1"/>
      <c r="H2393" s="44" t="str">
        <f t="array" ref="H2393">IF(ISERROR(INDEX(גיליון3!$U$14:$X$28,MATCH('דיווח פרטני'!G2393,גיליון3!$T$14:$T$28,0),MATCH('דיווח פרטני'!C2393,גיליון3!$U$13:$X$13,0)))," ", INDEX(גיליון3!$U$14:$X$28,MATCH('דיווח פרטני'!G2393,גיליון3!$T$14:$T$28,0),MATCH('דיווח פרטני'!C2393,גיליון3!$U$13:$X$13,0)))</f>
        <v xml:space="preserve"> </v>
      </c>
      <c r="I2393" s="1"/>
      <c r="J2393" s="1" t="e">
        <f>VLOOKUP(Table_1[[#This Row],[מספר רישוי ]],'[3]2024'!$A:$AH,34,0)</f>
        <v>#N/A</v>
      </c>
    </row>
    <row r="2394" spans="1:10" ht="18" customHeight="1" thickBot="1" x14ac:dyDescent="0.3">
      <c r="A2394" s="1"/>
      <c r="B2394" s="1"/>
      <c r="C2394" s="1"/>
      <c r="D2394" s="1"/>
      <c r="E2394" s="713"/>
      <c r="F2394" s="1"/>
      <c r="G2394" s="1"/>
      <c r="H2394" s="44" t="str">
        <f t="array" ref="H2394">IF(ISERROR(INDEX(גיליון3!$U$14:$X$28,MATCH('דיווח פרטני'!G2394,גיליון3!$T$14:$T$28,0),MATCH('דיווח פרטני'!C2394,גיליון3!$U$13:$X$13,0)))," ", INDEX(גיליון3!$U$14:$X$28,MATCH('דיווח פרטני'!G2394,גיליון3!$T$14:$T$28,0),MATCH('דיווח פרטני'!C2394,גיליון3!$U$13:$X$13,0)))</f>
        <v xml:space="preserve"> </v>
      </c>
      <c r="I2394" s="1"/>
      <c r="J2394" s="1" t="e">
        <f>VLOOKUP(Table_1[[#This Row],[מספר רישוי ]],'[3]2024'!$A:$AH,34,0)</f>
        <v>#N/A</v>
      </c>
    </row>
    <row r="2395" spans="1:10" ht="18" customHeight="1" thickBot="1" x14ac:dyDescent="0.3">
      <c r="A2395" s="1"/>
      <c r="B2395" s="1"/>
      <c r="C2395" s="1"/>
      <c r="D2395" s="1"/>
      <c r="E2395" s="713"/>
      <c r="F2395" s="1"/>
      <c r="G2395" s="1"/>
      <c r="H2395" s="44" t="str">
        <f t="array" ref="H2395">IF(ISERROR(INDEX(גיליון3!$U$14:$X$28,MATCH('דיווח פרטני'!G2395,גיליון3!$T$14:$T$28,0),MATCH('דיווח פרטני'!C2395,גיליון3!$U$13:$X$13,0)))," ", INDEX(גיליון3!$U$14:$X$28,MATCH('דיווח פרטני'!G2395,גיליון3!$T$14:$T$28,0),MATCH('דיווח פרטני'!C2395,גיליון3!$U$13:$X$13,0)))</f>
        <v xml:space="preserve"> </v>
      </c>
      <c r="I2395" s="1"/>
      <c r="J2395" s="1" t="e">
        <f>VLOOKUP(Table_1[[#This Row],[מספר רישוי ]],'[3]2024'!$A:$AH,34,0)</f>
        <v>#N/A</v>
      </c>
    </row>
    <row r="2396" spans="1:10" ht="18" customHeight="1" thickBot="1" x14ac:dyDescent="0.3">
      <c r="A2396" s="1"/>
      <c r="B2396" s="1"/>
      <c r="C2396" s="1"/>
      <c r="D2396" s="1"/>
      <c r="E2396" s="713"/>
      <c r="F2396" s="1"/>
      <c r="G2396" s="1"/>
      <c r="H2396" s="44" t="str">
        <f t="array" ref="H2396">IF(ISERROR(INDEX(גיליון3!$U$14:$X$28,MATCH('דיווח פרטני'!G2396,גיליון3!$T$14:$T$28,0),MATCH('דיווח פרטני'!C2396,גיליון3!$U$13:$X$13,0)))," ", INDEX(גיליון3!$U$14:$X$28,MATCH('דיווח פרטני'!G2396,גיליון3!$T$14:$T$28,0),MATCH('דיווח פרטני'!C2396,גיליון3!$U$13:$X$13,0)))</f>
        <v xml:space="preserve"> </v>
      </c>
      <c r="I2396" s="1"/>
      <c r="J2396" s="1" t="e">
        <f>VLOOKUP(Table_1[[#This Row],[מספר רישוי ]],'[3]2024'!$A:$AH,34,0)</f>
        <v>#N/A</v>
      </c>
    </row>
    <row r="2397" spans="1:10" ht="18" customHeight="1" thickBot="1" x14ac:dyDescent="0.3">
      <c r="A2397" s="1"/>
      <c r="B2397" s="1"/>
      <c r="C2397" s="1"/>
      <c r="D2397" s="1"/>
      <c r="E2397" s="713"/>
      <c r="F2397" s="1"/>
      <c r="G2397" s="1"/>
      <c r="H2397" s="44" t="str">
        <f t="array" ref="H2397">IF(ISERROR(INDEX(גיליון3!$U$14:$X$28,MATCH('דיווח פרטני'!G2397,גיליון3!$T$14:$T$28,0),MATCH('דיווח פרטני'!C2397,גיליון3!$U$13:$X$13,0)))," ", INDEX(גיליון3!$U$14:$X$28,MATCH('דיווח פרטני'!G2397,גיליון3!$T$14:$T$28,0),MATCH('דיווח פרטני'!C2397,גיליון3!$U$13:$X$13,0)))</f>
        <v xml:space="preserve"> </v>
      </c>
      <c r="I2397" s="1"/>
      <c r="J2397" s="1" t="e">
        <f>VLOOKUP(Table_1[[#This Row],[מספר רישוי ]],'[3]2024'!$A:$AH,34,0)</f>
        <v>#N/A</v>
      </c>
    </row>
    <row r="2398" spans="1:10" ht="18" customHeight="1" thickBot="1" x14ac:dyDescent="0.3">
      <c r="A2398" s="1"/>
      <c r="B2398" s="1"/>
      <c r="C2398" s="1"/>
      <c r="D2398" s="1"/>
      <c r="E2398" s="713"/>
      <c r="F2398" s="1"/>
      <c r="G2398" s="1"/>
      <c r="H2398" s="44" t="str">
        <f t="array" ref="H2398">IF(ISERROR(INDEX(גיליון3!$U$14:$X$28,MATCH('דיווח פרטני'!G2398,גיליון3!$T$14:$T$28,0),MATCH('דיווח פרטני'!C2398,גיליון3!$U$13:$X$13,0)))," ", INDEX(גיליון3!$U$14:$X$28,MATCH('דיווח פרטני'!G2398,גיליון3!$T$14:$T$28,0),MATCH('דיווח פרטני'!C2398,גיליון3!$U$13:$X$13,0)))</f>
        <v xml:space="preserve"> </v>
      </c>
      <c r="I2398" s="1"/>
      <c r="J2398" s="1" t="e">
        <f>VLOOKUP(Table_1[[#This Row],[מספר רישוי ]],'[3]2024'!$A:$AH,34,0)</f>
        <v>#N/A</v>
      </c>
    </row>
    <row r="2399" spans="1:10" ht="18" customHeight="1" thickBot="1" x14ac:dyDescent="0.3">
      <c r="A2399" s="1"/>
      <c r="B2399" s="1"/>
      <c r="C2399" s="1"/>
      <c r="D2399" s="1"/>
      <c r="E2399" s="713"/>
      <c r="F2399" s="1"/>
      <c r="G2399" s="1"/>
      <c r="H2399" s="44" t="str">
        <f t="array" ref="H2399">IF(ISERROR(INDEX(גיליון3!$U$14:$X$28,MATCH('דיווח פרטני'!G2399,גיליון3!$T$14:$T$28,0),MATCH('דיווח פרטני'!C2399,גיליון3!$U$13:$X$13,0)))," ", INDEX(גיליון3!$U$14:$X$28,MATCH('דיווח פרטני'!G2399,גיליון3!$T$14:$T$28,0),MATCH('דיווח פרטני'!C2399,גיליון3!$U$13:$X$13,0)))</f>
        <v xml:space="preserve"> </v>
      </c>
      <c r="I2399" s="1"/>
      <c r="J2399" s="1" t="e">
        <f>VLOOKUP(Table_1[[#This Row],[מספר רישוי ]],'[3]2024'!$A:$AH,34,0)</f>
        <v>#N/A</v>
      </c>
    </row>
    <row r="2400" spans="1:10" ht="18" customHeight="1" thickBot="1" x14ac:dyDescent="0.3">
      <c r="A2400" s="1"/>
      <c r="B2400" s="1"/>
      <c r="C2400" s="1"/>
      <c r="D2400" s="1"/>
      <c r="E2400" s="713"/>
      <c r="F2400" s="1"/>
      <c r="G2400" s="1"/>
      <c r="H2400" s="44" t="str">
        <f t="array" ref="H2400">IF(ISERROR(INDEX(גיליון3!$U$14:$X$28,MATCH('דיווח פרטני'!G2400,גיליון3!$T$14:$T$28,0),MATCH('דיווח פרטני'!C2400,גיליון3!$U$13:$X$13,0)))," ", INDEX(גיליון3!$U$14:$X$28,MATCH('דיווח פרטני'!G2400,גיליון3!$T$14:$T$28,0),MATCH('דיווח פרטני'!C2400,גיליון3!$U$13:$X$13,0)))</f>
        <v xml:space="preserve"> </v>
      </c>
      <c r="I2400" s="1"/>
      <c r="J2400" s="1" t="e">
        <f>VLOOKUP(Table_1[[#This Row],[מספר רישוי ]],'[3]2024'!$A:$AH,34,0)</f>
        <v>#N/A</v>
      </c>
    </row>
    <row r="2401" spans="1:10" ht="18" customHeight="1" thickBot="1" x14ac:dyDescent="0.3">
      <c r="A2401" s="1"/>
      <c r="B2401" s="1"/>
      <c r="C2401" s="1"/>
      <c r="D2401" s="1"/>
      <c r="E2401" s="713"/>
      <c r="F2401" s="1"/>
      <c r="G2401" s="1"/>
      <c r="H2401" s="44" t="str">
        <f t="array" ref="H2401">IF(ISERROR(INDEX(גיליון3!$U$14:$X$28,MATCH('דיווח פרטני'!G2401,גיליון3!$T$14:$T$28,0),MATCH('דיווח פרטני'!C2401,גיליון3!$U$13:$X$13,0)))," ", INDEX(גיליון3!$U$14:$X$28,MATCH('דיווח פרטני'!G2401,גיליון3!$T$14:$T$28,0),MATCH('דיווח פרטני'!C2401,גיליון3!$U$13:$X$13,0)))</f>
        <v xml:space="preserve"> </v>
      </c>
      <c r="I2401" s="1"/>
      <c r="J2401" s="1" t="e">
        <f>VLOOKUP(Table_1[[#This Row],[מספר רישוי ]],'[3]2024'!$A:$AH,34,0)</f>
        <v>#N/A</v>
      </c>
    </row>
    <row r="2402" spans="1:10" ht="18" customHeight="1" thickBot="1" x14ac:dyDescent="0.3">
      <c r="A2402" s="1"/>
      <c r="B2402" s="1"/>
      <c r="C2402" s="1"/>
      <c r="D2402" s="1"/>
      <c r="E2402" s="713"/>
      <c r="F2402" s="1"/>
      <c r="G2402" s="1"/>
      <c r="H2402" s="44" t="str">
        <f t="array" ref="H2402">IF(ISERROR(INDEX(גיליון3!$U$14:$X$28,MATCH('דיווח פרטני'!G2402,גיליון3!$T$14:$T$28,0),MATCH('דיווח פרטני'!C2402,גיליון3!$U$13:$X$13,0)))," ", INDEX(גיליון3!$U$14:$X$28,MATCH('דיווח פרטני'!G2402,גיליון3!$T$14:$T$28,0),MATCH('דיווח פרטני'!C2402,גיליון3!$U$13:$X$13,0)))</f>
        <v xml:space="preserve"> </v>
      </c>
      <c r="I2402" s="1"/>
      <c r="J2402" s="1" t="e">
        <f>VLOOKUP(Table_1[[#This Row],[מספר רישוי ]],'[3]2024'!$A:$AH,34,0)</f>
        <v>#N/A</v>
      </c>
    </row>
    <row r="2403" spans="1:10" ht="18" customHeight="1" thickBot="1" x14ac:dyDescent="0.3">
      <c r="A2403" s="1"/>
      <c r="B2403" s="1"/>
      <c r="C2403" s="1"/>
      <c r="D2403" s="1"/>
      <c r="E2403" s="713"/>
      <c r="F2403" s="1"/>
      <c r="G2403" s="1"/>
      <c r="H2403" s="44" t="str">
        <f t="array" ref="H2403">IF(ISERROR(INDEX(גיליון3!$U$14:$X$28,MATCH('דיווח פרטני'!G2403,גיליון3!$T$14:$T$28,0),MATCH('דיווח פרטני'!C2403,גיליון3!$U$13:$X$13,0)))," ", INDEX(גיליון3!$U$14:$X$28,MATCH('דיווח פרטני'!G2403,גיליון3!$T$14:$T$28,0),MATCH('דיווח פרטני'!C2403,גיליון3!$U$13:$X$13,0)))</f>
        <v xml:space="preserve"> </v>
      </c>
      <c r="I2403" s="1"/>
      <c r="J2403" s="1" t="e">
        <f>VLOOKUP(Table_1[[#This Row],[מספר רישוי ]],'[3]2024'!$A:$AH,34,0)</f>
        <v>#N/A</v>
      </c>
    </row>
    <row r="2404" spans="1:10" ht="18" customHeight="1" thickBot="1" x14ac:dyDescent="0.3">
      <c r="A2404" s="1"/>
      <c r="B2404" s="1"/>
      <c r="C2404" s="1"/>
      <c r="D2404" s="1"/>
      <c r="E2404" s="713"/>
      <c r="F2404" s="1"/>
      <c r="G2404" s="1"/>
      <c r="H2404" s="44" t="str">
        <f t="array" ref="H2404">IF(ISERROR(INDEX(גיליון3!$U$14:$X$28,MATCH('דיווח פרטני'!G2404,גיליון3!$T$14:$T$28,0),MATCH('דיווח פרטני'!C2404,גיליון3!$U$13:$X$13,0)))," ", INDEX(גיליון3!$U$14:$X$28,MATCH('דיווח פרטני'!G2404,גיליון3!$T$14:$T$28,0),MATCH('דיווח פרטני'!C2404,גיליון3!$U$13:$X$13,0)))</f>
        <v xml:space="preserve"> </v>
      </c>
      <c r="I2404" s="1"/>
      <c r="J2404" s="1" t="e">
        <f>VLOOKUP(Table_1[[#This Row],[מספר רישוי ]],'[3]2024'!$A:$AH,34,0)</f>
        <v>#N/A</v>
      </c>
    </row>
    <row r="2405" spans="1:10" ht="18" customHeight="1" thickBot="1" x14ac:dyDescent="0.3">
      <c r="A2405" s="1"/>
      <c r="B2405" s="1"/>
      <c r="C2405" s="1"/>
      <c r="D2405" s="1"/>
      <c r="E2405" s="713"/>
      <c r="F2405" s="1"/>
      <c r="G2405" s="1"/>
      <c r="H2405" s="44" t="str">
        <f t="array" ref="H2405">IF(ISERROR(INDEX(גיליון3!$U$14:$X$28,MATCH('דיווח פרטני'!G2405,גיליון3!$T$14:$T$28,0),MATCH('דיווח פרטני'!C2405,גיליון3!$U$13:$X$13,0)))," ", INDEX(גיליון3!$U$14:$X$28,MATCH('דיווח פרטני'!G2405,גיליון3!$T$14:$T$28,0),MATCH('דיווח פרטני'!C2405,גיליון3!$U$13:$X$13,0)))</f>
        <v xml:space="preserve"> </v>
      </c>
      <c r="I2405" s="1"/>
      <c r="J2405" s="1" t="e">
        <f>VLOOKUP(Table_1[[#This Row],[מספר רישוי ]],'[3]2024'!$A:$AH,34,0)</f>
        <v>#N/A</v>
      </c>
    </row>
    <row r="2406" spans="1:10" ht="18" customHeight="1" thickBot="1" x14ac:dyDescent="0.3">
      <c r="A2406" s="1"/>
      <c r="B2406" s="1"/>
      <c r="C2406" s="1"/>
      <c r="D2406" s="1"/>
      <c r="E2406" s="713"/>
      <c r="F2406" s="1"/>
      <c r="G2406" s="1"/>
      <c r="H2406" s="44" t="str">
        <f t="array" ref="H2406">IF(ISERROR(INDEX(גיליון3!$U$14:$X$28,MATCH('דיווח פרטני'!G2406,גיליון3!$T$14:$T$28,0),MATCH('דיווח פרטני'!C2406,גיליון3!$U$13:$X$13,0)))," ", INDEX(גיליון3!$U$14:$X$28,MATCH('דיווח פרטני'!G2406,גיליון3!$T$14:$T$28,0),MATCH('דיווח פרטני'!C2406,גיליון3!$U$13:$X$13,0)))</f>
        <v xml:space="preserve"> </v>
      </c>
      <c r="I2406" s="1"/>
      <c r="J2406" s="1" t="e">
        <f>VLOOKUP(Table_1[[#This Row],[מספר רישוי ]],'[3]2024'!$A:$AH,34,0)</f>
        <v>#N/A</v>
      </c>
    </row>
    <row r="2407" spans="1:10" ht="18" customHeight="1" thickBot="1" x14ac:dyDescent="0.3">
      <c r="A2407" s="1"/>
      <c r="B2407" s="1"/>
      <c r="C2407" s="1"/>
      <c r="D2407" s="1"/>
      <c r="E2407" s="713"/>
      <c r="F2407" s="1"/>
      <c r="G2407" s="1"/>
      <c r="H2407" s="44" t="str">
        <f t="array" ref="H2407">IF(ISERROR(INDEX(גיליון3!$U$14:$X$28,MATCH('דיווח פרטני'!G2407,גיליון3!$T$14:$T$28,0),MATCH('דיווח פרטני'!C2407,גיליון3!$U$13:$X$13,0)))," ", INDEX(גיליון3!$U$14:$X$28,MATCH('דיווח פרטני'!G2407,גיליון3!$T$14:$T$28,0),MATCH('דיווח פרטני'!C2407,גיליון3!$U$13:$X$13,0)))</f>
        <v xml:space="preserve"> </v>
      </c>
      <c r="I2407" s="1"/>
      <c r="J2407" s="1" t="e">
        <f>VLOOKUP(Table_1[[#This Row],[מספר רישוי ]],'[3]2024'!$A:$AH,34,0)</f>
        <v>#N/A</v>
      </c>
    </row>
    <row r="2408" spans="1:10" ht="18" customHeight="1" thickBot="1" x14ac:dyDescent="0.3">
      <c r="A2408" s="1"/>
      <c r="B2408" s="1"/>
      <c r="C2408" s="1"/>
      <c r="D2408" s="1"/>
      <c r="E2408" s="713"/>
      <c r="F2408" s="1"/>
      <c r="G2408" s="1"/>
      <c r="H2408" s="44" t="str">
        <f t="array" ref="H2408">IF(ISERROR(INDEX(גיליון3!$U$14:$X$28,MATCH('דיווח פרטני'!G2408,גיליון3!$T$14:$T$28,0),MATCH('דיווח פרטני'!C2408,גיליון3!$U$13:$X$13,0)))," ", INDEX(גיליון3!$U$14:$X$28,MATCH('דיווח פרטני'!G2408,גיליון3!$T$14:$T$28,0),MATCH('דיווח פרטני'!C2408,גיליון3!$U$13:$X$13,0)))</f>
        <v xml:space="preserve"> </v>
      </c>
      <c r="I2408" s="1"/>
      <c r="J2408" s="1" t="e">
        <f>VLOOKUP(Table_1[[#This Row],[מספר רישוי ]],'[3]2024'!$A:$AH,34,0)</f>
        <v>#N/A</v>
      </c>
    </row>
    <row r="2409" spans="1:10" ht="18" customHeight="1" thickBot="1" x14ac:dyDescent="0.3">
      <c r="A2409" s="1"/>
      <c r="B2409" s="1"/>
      <c r="C2409" s="1"/>
      <c r="D2409" s="1"/>
      <c r="E2409" s="713"/>
      <c r="F2409" s="1"/>
      <c r="G2409" s="1"/>
      <c r="H2409" s="44" t="str">
        <f t="array" ref="H2409">IF(ISERROR(INDEX(גיליון3!$U$14:$X$28,MATCH('דיווח פרטני'!G2409,גיליון3!$T$14:$T$28,0),MATCH('דיווח פרטני'!C2409,גיליון3!$U$13:$X$13,0)))," ", INDEX(גיליון3!$U$14:$X$28,MATCH('דיווח פרטני'!G2409,גיליון3!$T$14:$T$28,0),MATCH('דיווח פרטני'!C2409,גיליון3!$U$13:$X$13,0)))</f>
        <v xml:space="preserve"> </v>
      </c>
      <c r="I2409" s="1"/>
      <c r="J2409" s="1" t="e">
        <f>VLOOKUP(Table_1[[#This Row],[מספר רישוי ]],'[3]2024'!$A:$AH,34,0)</f>
        <v>#N/A</v>
      </c>
    </row>
    <row r="2410" spans="1:10" ht="18" customHeight="1" thickBot="1" x14ac:dyDescent="0.3">
      <c r="A2410" s="1"/>
      <c r="B2410" s="1"/>
      <c r="C2410" s="1"/>
      <c r="D2410" s="1"/>
      <c r="E2410" s="713"/>
      <c r="F2410" s="1"/>
      <c r="G2410" s="1"/>
      <c r="H2410" s="44" t="str">
        <f t="array" ref="H2410">IF(ISERROR(INDEX(גיליון3!$U$14:$X$28,MATCH('דיווח פרטני'!G2410,גיליון3!$T$14:$T$28,0),MATCH('דיווח פרטני'!C2410,גיליון3!$U$13:$X$13,0)))," ", INDEX(גיליון3!$U$14:$X$28,MATCH('דיווח פרטני'!G2410,גיליון3!$T$14:$T$28,0),MATCH('דיווח פרטני'!C2410,גיליון3!$U$13:$X$13,0)))</f>
        <v xml:space="preserve"> </v>
      </c>
      <c r="I2410" s="1"/>
      <c r="J2410" s="1" t="e">
        <f>VLOOKUP(Table_1[[#This Row],[מספר רישוי ]],'[3]2024'!$A:$AH,34,0)</f>
        <v>#N/A</v>
      </c>
    </row>
    <row r="2411" spans="1:10" ht="18" customHeight="1" thickBot="1" x14ac:dyDescent="0.3">
      <c r="A2411" s="1"/>
      <c r="B2411" s="1"/>
      <c r="C2411" s="1"/>
      <c r="D2411" s="1"/>
      <c r="E2411" s="713"/>
      <c r="F2411" s="1"/>
      <c r="G2411" s="1"/>
      <c r="H2411" s="44" t="str">
        <f t="array" ref="H2411">IF(ISERROR(INDEX(גיליון3!$U$14:$X$28,MATCH('דיווח פרטני'!G2411,גיליון3!$T$14:$T$28,0),MATCH('דיווח פרטני'!C2411,גיליון3!$U$13:$X$13,0)))," ", INDEX(גיליון3!$U$14:$X$28,MATCH('דיווח פרטני'!G2411,גיליון3!$T$14:$T$28,0),MATCH('דיווח פרטני'!C2411,גיליון3!$U$13:$X$13,0)))</f>
        <v xml:space="preserve"> </v>
      </c>
      <c r="I2411" s="1"/>
      <c r="J2411" s="1" t="e">
        <f>VLOOKUP(Table_1[[#This Row],[מספר רישוי ]],'[3]2024'!$A:$AH,34,0)</f>
        <v>#N/A</v>
      </c>
    </row>
    <row r="2412" spans="1:10" ht="18" customHeight="1" thickBot="1" x14ac:dyDescent="0.3">
      <c r="A2412" s="1"/>
      <c r="B2412" s="1"/>
      <c r="C2412" s="1"/>
      <c r="D2412" s="1"/>
      <c r="E2412" s="713"/>
      <c r="F2412" s="1"/>
      <c r="G2412" s="1"/>
      <c r="H2412" s="44" t="str">
        <f t="array" ref="H2412">IF(ISERROR(INDEX(גיליון3!$U$14:$X$28,MATCH('דיווח פרטני'!G2412,גיליון3!$T$14:$T$28,0),MATCH('דיווח פרטני'!C2412,גיליון3!$U$13:$X$13,0)))," ", INDEX(גיליון3!$U$14:$X$28,MATCH('דיווח פרטני'!G2412,גיליון3!$T$14:$T$28,0),MATCH('דיווח פרטני'!C2412,גיליון3!$U$13:$X$13,0)))</f>
        <v xml:space="preserve"> </v>
      </c>
      <c r="I2412" s="1"/>
      <c r="J2412" s="1" t="e">
        <f>VLOOKUP(Table_1[[#This Row],[מספר רישוי ]],'[3]2024'!$A:$AH,34,0)</f>
        <v>#N/A</v>
      </c>
    </row>
    <row r="2413" spans="1:10" ht="18" customHeight="1" thickBot="1" x14ac:dyDescent="0.3">
      <c r="A2413" s="1"/>
      <c r="B2413" s="1"/>
      <c r="C2413" s="1"/>
      <c r="D2413" s="1"/>
      <c r="E2413" s="713"/>
      <c r="F2413" s="1"/>
      <c r="G2413" s="1"/>
      <c r="H2413" s="44" t="str">
        <f t="array" ref="H2413">IF(ISERROR(INDEX(גיליון3!$U$14:$X$28,MATCH('דיווח פרטני'!G2413,גיליון3!$T$14:$T$28,0),MATCH('דיווח פרטני'!C2413,גיליון3!$U$13:$X$13,0)))," ", INDEX(גיליון3!$U$14:$X$28,MATCH('דיווח פרטני'!G2413,גיליון3!$T$14:$T$28,0),MATCH('דיווח פרטני'!C2413,גיליון3!$U$13:$X$13,0)))</f>
        <v xml:space="preserve"> </v>
      </c>
      <c r="I2413" s="1"/>
      <c r="J2413" s="1" t="e">
        <f>VLOOKUP(Table_1[[#This Row],[מספר רישוי ]],'[3]2024'!$A:$AH,34,0)</f>
        <v>#N/A</v>
      </c>
    </row>
    <row r="2414" spans="1:10" ht="18" customHeight="1" thickBot="1" x14ac:dyDescent="0.3">
      <c r="A2414" s="1"/>
      <c r="B2414" s="1"/>
      <c r="C2414" s="1"/>
      <c r="D2414" s="1"/>
      <c r="E2414" s="713"/>
      <c r="F2414" s="1"/>
      <c r="G2414" s="1"/>
      <c r="H2414" s="44" t="str">
        <f t="array" ref="H2414">IF(ISERROR(INDEX(גיליון3!$U$14:$X$28,MATCH('דיווח פרטני'!G2414,גיליון3!$T$14:$T$28,0),MATCH('דיווח פרטני'!C2414,גיליון3!$U$13:$X$13,0)))," ", INDEX(גיליון3!$U$14:$X$28,MATCH('דיווח פרטני'!G2414,גיליון3!$T$14:$T$28,0),MATCH('דיווח פרטני'!C2414,גיליון3!$U$13:$X$13,0)))</f>
        <v xml:space="preserve"> </v>
      </c>
      <c r="I2414" s="1"/>
      <c r="J2414" s="1" t="e">
        <f>VLOOKUP(Table_1[[#This Row],[מספר רישוי ]],'[3]2024'!$A:$AH,34,0)</f>
        <v>#N/A</v>
      </c>
    </row>
    <row r="2415" spans="1:10" ht="18" customHeight="1" thickBot="1" x14ac:dyDescent="0.3">
      <c r="A2415" s="1"/>
      <c r="B2415" s="1"/>
      <c r="C2415" s="1"/>
      <c r="D2415" s="1"/>
      <c r="E2415" s="713"/>
      <c r="F2415" s="1"/>
      <c r="G2415" s="1"/>
      <c r="H2415" s="44" t="str">
        <f t="array" ref="H2415">IF(ISERROR(INDEX(גיליון3!$U$14:$X$28,MATCH('דיווח פרטני'!G2415,גיליון3!$T$14:$T$28,0),MATCH('דיווח פרטני'!C2415,גיליון3!$U$13:$X$13,0)))," ", INDEX(גיליון3!$U$14:$X$28,MATCH('דיווח פרטני'!G2415,גיליון3!$T$14:$T$28,0),MATCH('דיווח פרטני'!C2415,גיליון3!$U$13:$X$13,0)))</f>
        <v xml:space="preserve"> </v>
      </c>
      <c r="I2415" s="1"/>
      <c r="J2415" s="1" t="e">
        <f>VLOOKUP(Table_1[[#This Row],[מספר רישוי ]],'[3]2024'!$A:$AH,34,0)</f>
        <v>#N/A</v>
      </c>
    </row>
    <row r="2416" spans="1:10" ht="18" customHeight="1" thickBot="1" x14ac:dyDescent="0.3">
      <c r="A2416" s="1"/>
      <c r="B2416" s="1"/>
      <c r="C2416" s="1"/>
      <c r="D2416" s="1"/>
      <c r="E2416" s="713"/>
      <c r="F2416" s="1"/>
      <c r="G2416" s="1"/>
      <c r="H2416" s="44" t="str">
        <f t="array" ref="H2416">IF(ISERROR(INDEX(גיליון3!$U$14:$X$28,MATCH('דיווח פרטני'!G2416,גיליון3!$T$14:$T$28,0),MATCH('דיווח פרטני'!C2416,גיליון3!$U$13:$X$13,0)))," ", INDEX(גיליון3!$U$14:$X$28,MATCH('דיווח פרטני'!G2416,גיליון3!$T$14:$T$28,0),MATCH('דיווח פרטני'!C2416,גיליון3!$U$13:$X$13,0)))</f>
        <v xml:space="preserve"> </v>
      </c>
      <c r="I2416" s="1"/>
      <c r="J2416" s="1" t="e">
        <f>VLOOKUP(Table_1[[#This Row],[מספר רישוי ]],'[3]2024'!$A:$AH,34,0)</f>
        <v>#N/A</v>
      </c>
    </row>
    <row r="2417" spans="1:10" ht="18" customHeight="1" thickBot="1" x14ac:dyDescent="0.3">
      <c r="A2417" s="1"/>
      <c r="B2417" s="1"/>
      <c r="C2417" s="1"/>
      <c r="D2417" s="1"/>
      <c r="E2417" s="713"/>
      <c r="F2417" s="1"/>
      <c r="G2417" s="1"/>
      <c r="H2417" s="44" t="str">
        <f t="array" ref="H2417">IF(ISERROR(INDEX(גיליון3!$U$14:$X$28,MATCH('דיווח פרטני'!G2417,גיליון3!$T$14:$T$28,0),MATCH('דיווח פרטני'!C2417,גיליון3!$U$13:$X$13,0)))," ", INDEX(גיליון3!$U$14:$X$28,MATCH('דיווח פרטני'!G2417,גיליון3!$T$14:$T$28,0),MATCH('דיווח פרטני'!C2417,גיליון3!$U$13:$X$13,0)))</f>
        <v xml:space="preserve"> </v>
      </c>
      <c r="I2417" s="1"/>
      <c r="J2417" s="1" t="e">
        <f>VLOOKUP(Table_1[[#This Row],[מספר רישוי ]],'[3]2024'!$A:$AH,34,0)</f>
        <v>#N/A</v>
      </c>
    </row>
    <row r="2418" spans="1:10" ht="18" customHeight="1" thickBot="1" x14ac:dyDescent="0.3">
      <c r="A2418" s="1"/>
      <c r="B2418" s="1"/>
      <c r="C2418" s="1"/>
      <c r="D2418" s="1"/>
      <c r="E2418" s="713"/>
      <c r="F2418" s="1"/>
      <c r="G2418" s="1"/>
      <c r="H2418" s="44" t="str">
        <f t="array" ref="H2418">IF(ISERROR(INDEX(גיליון3!$U$14:$X$28,MATCH('דיווח פרטני'!G2418,גיליון3!$T$14:$T$28,0),MATCH('דיווח פרטני'!C2418,גיליון3!$U$13:$X$13,0)))," ", INDEX(גיליון3!$U$14:$X$28,MATCH('דיווח פרטני'!G2418,גיליון3!$T$14:$T$28,0),MATCH('דיווח פרטני'!C2418,גיליון3!$U$13:$X$13,0)))</f>
        <v xml:space="preserve"> </v>
      </c>
      <c r="I2418" s="1"/>
      <c r="J2418" s="1" t="e">
        <f>VLOOKUP(Table_1[[#This Row],[מספר רישוי ]],'[3]2024'!$A:$AH,34,0)</f>
        <v>#N/A</v>
      </c>
    </row>
    <row r="2419" spans="1:10" ht="18" customHeight="1" thickBot="1" x14ac:dyDescent="0.3">
      <c r="A2419" s="1"/>
      <c r="B2419" s="1"/>
      <c r="C2419" s="1"/>
      <c r="D2419" s="1"/>
      <c r="E2419" s="713"/>
      <c r="F2419" s="1"/>
      <c r="G2419" s="1"/>
      <c r="H2419" s="44" t="str">
        <f t="array" ref="H2419">IF(ISERROR(INDEX(גיליון3!$U$14:$X$28,MATCH('דיווח פרטני'!G2419,גיליון3!$T$14:$T$28,0),MATCH('דיווח פרטני'!C2419,גיליון3!$U$13:$X$13,0)))," ", INDEX(גיליון3!$U$14:$X$28,MATCH('דיווח פרטני'!G2419,גיליון3!$T$14:$T$28,0),MATCH('דיווח פרטני'!C2419,גיליון3!$U$13:$X$13,0)))</f>
        <v xml:space="preserve"> </v>
      </c>
      <c r="I2419" s="1"/>
      <c r="J2419" s="1" t="e">
        <f>VLOOKUP(Table_1[[#This Row],[מספר רישוי ]],'[3]2024'!$A:$AH,34,0)</f>
        <v>#N/A</v>
      </c>
    </row>
    <row r="2420" spans="1:10" ht="18" customHeight="1" thickBot="1" x14ac:dyDescent="0.3">
      <c r="A2420" s="1"/>
      <c r="B2420" s="1"/>
      <c r="C2420" s="1"/>
      <c r="D2420" s="1"/>
      <c r="E2420" s="713"/>
      <c r="F2420" s="1"/>
      <c r="G2420" s="1"/>
      <c r="H2420" s="44" t="str">
        <f t="array" ref="H2420">IF(ISERROR(INDEX(גיליון3!$U$14:$X$28,MATCH('דיווח פרטני'!G2420,גיליון3!$T$14:$T$28,0),MATCH('דיווח פרטני'!C2420,גיליון3!$U$13:$X$13,0)))," ", INDEX(גיליון3!$U$14:$X$28,MATCH('דיווח פרטני'!G2420,גיליון3!$T$14:$T$28,0),MATCH('דיווח פרטני'!C2420,גיליון3!$U$13:$X$13,0)))</f>
        <v xml:space="preserve"> </v>
      </c>
      <c r="I2420" s="1"/>
      <c r="J2420" s="1" t="e">
        <f>VLOOKUP(Table_1[[#This Row],[מספר רישוי ]],'[3]2024'!$A:$AH,34,0)</f>
        <v>#N/A</v>
      </c>
    </row>
    <row r="2421" spans="1:10" ht="18" customHeight="1" thickBot="1" x14ac:dyDescent="0.3">
      <c r="A2421" s="1"/>
      <c r="B2421" s="1"/>
      <c r="C2421" s="1"/>
      <c r="D2421" s="1"/>
      <c r="E2421" s="713"/>
      <c r="F2421" s="1"/>
      <c r="G2421" s="1"/>
      <c r="H2421" s="44" t="str">
        <f t="array" ref="H2421">IF(ISERROR(INDEX(גיליון3!$U$14:$X$28,MATCH('דיווח פרטני'!G2421,גיליון3!$T$14:$T$28,0),MATCH('דיווח פרטני'!C2421,גיליון3!$U$13:$X$13,0)))," ", INDEX(גיליון3!$U$14:$X$28,MATCH('דיווח פרטני'!G2421,גיליון3!$T$14:$T$28,0),MATCH('דיווח פרטני'!C2421,גיליון3!$U$13:$X$13,0)))</f>
        <v xml:space="preserve"> </v>
      </c>
      <c r="I2421" s="1"/>
      <c r="J2421" s="1" t="e">
        <f>VLOOKUP(Table_1[[#This Row],[מספר רישוי ]],'[3]2024'!$A:$AH,34,0)</f>
        <v>#N/A</v>
      </c>
    </row>
    <row r="2422" spans="1:10" ht="18" customHeight="1" thickBot="1" x14ac:dyDescent="0.3">
      <c r="A2422" s="1"/>
      <c r="B2422" s="1"/>
      <c r="C2422" s="1"/>
      <c r="D2422" s="1"/>
      <c r="E2422" s="713"/>
      <c r="F2422" s="1"/>
      <c r="G2422" s="1"/>
      <c r="H2422" s="44" t="str">
        <f t="array" ref="H2422">IF(ISERROR(INDEX(גיליון3!$U$14:$X$28,MATCH('דיווח פרטני'!G2422,גיליון3!$T$14:$T$28,0),MATCH('דיווח פרטני'!C2422,גיליון3!$U$13:$X$13,0)))," ", INDEX(גיליון3!$U$14:$X$28,MATCH('דיווח פרטני'!G2422,גיליון3!$T$14:$T$28,0),MATCH('דיווח פרטני'!C2422,גיליון3!$U$13:$X$13,0)))</f>
        <v xml:space="preserve"> </v>
      </c>
      <c r="I2422" s="1"/>
      <c r="J2422" s="1" t="e">
        <f>VLOOKUP(Table_1[[#This Row],[מספר רישוי ]],'[3]2024'!$A:$AH,34,0)</f>
        <v>#N/A</v>
      </c>
    </row>
    <row r="2423" spans="1:10" ht="18" customHeight="1" thickBot="1" x14ac:dyDescent="0.3">
      <c r="A2423" s="1"/>
      <c r="B2423" s="1"/>
      <c r="C2423" s="1"/>
      <c r="D2423" s="1"/>
      <c r="E2423" s="713"/>
      <c r="F2423" s="1"/>
      <c r="G2423" s="1"/>
      <c r="H2423" s="44" t="str">
        <f t="array" ref="H2423">IF(ISERROR(INDEX(גיליון3!$U$14:$X$28,MATCH('דיווח פרטני'!G2423,גיליון3!$T$14:$T$28,0),MATCH('דיווח פרטני'!C2423,גיליון3!$U$13:$X$13,0)))," ", INDEX(גיליון3!$U$14:$X$28,MATCH('דיווח פרטני'!G2423,גיליון3!$T$14:$T$28,0),MATCH('דיווח פרטני'!C2423,גיליון3!$U$13:$X$13,0)))</f>
        <v xml:space="preserve"> </v>
      </c>
      <c r="I2423" s="1"/>
      <c r="J2423" s="1" t="e">
        <f>VLOOKUP(Table_1[[#This Row],[מספר רישוי ]],'[3]2024'!$A:$AH,34,0)</f>
        <v>#N/A</v>
      </c>
    </row>
    <row r="2424" spans="1:10" ht="18" customHeight="1" thickBot="1" x14ac:dyDescent="0.3">
      <c r="A2424" s="1"/>
      <c r="B2424" s="1"/>
      <c r="C2424" s="1"/>
      <c r="D2424" s="1"/>
      <c r="E2424" s="713"/>
      <c r="F2424" s="1"/>
      <c r="G2424" s="1"/>
      <c r="H2424" s="44" t="str">
        <f t="array" ref="H2424">IF(ISERROR(INDEX(גיליון3!$U$14:$X$28,MATCH('דיווח פרטני'!G2424,גיליון3!$T$14:$T$28,0),MATCH('דיווח פרטני'!C2424,גיליון3!$U$13:$X$13,0)))," ", INDEX(גיליון3!$U$14:$X$28,MATCH('דיווח פרטני'!G2424,גיליון3!$T$14:$T$28,0),MATCH('דיווח פרטני'!C2424,גיליון3!$U$13:$X$13,0)))</f>
        <v xml:space="preserve"> </v>
      </c>
      <c r="I2424" s="1"/>
      <c r="J2424" s="1" t="e">
        <f>VLOOKUP(Table_1[[#This Row],[מספר רישוי ]],'[3]2024'!$A:$AH,34,0)</f>
        <v>#N/A</v>
      </c>
    </row>
    <row r="2425" spans="1:10" ht="18" customHeight="1" thickBot="1" x14ac:dyDescent="0.3">
      <c r="A2425" s="1"/>
      <c r="B2425" s="1"/>
      <c r="C2425" s="1"/>
      <c r="D2425" s="1"/>
      <c r="E2425" s="713"/>
      <c r="F2425" s="1"/>
      <c r="G2425" s="1"/>
      <c r="H2425" s="44" t="str">
        <f t="array" ref="H2425">IF(ISERROR(INDEX(גיליון3!$U$14:$X$28,MATCH('דיווח פרטני'!G2425,גיליון3!$T$14:$T$28,0),MATCH('דיווח פרטני'!C2425,גיליון3!$U$13:$X$13,0)))," ", INDEX(גיליון3!$U$14:$X$28,MATCH('דיווח פרטני'!G2425,גיליון3!$T$14:$T$28,0),MATCH('דיווח פרטני'!C2425,גיליון3!$U$13:$X$13,0)))</f>
        <v xml:space="preserve"> </v>
      </c>
      <c r="I2425" s="1"/>
      <c r="J2425" s="1" t="e">
        <f>VLOOKUP(Table_1[[#This Row],[מספר רישוי ]],'[3]2024'!$A:$AH,34,0)</f>
        <v>#N/A</v>
      </c>
    </row>
    <row r="2426" spans="1:10" ht="18" customHeight="1" thickBot="1" x14ac:dyDescent="0.3">
      <c r="A2426" s="1"/>
      <c r="B2426" s="1"/>
      <c r="C2426" s="1"/>
      <c r="D2426" s="1"/>
      <c r="E2426" s="713"/>
      <c r="F2426" s="1"/>
      <c r="G2426" s="1"/>
      <c r="H2426" s="44" t="str">
        <f t="array" ref="H2426">IF(ISERROR(INDEX(גיליון3!$U$14:$X$28,MATCH('דיווח פרטני'!G2426,גיליון3!$T$14:$T$28,0),MATCH('דיווח פרטני'!C2426,גיליון3!$U$13:$X$13,0)))," ", INDEX(גיליון3!$U$14:$X$28,MATCH('דיווח פרטני'!G2426,גיליון3!$T$14:$T$28,0),MATCH('דיווח פרטני'!C2426,גיליון3!$U$13:$X$13,0)))</f>
        <v xml:space="preserve"> </v>
      </c>
      <c r="I2426" s="1"/>
      <c r="J2426" s="1" t="e">
        <f>VLOOKUP(Table_1[[#This Row],[מספר רישוי ]],'[3]2024'!$A:$AH,34,0)</f>
        <v>#N/A</v>
      </c>
    </row>
    <row r="2427" spans="1:10" ht="18" customHeight="1" thickBot="1" x14ac:dyDescent="0.3">
      <c r="A2427" s="1"/>
      <c r="B2427" s="1"/>
      <c r="C2427" s="1"/>
      <c r="D2427" s="1"/>
      <c r="E2427" s="713"/>
      <c r="F2427" s="1"/>
      <c r="G2427" s="1"/>
      <c r="H2427" s="44" t="str">
        <f t="array" ref="H2427">IF(ISERROR(INDEX(גיליון3!$U$14:$X$28,MATCH('דיווח פרטני'!G2427,גיליון3!$T$14:$T$28,0),MATCH('דיווח פרטני'!C2427,גיליון3!$U$13:$X$13,0)))," ", INDEX(גיליון3!$U$14:$X$28,MATCH('דיווח פרטני'!G2427,גיליון3!$T$14:$T$28,0),MATCH('דיווח פרטני'!C2427,גיליון3!$U$13:$X$13,0)))</f>
        <v xml:space="preserve"> </v>
      </c>
      <c r="I2427" s="1"/>
      <c r="J2427" s="1" t="e">
        <f>VLOOKUP(Table_1[[#This Row],[מספר רישוי ]],'[3]2024'!$A:$AH,34,0)</f>
        <v>#N/A</v>
      </c>
    </row>
    <row r="2428" spans="1:10" ht="18" customHeight="1" thickBot="1" x14ac:dyDescent="0.3">
      <c r="A2428" s="1"/>
      <c r="B2428" s="1"/>
      <c r="C2428" s="1"/>
      <c r="D2428" s="1"/>
      <c r="E2428" s="713"/>
      <c r="F2428" s="1"/>
      <c r="G2428" s="1"/>
      <c r="H2428" s="44" t="str">
        <f t="array" ref="H2428">IF(ISERROR(INDEX(גיליון3!$U$14:$X$28,MATCH('דיווח פרטני'!G2428,גיליון3!$T$14:$T$28,0),MATCH('דיווח פרטני'!C2428,גיליון3!$U$13:$X$13,0)))," ", INDEX(גיליון3!$U$14:$X$28,MATCH('דיווח פרטני'!G2428,גיליון3!$T$14:$T$28,0),MATCH('דיווח פרטני'!C2428,גיליון3!$U$13:$X$13,0)))</f>
        <v xml:space="preserve"> </v>
      </c>
      <c r="I2428" s="1"/>
      <c r="J2428" s="1" t="e">
        <f>VLOOKUP(Table_1[[#This Row],[מספר רישוי ]],'[3]2024'!$A:$AH,34,0)</f>
        <v>#N/A</v>
      </c>
    </row>
    <row r="2429" spans="1:10" ht="18" customHeight="1" thickBot="1" x14ac:dyDescent="0.3">
      <c r="A2429" s="1"/>
      <c r="B2429" s="1"/>
      <c r="C2429" s="1"/>
      <c r="D2429" s="1"/>
      <c r="E2429" s="713"/>
      <c r="F2429" s="1"/>
      <c r="G2429" s="1"/>
      <c r="H2429" s="44" t="str">
        <f t="array" ref="H2429">IF(ISERROR(INDEX(גיליון3!$U$14:$X$28,MATCH('דיווח פרטני'!G2429,גיליון3!$T$14:$T$28,0),MATCH('דיווח פרטני'!C2429,גיליון3!$U$13:$X$13,0)))," ", INDEX(גיליון3!$U$14:$X$28,MATCH('דיווח פרטני'!G2429,גיליון3!$T$14:$T$28,0),MATCH('דיווח פרטני'!C2429,גיליון3!$U$13:$X$13,0)))</f>
        <v xml:space="preserve"> </v>
      </c>
      <c r="I2429" s="1"/>
      <c r="J2429" s="1" t="e">
        <f>VLOOKUP(Table_1[[#This Row],[מספר רישוי ]],'[3]2024'!$A:$AH,34,0)</f>
        <v>#N/A</v>
      </c>
    </row>
    <row r="2430" spans="1:10" ht="18" customHeight="1" thickBot="1" x14ac:dyDescent="0.3">
      <c r="A2430" s="1"/>
      <c r="B2430" s="1"/>
      <c r="C2430" s="1"/>
      <c r="D2430" s="1"/>
      <c r="E2430" s="713"/>
      <c r="F2430" s="1"/>
      <c r="G2430" s="1"/>
      <c r="H2430" s="44" t="str">
        <f t="array" ref="H2430">IF(ISERROR(INDEX(גיליון3!$U$14:$X$28,MATCH('דיווח פרטני'!G2430,גיליון3!$T$14:$T$28,0),MATCH('דיווח פרטני'!C2430,גיליון3!$U$13:$X$13,0)))," ", INDEX(גיליון3!$U$14:$X$28,MATCH('דיווח פרטני'!G2430,גיליון3!$T$14:$T$28,0),MATCH('דיווח פרטני'!C2430,גיליון3!$U$13:$X$13,0)))</f>
        <v xml:space="preserve"> </v>
      </c>
      <c r="I2430" s="1"/>
      <c r="J2430" s="1" t="e">
        <f>VLOOKUP(Table_1[[#This Row],[מספר רישוי ]],'[3]2024'!$A:$AH,34,0)</f>
        <v>#N/A</v>
      </c>
    </row>
    <row r="2431" spans="1:10" ht="18" customHeight="1" thickBot="1" x14ac:dyDescent="0.3">
      <c r="A2431" s="1"/>
      <c r="B2431" s="1"/>
      <c r="C2431" s="1"/>
      <c r="D2431" s="1"/>
      <c r="E2431" s="713"/>
      <c r="F2431" s="1"/>
      <c r="G2431" s="1"/>
      <c r="H2431" s="44" t="str">
        <f t="array" ref="H2431">IF(ISERROR(INDEX(גיליון3!$U$14:$X$28,MATCH('דיווח פרטני'!G2431,גיליון3!$T$14:$T$28,0),MATCH('דיווח פרטני'!C2431,גיליון3!$U$13:$X$13,0)))," ", INDEX(גיליון3!$U$14:$X$28,MATCH('דיווח פרטני'!G2431,גיליון3!$T$14:$T$28,0),MATCH('דיווח פרטני'!C2431,גיליון3!$U$13:$X$13,0)))</f>
        <v xml:space="preserve"> </v>
      </c>
      <c r="I2431" s="1"/>
      <c r="J2431" s="1" t="e">
        <f>VLOOKUP(Table_1[[#This Row],[מספר רישוי ]],'[3]2024'!$A:$AH,34,0)</f>
        <v>#N/A</v>
      </c>
    </row>
    <row r="2432" spans="1:10" ht="18" customHeight="1" thickBot="1" x14ac:dyDescent="0.3">
      <c r="A2432" s="1"/>
      <c r="B2432" s="1"/>
      <c r="C2432" s="1"/>
      <c r="D2432" s="1"/>
      <c r="E2432" s="713"/>
      <c r="F2432" s="1"/>
      <c r="G2432" s="1"/>
      <c r="H2432" s="44" t="str">
        <f t="array" ref="H2432">IF(ISERROR(INDEX(גיליון3!$U$14:$X$28,MATCH('דיווח פרטני'!G2432,גיליון3!$T$14:$T$28,0),MATCH('דיווח פרטני'!C2432,גיליון3!$U$13:$X$13,0)))," ", INDEX(גיליון3!$U$14:$X$28,MATCH('דיווח פרטני'!G2432,גיליון3!$T$14:$T$28,0),MATCH('דיווח פרטני'!C2432,גיליון3!$U$13:$X$13,0)))</f>
        <v xml:space="preserve"> </v>
      </c>
      <c r="I2432" s="1"/>
      <c r="J2432" s="1" t="e">
        <f>VLOOKUP(Table_1[[#This Row],[מספר רישוי ]],'[3]2024'!$A:$AH,34,0)</f>
        <v>#N/A</v>
      </c>
    </row>
    <row r="2433" spans="1:10" ht="18" customHeight="1" thickBot="1" x14ac:dyDescent="0.3">
      <c r="A2433" s="1"/>
      <c r="B2433" s="1"/>
      <c r="C2433" s="1"/>
      <c r="D2433" s="1"/>
      <c r="E2433" s="713"/>
      <c r="F2433" s="1"/>
      <c r="G2433" s="1"/>
      <c r="H2433" s="44" t="str">
        <f t="array" ref="H2433">IF(ISERROR(INDEX(גיליון3!$U$14:$X$28,MATCH('דיווח פרטני'!G2433,גיליון3!$T$14:$T$28,0),MATCH('דיווח פרטני'!C2433,גיליון3!$U$13:$X$13,0)))," ", INDEX(גיליון3!$U$14:$X$28,MATCH('דיווח פרטני'!G2433,גיליון3!$T$14:$T$28,0),MATCH('דיווח פרטני'!C2433,גיליון3!$U$13:$X$13,0)))</f>
        <v xml:space="preserve"> </v>
      </c>
      <c r="I2433" s="1"/>
      <c r="J2433" s="1" t="e">
        <f>VLOOKUP(Table_1[[#This Row],[מספר רישוי ]],'[3]2024'!$A:$AH,34,0)</f>
        <v>#N/A</v>
      </c>
    </row>
    <row r="2434" spans="1:10" ht="18" customHeight="1" thickBot="1" x14ac:dyDescent="0.3">
      <c r="A2434" s="1"/>
      <c r="B2434" s="1"/>
      <c r="C2434" s="1"/>
      <c r="D2434" s="1"/>
      <c r="E2434" s="713"/>
      <c r="F2434" s="1"/>
      <c r="G2434" s="1"/>
      <c r="H2434" s="44" t="str">
        <f t="array" ref="H2434">IF(ISERROR(INDEX(גיליון3!$U$14:$X$28,MATCH('דיווח פרטני'!G2434,גיליון3!$T$14:$T$28,0),MATCH('דיווח פרטני'!C2434,גיליון3!$U$13:$X$13,0)))," ", INDEX(גיליון3!$U$14:$X$28,MATCH('דיווח פרטני'!G2434,גיליון3!$T$14:$T$28,0),MATCH('דיווח פרטני'!C2434,גיליון3!$U$13:$X$13,0)))</f>
        <v xml:space="preserve"> </v>
      </c>
      <c r="I2434" s="1"/>
      <c r="J2434" s="1" t="e">
        <f>VLOOKUP(Table_1[[#This Row],[מספר רישוי ]],'[3]2024'!$A:$AH,34,0)</f>
        <v>#N/A</v>
      </c>
    </row>
    <row r="2435" spans="1:10" ht="18" customHeight="1" thickBot="1" x14ac:dyDescent="0.3">
      <c r="A2435" s="1"/>
      <c r="B2435" s="1"/>
      <c r="C2435" s="1"/>
      <c r="D2435" s="1"/>
      <c r="E2435" s="713"/>
      <c r="F2435" s="1"/>
      <c r="G2435" s="1"/>
      <c r="H2435" s="44" t="str">
        <f t="array" ref="H2435">IF(ISERROR(INDEX(גיליון3!$U$14:$X$28,MATCH('דיווח פרטני'!G2435,גיליון3!$T$14:$T$28,0),MATCH('דיווח פרטני'!C2435,גיליון3!$U$13:$X$13,0)))," ", INDEX(גיליון3!$U$14:$X$28,MATCH('דיווח פרטני'!G2435,גיליון3!$T$14:$T$28,0),MATCH('דיווח פרטני'!C2435,גיליון3!$U$13:$X$13,0)))</f>
        <v xml:space="preserve"> </v>
      </c>
      <c r="I2435" s="1"/>
      <c r="J2435" s="1" t="e">
        <f>VLOOKUP(Table_1[[#This Row],[מספר רישוי ]],'[3]2024'!$A:$AH,34,0)</f>
        <v>#N/A</v>
      </c>
    </row>
    <row r="2436" spans="1:10" ht="18" customHeight="1" thickBot="1" x14ac:dyDescent="0.3">
      <c r="A2436" s="1"/>
      <c r="B2436" s="1"/>
      <c r="C2436" s="1"/>
      <c r="D2436" s="1"/>
      <c r="E2436" s="713"/>
      <c r="F2436" s="1"/>
      <c r="G2436" s="1"/>
      <c r="H2436" s="45" t="str">
        <f t="array" ref="H2436">IF(ISERROR(INDEX(גיליון3!$U$14:$X$28,MATCH('דיווח פרטני'!G2436,גיליון3!$T$14:$T$28,0),MATCH('דיווח פרטני'!C2436,גיליון3!$U$13:$X$13,0)))," ", INDEX(גיליון3!$U$14:$X$28,MATCH('דיווח פרטני'!G2436,גיליון3!$T$14:$T$28,0),MATCH('דיווח פרטני'!C2436,גיליון3!$U$13:$X$13,0)))</f>
        <v xml:space="preserve"> </v>
      </c>
      <c r="I2436" s="1"/>
      <c r="J2436" s="1" t="e">
        <f>VLOOKUP(Table_1[[#This Row],[מספר רישוי ]],'[3]2024'!$A:$AH,34,0)</f>
        <v>#N/A</v>
      </c>
    </row>
    <row r="2437" spans="1:10" ht="18" customHeight="1" thickBot="1" x14ac:dyDescent="0.3">
      <c r="A2437" s="1"/>
      <c r="B2437" s="1"/>
      <c r="C2437" s="1"/>
      <c r="D2437" s="1"/>
      <c r="E2437" s="713"/>
      <c r="F2437" s="1"/>
      <c r="G2437" s="1"/>
      <c r="H2437" s="45" t="str">
        <f t="array" ref="H2437">IF(ISERROR(INDEX(גיליון3!$U$14:$X$28,MATCH('דיווח פרטני'!G2437,גיליון3!$T$14:$T$28,0),MATCH('דיווח פרטני'!C2437,גיליון3!$U$13:$X$13,0)))," ", INDEX(גיליון3!$U$14:$X$28,MATCH('דיווח פרטני'!G2437,גיליון3!$T$14:$T$28,0),MATCH('דיווח פרטני'!C2437,גיליון3!$U$13:$X$13,0)))</f>
        <v xml:space="preserve"> </v>
      </c>
      <c r="I2437" s="1"/>
      <c r="J2437" s="1" t="e">
        <f>VLOOKUP(Table_1[[#This Row],[מספר רישוי ]],'[3]2024'!$A:$AH,34,0)</f>
        <v>#N/A</v>
      </c>
    </row>
    <row r="2438" spans="1:10" ht="18" customHeight="1" thickBot="1" x14ac:dyDescent="0.3">
      <c r="A2438" s="1"/>
      <c r="B2438" s="1"/>
      <c r="C2438" s="1"/>
      <c r="D2438" s="1"/>
      <c r="E2438" s="713"/>
      <c r="F2438" s="1"/>
      <c r="G2438" s="1"/>
      <c r="H2438" s="45" t="str">
        <f t="array" ref="H2438">IF(ISERROR(INDEX(גיליון3!$U$14:$X$28,MATCH('דיווח פרטני'!G2438,גיליון3!$T$14:$T$28,0),MATCH('דיווח פרטני'!C2438,גיליון3!$U$13:$X$13,0)))," ", INDEX(גיליון3!$U$14:$X$28,MATCH('דיווח פרטני'!G2438,גיליון3!$T$14:$T$28,0),MATCH('דיווח פרטני'!C2438,גיליון3!$U$13:$X$13,0)))</f>
        <v xml:space="preserve"> </v>
      </c>
      <c r="I2438" s="1"/>
      <c r="J2438" s="1" t="e">
        <f>VLOOKUP(Table_1[[#This Row],[מספר רישוי ]],'[3]2024'!$A:$AH,34,0)</f>
        <v>#N/A</v>
      </c>
    </row>
    <row r="2439" spans="1:10" ht="18" customHeight="1" thickBot="1" x14ac:dyDescent="0.3">
      <c r="A2439" s="1"/>
      <c r="B2439" s="1"/>
      <c r="C2439" s="1"/>
      <c r="D2439" s="1"/>
      <c r="E2439" s="713"/>
      <c r="F2439" s="1"/>
      <c r="G2439" s="1"/>
      <c r="H2439" s="45" t="str">
        <f t="array" ref="H2439">IF(ISERROR(INDEX(גיליון3!$U$14:$X$28,MATCH('דיווח פרטני'!G2439,גיליון3!$T$14:$T$28,0),MATCH('דיווח פרטני'!C2439,גיליון3!$U$13:$X$13,0)))," ", INDEX(גיליון3!$U$14:$X$28,MATCH('דיווח פרטני'!G2439,גיליון3!$T$14:$T$28,0),MATCH('דיווח פרטני'!C2439,גיליון3!$U$13:$X$13,0)))</f>
        <v xml:space="preserve"> </v>
      </c>
      <c r="I2439" s="1"/>
      <c r="J2439" s="1" t="e">
        <f>VLOOKUP(Table_1[[#This Row],[מספר רישוי ]],'[3]2024'!$A:$AH,34,0)</f>
        <v>#N/A</v>
      </c>
    </row>
    <row r="2440" spans="1:10" ht="18" customHeight="1" thickBot="1" x14ac:dyDescent="0.3">
      <c r="A2440" s="1"/>
      <c r="B2440" s="1"/>
      <c r="C2440" s="1"/>
      <c r="D2440" s="1"/>
      <c r="E2440" s="713"/>
      <c r="F2440" s="1"/>
      <c r="G2440" s="1"/>
      <c r="H2440" s="45" t="str">
        <f t="array" ref="H2440">IF(ISERROR(INDEX(גיליון3!$U$14:$X$28,MATCH('דיווח פרטני'!G2440,גיליון3!$T$14:$T$28,0),MATCH('דיווח פרטני'!C2440,גיליון3!$U$13:$X$13,0)))," ", INDEX(גיליון3!$U$14:$X$28,MATCH('דיווח פרטני'!G2440,גיליון3!$T$14:$T$28,0),MATCH('דיווח פרטני'!C2440,גיליון3!$U$13:$X$13,0)))</f>
        <v xml:space="preserve"> </v>
      </c>
      <c r="I2440" s="1"/>
      <c r="J2440" s="1" t="e">
        <f>VLOOKUP(Table_1[[#This Row],[מספר רישוי ]],'[3]2024'!$A:$AH,34,0)</f>
        <v>#N/A</v>
      </c>
    </row>
    <row r="2441" spans="1:10" ht="18" customHeight="1" thickBot="1" x14ac:dyDescent="0.3">
      <c r="A2441" s="1"/>
      <c r="B2441" s="1"/>
      <c r="C2441" s="1"/>
      <c r="D2441" s="1"/>
      <c r="E2441" s="713"/>
      <c r="F2441" s="1"/>
      <c r="G2441" s="1"/>
      <c r="H2441" s="45" t="str">
        <f t="array" ref="H2441">IF(ISERROR(INDEX(גיליון3!$U$14:$X$28,MATCH('דיווח פרטני'!G2441,גיליון3!$T$14:$T$28,0),MATCH('דיווח פרטני'!C2441,גיליון3!$U$13:$X$13,0)))," ", INDEX(גיליון3!$U$14:$X$28,MATCH('דיווח פרטני'!G2441,גיליון3!$T$14:$T$28,0),MATCH('דיווח פרטני'!C2441,גיליון3!$U$13:$X$13,0)))</f>
        <v xml:space="preserve"> </v>
      </c>
      <c r="I2441" s="1"/>
      <c r="J2441" s="1" t="e">
        <f>VLOOKUP(Table_1[[#This Row],[מספר רישוי ]],'[3]2024'!$A:$AH,34,0)</f>
        <v>#N/A</v>
      </c>
    </row>
    <row r="2442" spans="1:10" ht="18" customHeight="1" thickBot="1" x14ac:dyDescent="0.3">
      <c r="A2442" s="1"/>
      <c r="B2442" s="1"/>
      <c r="C2442" s="1"/>
      <c r="D2442" s="1"/>
      <c r="E2442" s="713"/>
      <c r="F2442" s="1"/>
      <c r="G2442" s="1"/>
      <c r="H2442" s="45" t="str">
        <f t="array" ref="H2442">IF(ISERROR(INDEX(גיליון3!$U$14:$X$28,MATCH('דיווח פרטני'!G2442,גיליון3!$T$14:$T$28,0),MATCH('דיווח פרטני'!C2442,גיליון3!$U$13:$X$13,0)))," ", INDEX(גיליון3!$U$14:$X$28,MATCH('דיווח פרטני'!G2442,גיליון3!$T$14:$T$28,0),MATCH('דיווח פרטני'!C2442,גיליון3!$U$13:$X$13,0)))</f>
        <v xml:space="preserve"> </v>
      </c>
      <c r="I2442" s="1"/>
      <c r="J2442" s="1" t="e">
        <f>VLOOKUP(Table_1[[#This Row],[מספר רישוי ]],'[3]2024'!$A:$AH,34,0)</f>
        <v>#N/A</v>
      </c>
    </row>
    <row r="2443" spans="1:10" ht="18" customHeight="1" thickBot="1" x14ac:dyDescent="0.3">
      <c r="A2443" s="1"/>
      <c r="B2443" s="1"/>
      <c r="C2443" s="1"/>
      <c r="D2443" s="1"/>
      <c r="E2443" s="713"/>
      <c r="F2443" s="1"/>
      <c r="G2443" s="1"/>
      <c r="H2443" s="45" t="str">
        <f t="array" ref="H2443">IF(ISERROR(INDEX(גיליון3!$U$14:$X$28,MATCH('דיווח פרטני'!G2443,גיליון3!$T$14:$T$28,0),MATCH('דיווח פרטני'!C2443,גיליון3!$U$13:$X$13,0)))," ", INDEX(גיליון3!$U$14:$X$28,MATCH('דיווח פרטני'!G2443,גיליון3!$T$14:$T$28,0),MATCH('דיווח פרטני'!C2443,גיליון3!$U$13:$X$13,0)))</f>
        <v xml:space="preserve"> </v>
      </c>
      <c r="I2443" s="1"/>
      <c r="J2443" s="1" t="e">
        <f>VLOOKUP(Table_1[[#This Row],[מספר רישוי ]],'[3]2024'!$A:$AH,34,0)</f>
        <v>#N/A</v>
      </c>
    </row>
    <row r="2444" spans="1:10" ht="18" customHeight="1" thickBot="1" x14ac:dyDescent="0.3">
      <c r="A2444" s="1"/>
      <c r="B2444" s="1"/>
      <c r="C2444" s="1"/>
      <c r="D2444" s="1"/>
      <c r="E2444" s="713"/>
      <c r="F2444" s="1"/>
      <c r="G2444" s="1"/>
      <c r="H2444" s="45" t="str">
        <f t="array" ref="H2444">IF(ISERROR(INDEX(גיליון3!$U$14:$X$28,MATCH('דיווח פרטני'!G2444,גיליון3!$T$14:$T$28,0),MATCH('דיווח פרטני'!C2444,גיליון3!$U$13:$X$13,0)))," ", INDEX(גיליון3!$U$14:$X$28,MATCH('דיווח פרטני'!G2444,גיליון3!$T$14:$T$28,0),MATCH('דיווח פרטני'!C2444,גיליון3!$U$13:$X$13,0)))</f>
        <v xml:space="preserve"> </v>
      </c>
      <c r="I2444" s="1"/>
      <c r="J2444" s="1" t="e">
        <f>VLOOKUP(Table_1[[#This Row],[מספר רישוי ]],'[3]2024'!$A:$AH,34,0)</f>
        <v>#N/A</v>
      </c>
    </row>
    <row r="2445" spans="1:10" ht="18" customHeight="1" thickBot="1" x14ac:dyDescent="0.3">
      <c r="A2445" s="1"/>
      <c r="B2445" s="1"/>
      <c r="C2445" s="1"/>
      <c r="D2445" s="1"/>
      <c r="E2445" s="713"/>
      <c r="F2445" s="1"/>
      <c r="G2445" s="1"/>
      <c r="H2445" s="45" t="str">
        <f t="array" ref="H2445">IF(ISERROR(INDEX(גיליון3!$U$14:$X$28,MATCH('דיווח פרטני'!G2445,גיליון3!$T$14:$T$28,0),MATCH('דיווח פרטני'!C2445,גיליון3!$U$13:$X$13,0)))," ", INDEX(גיליון3!$U$14:$X$28,MATCH('דיווח פרטני'!G2445,גיליון3!$T$14:$T$28,0),MATCH('דיווח פרטני'!C2445,גיליון3!$U$13:$X$13,0)))</f>
        <v xml:space="preserve"> </v>
      </c>
      <c r="I2445" s="1"/>
      <c r="J2445" s="1" t="e">
        <f>VLOOKUP(Table_1[[#This Row],[מספר רישוי ]],'[3]2024'!$A:$AH,34,0)</f>
        <v>#N/A</v>
      </c>
    </row>
    <row r="2446" spans="1:10" ht="18" customHeight="1" thickBot="1" x14ac:dyDescent="0.3">
      <c r="A2446" s="1"/>
      <c r="B2446" s="1"/>
      <c r="C2446" s="1"/>
      <c r="D2446" s="1"/>
      <c r="E2446" s="713"/>
      <c r="F2446" s="1"/>
      <c r="G2446" s="1"/>
      <c r="H2446" s="45" t="str">
        <f t="array" ref="H2446">IF(ISERROR(INDEX(גיליון3!$U$14:$X$28,MATCH('דיווח פרטני'!G2446,גיליון3!$T$14:$T$28,0),MATCH('דיווח פרטני'!C2446,גיליון3!$U$13:$X$13,0)))," ", INDEX(גיליון3!$U$14:$X$28,MATCH('דיווח פרטני'!G2446,גיליון3!$T$14:$T$28,0),MATCH('דיווח פרטני'!C2446,גיליון3!$U$13:$X$13,0)))</f>
        <v xml:space="preserve"> </v>
      </c>
      <c r="I2446" s="1"/>
      <c r="J2446" s="1" t="e">
        <f>VLOOKUP(Table_1[[#This Row],[מספר רישוי ]],'[3]2024'!$A:$AH,34,0)</f>
        <v>#N/A</v>
      </c>
    </row>
    <row r="2447" spans="1:10" ht="18" customHeight="1" thickBot="1" x14ac:dyDescent="0.3">
      <c r="A2447" s="1"/>
      <c r="B2447" s="1"/>
      <c r="C2447" s="1"/>
      <c r="D2447" s="1"/>
      <c r="E2447" s="713"/>
      <c r="F2447" s="1"/>
      <c r="G2447" s="1"/>
      <c r="H2447" s="45" t="str">
        <f t="array" ref="H2447">IF(ISERROR(INDEX(גיליון3!$U$14:$X$28,MATCH('דיווח פרטני'!G2447,גיליון3!$T$14:$T$28,0),MATCH('דיווח פרטני'!C2447,גיליון3!$U$13:$X$13,0)))," ", INDEX(גיליון3!$U$14:$X$28,MATCH('דיווח פרטני'!G2447,גיליון3!$T$14:$T$28,0),MATCH('דיווח פרטני'!C2447,גיליון3!$U$13:$X$13,0)))</f>
        <v xml:space="preserve"> </v>
      </c>
      <c r="I2447" s="1"/>
      <c r="J2447" s="1" t="e">
        <f>VLOOKUP(Table_1[[#This Row],[מספר רישוי ]],'[3]2024'!$A:$AH,34,0)</f>
        <v>#N/A</v>
      </c>
    </row>
    <row r="2448" spans="1:10" ht="18" customHeight="1" thickBot="1" x14ac:dyDescent="0.3">
      <c r="A2448" s="1"/>
      <c r="B2448" s="1"/>
      <c r="C2448" s="1"/>
      <c r="D2448" s="1"/>
      <c r="E2448" s="713"/>
      <c r="F2448" s="1"/>
      <c r="G2448" s="1"/>
      <c r="H2448" s="45" t="str">
        <f t="array" ref="H2448">IF(ISERROR(INDEX(גיליון3!$U$14:$X$28,MATCH('דיווח פרטני'!G2448,גיליון3!$T$14:$T$28,0),MATCH('דיווח פרטני'!C2448,גיליון3!$U$13:$X$13,0)))," ", INDEX(גיליון3!$U$14:$X$28,MATCH('דיווח פרטני'!G2448,גיליון3!$T$14:$T$28,0),MATCH('דיווח פרטני'!C2448,גיליון3!$U$13:$X$13,0)))</f>
        <v xml:space="preserve"> </v>
      </c>
      <c r="I2448" s="1"/>
      <c r="J2448" s="1" t="e">
        <f>VLOOKUP(Table_1[[#This Row],[מספר רישוי ]],'[3]2024'!$A:$AH,34,0)</f>
        <v>#N/A</v>
      </c>
    </row>
    <row r="2449" spans="1:10" ht="18" customHeight="1" thickBot="1" x14ac:dyDescent="0.3">
      <c r="A2449" s="1"/>
      <c r="B2449" s="1"/>
      <c r="C2449" s="1"/>
      <c r="D2449" s="1"/>
      <c r="E2449" s="713"/>
      <c r="F2449" s="1"/>
      <c r="G2449" s="1"/>
      <c r="H2449" s="45" t="str">
        <f t="array" ref="H2449">IF(ISERROR(INDEX(גיליון3!$U$14:$X$28,MATCH('דיווח פרטני'!G2449,גיליון3!$T$14:$T$28,0),MATCH('דיווח פרטני'!C2449,גיליון3!$U$13:$X$13,0)))," ", INDEX(גיליון3!$U$14:$X$28,MATCH('דיווח פרטני'!G2449,גיליון3!$T$14:$T$28,0),MATCH('דיווח פרטני'!C2449,גיליון3!$U$13:$X$13,0)))</f>
        <v xml:space="preserve"> </v>
      </c>
      <c r="I2449" s="1"/>
      <c r="J2449" s="1" t="e">
        <f>VLOOKUP(Table_1[[#This Row],[מספר רישוי ]],'[3]2024'!$A:$AH,34,0)</f>
        <v>#N/A</v>
      </c>
    </row>
    <row r="2450" spans="1:10" ht="18" customHeight="1" thickBot="1" x14ac:dyDescent="0.3">
      <c r="A2450" s="1"/>
      <c r="B2450" s="1"/>
      <c r="C2450" s="1"/>
      <c r="D2450" s="1"/>
      <c r="E2450" s="713"/>
      <c r="F2450" s="1"/>
      <c r="G2450" s="1"/>
      <c r="H2450" s="45" t="str">
        <f t="array" ref="H2450">IF(ISERROR(INDEX(גיליון3!$U$14:$X$28,MATCH('דיווח פרטני'!G2450,גיליון3!$T$14:$T$28,0),MATCH('דיווח פרטני'!C2450,גיליון3!$U$13:$X$13,0)))," ", INDEX(גיליון3!$U$14:$X$28,MATCH('דיווח פרטני'!G2450,גיליון3!$T$14:$T$28,0),MATCH('דיווח פרטני'!C2450,גיליון3!$U$13:$X$13,0)))</f>
        <v xml:space="preserve"> </v>
      </c>
      <c r="I2450" s="1"/>
      <c r="J2450" s="1" t="e">
        <f>VLOOKUP(Table_1[[#This Row],[מספר רישוי ]],'[3]2024'!$A:$AH,34,0)</f>
        <v>#N/A</v>
      </c>
    </row>
    <row r="2451" spans="1:10" ht="18" customHeight="1" thickBot="1" x14ac:dyDescent="0.3">
      <c r="A2451" s="1"/>
      <c r="B2451" s="1"/>
      <c r="C2451" s="1"/>
      <c r="D2451" s="1"/>
      <c r="E2451" s="713"/>
      <c r="F2451" s="1"/>
      <c r="G2451" s="1"/>
      <c r="H2451" s="45" t="str">
        <f t="array" ref="H2451">IF(ISERROR(INDEX(גיליון3!$U$14:$X$28,MATCH('דיווח פרטני'!G2451,גיליון3!$T$14:$T$28,0),MATCH('דיווח פרטני'!C2451,גיליון3!$U$13:$X$13,0)))," ", INDEX(גיליון3!$U$14:$X$28,MATCH('דיווח פרטני'!G2451,גיליון3!$T$14:$T$28,0),MATCH('דיווח פרטני'!C2451,גיליון3!$U$13:$X$13,0)))</f>
        <v xml:space="preserve"> </v>
      </c>
      <c r="I2451" s="1"/>
      <c r="J2451" s="1" t="e">
        <f>VLOOKUP(Table_1[[#This Row],[מספר רישוי ]],'[3]2024'!$A:$AH,34,0)</f>
        <v>#N/A</v>
      </c>
    </row>
    <row r="2452" spans="1:10" ht="18" customHeight="1" thickBot="1" x14ac:dyDescent="0.3">
      <c r="A2452" s="1"/>
      <c r="B2452" s="1"/>
      <c r="C2452" s="1"/>
      <c r="D2452" s="1"/>
      <c r="E2452" s="713"/>
      <c r="F2452" s="1"/>
      <c r="G2452" s="1"/>
      <c r="H2452" s="45" t="str">
        <f t="array" ref="H2452">IF(ISERROR(INDEX(גיליון3!$U$14:$X$28,MATCH('דיווח פרטני'!G2452,גיליון3!$T$14:$T$28,0),MATCH('דיווח פרטני'!C2452,גיליון3!$U$13:$X$13,0)))," ", INDEX(גיליון3!$U$14:$X$28,MATCH('דיווח פרטני'!G2452,גיליון3!$T$14:$T$28,0),MATCH('דיווח פרטני'!C2452,גיליון3!$U$13:$X$13,0)))</f>
        <v xml:space="preserve"> </v>
      </c>
      <c r="I2452" s="1"/>
      <c r="J2452" s="1" t="e">
        <f>VLOOKUP(Table_1[[#This Row],[מספר רישוי ]],'[3]2024'!$A:$AH,34,0)</f>
        <v>#N/A</v>
      </c>
    </row>
    <row r="2453" spans="1:10" ht="18" customHeight="1" thickBot="1" x14ac:dyDescent="0.3">
      <c r="A2453" s="1"/>
      <c r="B2453" s="1"/>
      <c r="C2453" s="1"/>
      <c r="D2453" s="1"/>
      <c r="E2453" s="713"/>
      <c r="F2453" s="1"/>
      <c r="G2453" s="1"/>
      <c r="H2453" s="45" t="str">
        <f t="array" ref="H2453">IF(ISERROR(INDEX(גיליון3!$U$14:$X$28,MATCH('דיווח פרטני'!G2453,גיליון3!$T$14:$T$28,0),MATCH('דיווח פרטני'!C2453,גיליון3!$U$13:$X$13,0)))," ", INDEX(גיליון3!$U$14:$X$28,MATCH('דיווח פרטני'!G2453,גיליון3!$T$14:$T$28,0),MATCH('דיווח פרטני'!C2453,גיליון3!$U$13:$X$13,0)))</f>
        <v xml:space="preserve"> </v>
      </c>
      <c r="I2453" s="1"/>
      <c r="J2453" s="1" t="e">
        <f>VLOOKUP(Table_1[[#This Row],[מספר רישוי ]],'[3]2024'!$A:$AH,34,0)</f>
        <v>#N/A</v>
      </c>
    </row>
    <row r="2454" spans="1:10" ht="18" customHeight="1" thickBot="1" x14ac:dyDescent="0.3">
      <c r="A2454" s="1"/>
      <c r="B2454" s="1"/>
      <c r="C2454" s="1"/>
      <c r="D2454" s="1"/>
      <c r="E2454" s="713"/>
      <c r="F2454" s="1"/>
      <c r="G2454" s="1"/>
      <c r="H2454" s="45" t="str">
        <f t="array" ref="H2454">IF(ISERROR(INDEX(גיליון3!$U$14:$X$28,MATCH('דיווח פרטני'!G2454,גיליון3!$T$14:$T$28,0),MATCH('דיווח פרטני'!C2454,גיליון3!$U$13:$X$13,0)))," ", INDEX(גיליון3!$U$14:$X$28,MATCH('דיווח פרטני'!G2454,גיליון3!$T$14:$T$28,0),MATCH('דיווח פרטני'!C2454,גיליון3!$U$13:$X$13,0)))</f>
        <v xml:space="preserve"> </v>
      </c>
      <c r="I2454" s="1"/>
      <c r="J2454" s="1" t="e">
        <f>VLOOKUP(Table_1[[#This Row],[מספר רישוי ]],'[3]2024'!$A:$AH,34,0)</f>
        <v>#N/A</v>
      </c>
    </row>
    <row r="2455" spans="1:10" ht="18" customHeight="1" thickBot="1" x14ac:dyDescent="0.3">
      <c r="A2455" s="1"/>
      <c r="B2455" s="1"/>
      <c r="C2455" s="1"/>
      <c r="D2455" s="1"/>
      <c r="E2455" s="713"/>
      <c r="F2455" s="1"/>
      <c r="G2455" s="1"/>
      <c r="H2455" s="45" t="str">
        <f t="array" ref="H2455">IF(ISERROR(INDEX(גיליון3!$U$14:$X$28,MATCH('דיווח פרטני'!G2455,גיליון3!$T$14:$T$28,0),MATCH('דיווח פרטני'!C2455,גיליון3!$U$13:$X$13,0)))," ", INDEX(גיליון3!$U$14:$X$28,MATCH('דיווח פרטני'!G2455,גיליון3!$T$14:$T$28,0),MATCH('דיווח פרטני'!C2455,גיליון3!$U$13:$X$13,0)))</f>
        <v xml:space="preserve"> </v>
      </c>
      <c r="I2455" s="1"/>
      <c r="J2455" s="1" t="e">
        <f>VLOOKUP(Table_1[[#This Row],[מספר רישוי ]],'[3]2024'!$A:$AH,34,0)</f>
        <v>#N/A</v>
      </c>
    </row>
    <row r="2456" spans="1:10" ht="18" customHeight="1" thickBot="1" x14ac:dyDescent="0.3">
      <c r="A2456" s="1"/>
      <c r="B2456" s="1"/>
      <c r="C2456" s="1"/>
      <c r="D2456" s="1"/>
      <c r="E2456" s="713"/>
      <c r="F2456" s="1"/>
      <c r="G2456" s="1"/>
      <c r="H2456" s="45" t="str">
        <f t="array" ref="H2456">IF(ISERROR(INDEX(גיליון3!$U$14:$X$28,MATCH('דיווח פרטני'!G2456,גיליון3!$T$14:$T$28,0),MATCH('דיווח פרטני'!C2456,גיליון3!$U$13:$X$13,0)))," ", INDEX(גיליון3!$U$14:$X$28,MATCH('דיווח פרטני'!G2456,גיליון3!$T$14:$T$28,0),MATCH('דיווח פרטני'!C2456,גיליון3!$U$13:$X$13,0)))</f>
        <v xml:space="preserve"> </v>
      </c>
      <c r="I2456" s="1"/>
      <c r="J2456" s="1" t="e">
        <f>VLOOKUP(Table_1[[#This Row],[מספר רישוי ]],'[3]2024'!$A:$AH,34,0)</f>
        <v>#N/A</v>
      </c>
    </row>
    <row r="2457" spans="1:10" ht="18" customHeight="1" thickBot="1" x14ac:dyDescent="0.3">
      <c r="A2457" s="1"/>
      <c r="B2457" s="1"/>
      <c r="C2457" s="1"/>
      <c r="D2457" s="1"/>
      <c r="E2457" s="713"/>
      <c r="F2457" s="1"/>
      <c r="G2457" s="1"/>
      <c r="H2457" s="45" t="str">
        <f t="array" ref="H2457">IF(ISERROR(INDEX(גיליון3!$U$14:$X$28,MATCH('דיווח פרטני'!G2457,גיליון3!$T$14:$T$28,0),MATCH('דיווח פרטני'!C2457,גיליון3!$U$13:$X$13,0)))," ", INDEX(גיליון3!$U$14:$X$28,MATCH('דיווח פרטני'!G2457,גיליון3!$T$14:$T$28,0),MATCH('דיווח פרטני'!C2457,גיליון3!$U$13:$X$13,0)))</f>
        <v xml:space="preserve"> </v>
      </c>
      <c r="I2457" s="1"/>
      <c r="J2457" s="1" t="e">
        <f>VLOOKUP(Table_1[[#This Row],[מספר רישוי ]],'[3]2024'!$A:$AH,34,0)</f>
        <v>#N/A</v>
      </c>
    </row>
    <row r="2458" spans="1:10" ht="18" customHeight="1" thickBot="1" x14ac:dyDescent="0.3">
      <c r="A2458" s="1"/>
      <c r="B2458" s="1"/>
      <c r="C2458" s="1"/>
      <c r="D2458" s="1"/>
      <c r="E2458" s="713"/>
      <c r="F2458" s="1"/>
      <c r="G2458" s="1"/>
      <c r="H2458" s="45" t="str">
        <f t="array" ref="H2458">IF(ISERROR(INDEX(גיליון3!$U$14:$X$28,MATCH('דיווח פרטני'!G2458,גיליון3!$T$14:$T$28,0),MATCH('דיווח פרטני'!C2458,גיליון3!$U$13:$X$13,0)))," ", INDEX(גיליון3!$U$14:$X$28,MATCH('דיווח פרטני'!G2458,גיליון3!$T$14:$T$28,0),MATCH('דיווח פרטני'!C2458,גיליון3!$U$13:$X$13,0)))</f>
        <v xml:space="preserve"> </v>
      </c>
      <c r="I2458" s="1"/>
      <c r="J2458" s="1" t="e">
        <f>VLOOKUP(Table_1[[#This Row],[מספר רישוי ]],'[3]2024'!$A:$AH,34,0)</f>
        <v>#N/A</v>
      </c>
    </row>
    <row r="2459" spans="1:10" ht="18" customHeight="1" thickBot="1" x14ac:dyDescent="0.3">
      <c r="A2459" s="1"/>
      <c r="B2459" s="1"/>
      <c r="C2459" s="1"/>
      <c r="D2459" s="1"/>
      <c r="E2459" s="713"/>
      <c r="F2459" s="1"/>
      <c r="G2459" s="1"/>
      <c r="H2459" s="45" t="str">
        <f t="array" ref="H2459">IF(ISERROR(INDEX(גיליון3!$U$14:$X$28,MATCH('דיווח פרטני'!G2459,גיליון3!$T$14:$T$28,0),MATCH('דיווח פרטני'!C2459,גיליון3!$U$13:$X$13,0)))," ", INDEX(גיליון3!$U$14:$X$28,MATCH('דיווח פרטני'!G2459,גיליון3!$T$14:$T$28,0),MATCH('דיווח פרטני'!C2459,גיליון3!$U$13:$X$13,0)))</f>
        <v xml:space="preserve"> </v>
      </c>
      <c r="I2459" s="1"/>
      <c r="J2459" s="1" t="e">
        <f>VLOOKUP(Table_1[[#This Row],[מספר רישוי ]],'[3]2024'!$A:$AH,34,0)</f>
        <v>#N/A</v>
      </c>
    </row>
    <row r="2460" spans="1:10" ht="18" customHeight="1" thickBot="1" x14ac:dyDescent="0.3">
      <c r="A2460" s="1"/>
      <c r="B2460" s="1"/>
      <c r="C2460" s="1"/>
      <c r="D2460" s="1"/>
      <c r="E2460" s="713"/>
      <c r="F2460" s="1"/>
      <c r="G2460" s="1"/>
      <c r="H2460" s="45" t="str">
        <f t="array" ref="H2460">IF(ISERROR(INDEX(גיליון3!$U$14:$X$28,MATCH('דיווח פרטני'!G2460,גיליון3!$T$14:$T$28,0),MATCH('דיווח פרטני'!C2460,גיליון3!$U$13:$X$13,0)))," ", INDEX(גיליון3!$U$14:$X$28,MATCH('דיווח פרטני'!G2460,גיליון3!$T$14:$T$28,0),MATCH('דיווח פרטני'!C2460,גיליון3!$U$13:$X$13,0)))</f>
        <v xml:space="preserve"> </v>
      </c>
      <c r="I2460" s="1"/>
      <c r="J2460" s="1" t="e">
        <f>VLOOKUP(Table_1[[#This Row],[מספר רישוי ]],'[3]2024'!$A:$AH,34,0)</f>
        <v>#N/A</v>
      </c>
    </row>
    <row r="2461" spans="1:10" ht="18" customHeight="1" thickBot="1" x14ac:dyDescent="0.3">
      <c r="A2461" s="1"/>
      <c r="B2461" s="1"/>
      <c r="C2461" s="1"/>
      <c r="D2461" s="1"/>
      <c r="E2461" s="713"/>
      <c r="F2461" s="1"/>
      <c r="G2461" s="1"/>
      <c r="H2461" s="45" t="str">
        <f t="array" ref="H2461">IF(ISERROR(INDEX(גיליון3!$U$14:$X$28,MATCH('דיווח פרטני'!G2461,גיליון3!$T$14:$T$28,0),MATCH('דיווח פרטני'!C2461,גיליון3!$U$13:$X$13,0)))," ", INDEX(גיליון3!$U$14:$X$28,MATCH('דיווח פרטני'!G2461,גיליון3!$T$14:$T$28,0),MATCH('דיווח פרטני'!C2461,גיליון3!$U$13:$X$13,0)))</f>
        <v xml:space="preserve"> </v>
      </c>
      <c r="I2461" s="1"/>
      <c r="J2461" s="1" t="e">
        <f>VLOOKUP(Table_1[[#This Row],[מספר רישוי ]],'[3]2024'!$A:$AH,34,0)</f>
        <v>#N/A</v>
      </c>
    </row>
    <row r="2462" spans="1:10" ht="18" customHeight="1" thickBot="1" x14ac:dyDescent="0.3">
      <c r="A2462" s="1"/>
      <c r="B2462" s="1"/>
      <c r="C2462" s="1"/>
      <c r="D2462" s="1"/>
      <c r="E2462" s="713"/>
      <c r="F2462" s="1"/>
      <c r="G2462" s="1"/>
      <c r="H2462" s="45" t="str">
        <f t="array" ref="H2462">IF(ISERROR(INDEX(גיליון3!$U$14:$X$28,MATCH('דיווח פרטני'!G2462,גיליון3!$T$14:$T$28,0),MATCH('דיווח פרטני'!C2462,גיליון3!$U$13:$X$13,0)))," ", INDEX(גיליון3!$U$14:$X$28,MATCH('דיווח פרטני'!G2462,גיליון3!$T$14:$T$28,0),MATCH('דיווח פרטני'!C2462,גיליון3!$U$13:$X$13,0)))</f>
        <v xml:space="preserve"> </v>
      </c>
      <c r="I2462" s="1"/>
      <c r="J2462" s="1" t="e">
        <f>VLOOKUP(Table_1[[#This Row],[מספר רישוי ]],'[3]2024'!$A:$AH,34,0)</f>
        <v>#N/A</v>
      </c>
    </row>
    <row r="2463" spans="1:10" ht="18" customHeight="1" thickBot="1" x14ac:dyDescent="0.3">
      <c r="A2463" s="1"/>
      <c r="B2463" s="1"/>
      <c r="C2463" s="1"/>
      <c r="D2463" s="1"/>
      <c r="E2463" s="713"/>
      <c r="F2463" s="1"/>
      <c r="G2463" s="1"/>
      <c r="H2463" s="45" t="str">
        <f t="array" ref="H2463">IF(ISERROR(INDEX(גיליון3!$U$14:$X$28,MATCH('דיווח פרטני'!G2463,גיליון3!$T$14:$T$28,0),MATCH('דיווח פרטני'!C2463,גיליון3!$U$13:$X$13,0)))," ", INDEX(גיליון3!$U$14:$X$28,MATCH('דיווח פרטני'!G2463,גיליון3!$T$14:$T$28,0),MATCH('דיווח פרטני'!C2463,גיליון3!$U$13:$X$13,0)))</f>
        <v xml:space="preserve"> </v>
      </c>
      <c r="I2463" s="1"/>
      <c r="J2463" s="1" t="e">
        <f>VLOOKUP(Table_1[[#This Row],[מספר רישוי ]],'[3]2024'!$A:$AH,34,0)</f>
        <v>#N/A</v>
      </c>
    </row>
    <row r="2464" spans="1:10" ht="18" customHeight="1" thickBot="1" x14ac:dyDescent="0.3">
      <c r="A2464" s="1"/>
      <c r="B2464" s="1"/>
      <c r="C2464" s="1"/>
      <c r="D2464" s="1"/>
      <c r="E2464" s="713"/>
      <c r="F2464" s="1"/>
      <c r="G2464" s="1"/>
      <c r="H2464" s="45" t="str">
        <f t="array" ref="H2464">IF(ISERROR(INDEX(גיליון3!$U$14:$X$28,MATCH('דיווח פרטני'!G2464,גיליון3!$T$14:$T$28,0),MATCH('דיווח פרטני'!C2464,גיליון3!$U$13:$X$13,0)))," ", INDEX(גיליון3!$U$14:$X$28,MATCH('דיווח פרטני'!G2464,גיליון3!$T$14:$T$28,0),MATCH('דיווח פרטני'!C2464,גיליון3!$U$13:$X$13,0)))</f>
        <v xml:space="preserve"> </v>
      </c>
      <c r="I2464" s="1"/>
      <c r="J2464" s="1" t="e">
        <f>VLOOKUP(Table_1[[#This Row],[מספר רישוי ]],'[3]2024'!$A:$AH,34,0)</f>
        <v>#N/A</v>
      </c>
    </row>
    <row r="2465" spans="1:10" ht="18" customHeight="1" thickBot="1" x14ac:dyDescent="0.3">
      <c r="A2465" s="1"/>
      <c r="B2465" s="1"/>
      <c r="C2465" s="1"/>
      <c r="D2465" s="1"/>
      <c r="E2465" s="713"/>
      <c r="F2465" s="1"/>
      <c r="G2465" s="1"/>
      <c r="H2465" s="45" t="str">
        <f t="array" ref="H2465">IF(ISERROR(INDEX(גיליון3!$U$14:$X$28,MATCH('דיווח פרטני'!G2465,גיליון3!$T$14:$T$28,0),MATCH('דיווח פרטני'!C2465,גיליון3!$U$13:$X$13,0)))," ", INDEX(גיליון3!$U$14:$X$28,MATCH('דיווח פרטני'!G2465,גיליון3!$T$14:$T$28,0),MATCH('דיווח פרטני'!C2465,גיליון3!$U$13:$X$13,0)))</f>
        <v xml:space="preserve"> </v>
      </c>
      <c r="I2465" s="1"/>
      <c r="J2465" s="1" t="e">
        <f>VLOOKUP(Table_1[[#This Row],[מספר רישוי ]],'[3]2024'!$A:$AH,34,0)</f>
        <v>#N/A</v>
      </c>
    </row>
    <row r="2466" spans="1:10" ht="18" customHeight="1" thickBot="1" x14ac:dyDescent="0.3">
      <c r="A2466" s="1"/>
      <c r="B2466" s="1"/>
      <c r="C2466" s="1"/>
      <c r="D2466" s="1"/>
      <c r="E2466" s="713"/>
      <c r="F2466" s="1"/>
      <c r="G2466" s="1"/>
      <c r="H2466" s="45" t="str">
        <f t="array" ref="H2466">IF(ISERROR(INDEX(גיליון3!$U$14:$X$28,MATCH('דיווח פרטני'!G2466,גיליון3!$T$14:$T$28,0),MATCH('דיווח פרטני'!C2466,גיליון3!$U$13:$X$13,0)))," ", INDEX(גיליון3!$U$14:$X$28,MATCH('דיווח פרטני'!G2466,גיליון3!$T$14:$T$28,0),MATCH('דיווח פרטני'!C2466,גיליון3!$U$13:$X$13,0)))</f>
        <v xml:space="preserve"> </v>
      </c>
      <c r="I2466" s="1"/>
      <c r="J2466" s="1" t="e">
        <f>VLOOKUP(Table_1[[#This Row],[מספר רישוי ]],'[3]2024'!$A:$AH,34,0)</f>
        <v>#N/A</v>
      </c>
    </row>
    <row r="2467" spans="1:10" ht="18" customHeight="1" thickBot="1" x14ac:dyDescent="0.3">
      <c r="A2467" s="1"/>
      <c r="B2467" s="1"/>
      <c r="C2467" s="1"/>
      <c r="D2467" s="1"/>
      <c r="E2467" s="713"/>
      <c r="F2467" s="1"/>
      <c r="G2467" s="1"/>
      <c r="H2467" s="45" t="str">
        <f t="array" ref="H2467">IF(ISERROR(INDEX(גיליון3!$U$14:$X$28,MATCH('דיווח פרטני'!G2467,גיליון3!$T$14:$T$28,0),MATCH('דיווח פרטני'!C2467,גיליון3!$U$13:$X$13,0)))," ", INDEX(גיליון3!$U$14:$X$28,MATCH('דיווח פרטני'!G2467,גיליון3!$T$14:$T$28,0),MATCH('דיווח פרטני'!C2467,גיליון3!$U$13:$X$13,0)))</f>
        <v xml:space="preserve"> </v>
      </c>
      <c r="I2467" s="1"/>
      <c r="J2467" s="1" t="e">
        <f>VLOOKUP(Table_1[[#This Row],[מספר רישוי ]],'[3]2024'!$A:$AH,34,0)</f>
        <v>#N/A</v>
      </c>
    </row>
    <row r="2468" spans="1:10" ht="18" customHeight="1" thickBot="1" x14ac:dyDescent="0.3">
      <c r="A2468" s="1"/>
      <c r="B2468" s="1"/>
      <c r="C2468" s="1"/>
      <c r="D2468" s="1"/>
      <c r="E2468" s="713"/>
      <c r="F2468" s="1"/>
      <c r="G2468" s="1"/>
      <c r="H2468" s="45" t="str">
        <f t="array" ref="H2468">IF(ISERROR(INDEX(גיליון3!$U$14:$X$28,MATCH('דיווח פרטני'!G2468,גיליון3!$T$14:$T$28,0),MATCH('דיווח פרטני'!C2468,גיליון3!$U$13:$X$13,0)))," ", INDEX(גיליון3!$U$14:$X$28,MATCH('דיווח פרטני'!G2468,גיליון3!$T$14:$T$28,0),MATCH('דיווח פרטני'!C2468,גיליון3!$U$13:$X$13,0)))</f>
        <v xml:space="preserve"> </v>
      </c>
      <c r="I2468" s="1"/>
      <c r="J2468" s="1" t="e">
        <f>VLOOKUP(Table_1[[#This Row],[מספר רישוי ]],'[3]2024'!$A:$AH,34,0)</f>
        <v>#N/A</v>
      </c>
    </row>
    <row r="2469" spans="1:10" ht="18" customHeight="1" thickBot="1" x14ac:dyDescent="0.3">
      <c r="A2469" s="1"/>
      <c r="B2469" s="1"/>
      <c r="C2469" s="1"/>
      <c r="D2469" s="1"/>
      <c r="E2469" s="713"/>
      <c r="F2469" s="1"/>
      <c r="G2469" s="1"/>
      <c r="H2469" s="45" t="str">
        <f t="array" ref="H2469">IF(ISERROR(INDEX(גיליון3!$U$14:$X$28,MATCH('דיווח פרטני'!G2469,גיליון3!$T$14:$T$28,0),MATCH('דיווח פרטני'!C2469,גיליון3!$U$13:$X$13,0)))," ", INDEX(גיליון3!$U$14:$X$28,MATCH('דיווח פרטני'!G2469,גיליון3!$T$14:$T$28,0),MATCH('דיווח פרטני'!C2469,גיליון3!$U$13:$X$13,0)))</f>
        <v xml:space="preserve"> </v>
      </c>
      <c r="I2469" s="1"/>
      <c r="J2469" s="1" t="e">
        <f>VLOOKUP(Table_1[[#This Row],[מספר רישוי ]],'[3]2024'!$A:$AH,34,0)</f>
        <v>#N/A</v>
      </c>
    </row>
    <row r="2470" spans="1:10" ht="18" customHeight="1" thickBot="1" x14ac:dyDescent="0.3">
      <c r="A2470" s="1"/>
      <c r="B2470" s="1"/>
      <c r="C2470" s="1"/>
      <c r="D2470" s="1"/>
      <c r="E2470" s="713"/>
      <c r="F2470" s="1"/>
      <c r="G2470" s="1"/>
      <c r="H2470" s="45" t="str">
        <f t="array" ref="H2470">IF(ISERROR(INDEX(גיליון3!$U$14:$X$28,MATCH('דיווח פרטני'!G2470,גיליון3!$T$14:$T$28,0),MATCH('דיווח פרטני'!C2470,גיליון3!$U$13:$X$13,0)))," ", INDEX(גיליון3!$U$14:$X$28,MATCH('דיווח פרטני'!G2470,גיליון3!$T$14:$T$28,0),MATCH('דיווח פרטני'!C2470,גיליון3!$U$13:$X$13,0)))</f>
        <v xml:space="preserve"> </v>
      </c>
      <c r="I2470" s="1"/>
      <c r="J2470" s="1" t="e">
        <f>VLOOKUP(Table_1[[#This Row],[מספר רישוי ]],'[3]2024'!$A:$AH,34,0)</f>
        <v>#N/A</v>
      </c>
    </row>
    <row r="2471" spans="1:10" ht="18" customHeight="1" thickBot="1" x14ac:dyDescent="0.3">
      <c r="A2471" s="1"/>
      <c r="B2471" s="1"/>
      <c r="C2471" s="1"/>
      <c r="D2471" s="1"/>
      <c r="E2471" s="713"/>
      <c r="F2471" s="1"/>
      <c r="G2471" s="1"/>
      <c r="H2471" s="45" t="str">
        <f t="array" ref="H2471">IF(ISERROR(INDEX(גיליון3!$U$14:$X$28,MATCH('דיווח פרטני'!G2471,גיליון3!$T$14:$T$28,0),MATCH('דיווח פרטני'!C2471,גיליון3!$U$13:$X$13,0)))," ", INDEX(גיליון3!$U$14:$X$28,MATCH('דיווח פרטני'!G2471,גיליון3!$T$14:$T$28,0),MATCH('דיווח פרטני'!C2471,גיליון3!$U$13:$X$13,0)))</f>
        <v xml:space="preserve"> </v>
      </c>
      <c r="I2471" s="1"/>
      <c r="J2471" s="1" t="e">
        <f>VLOOKUP(Table_1[[#This Row],[מספר רישוי ]],'[3]2024'!$A:$AH,34,0)</f>
        <v>#N/A</v>
      </c>
    </row>
    <row r="2472" spans="1:10" ht="18" customHeight="1" thickBot="1" x14ac:dyDescent="0.3">
      <c r="A2472" s="1"/>
      <c r="B2472" s="1"/>
      <c r="C2472" s="1"/>
      <c r="D2472" s="1"/>
      <c r="E2472" s="713"/>
      <c r="F2472" s="1"/>
      <c r="G2472" s="1"/>
      <c r="H2472" s="45" t="str">
        <f t="array" ref="H2472">IF(ISERROR(INDEX(גיליון3!$U$14:$X$28,MATCH('דיווח פרטני'!G2472,גיליון3!$T$14:$T$28,0),MATCH('דיווח פרטני'!C2472,גיליון3!$U$13:$X$13,0)))," ", INDEX(גיליון3!$U$14:$X$28,MATCH('דיווח פרטני'!G2472,גיליון3!$T$14:$T$28,0),MATCH('דיווח פרטני'!C2472,גיליון3!$U$13:$X$13,0)))</f>
        <v xml:space="preserve"> </v>
      </c>
      <c r="I2472" s="1"/>
      <c r="J2472" s="1" t="e">
        <f>VLOOKUP(Table_1[[#This Row],[מספר רישוי ]],'[3]2024'!$A:$AH,34,0)</f>
        <v>#N/A</v>
      </c>
    </row>
    <row r="2473" spans="1:10" ht="18" customHeight="1" thickBot="1" x14ac:dyDescent="0.3">
      <c r="A2473" s="1"/>
      <c r="B2473" s="1"/>
      <c r="C2473" s="1"/>
      <c r="D2473" s="1"/>
      <c r="E2473" s="713"/>
      <c r="F2473" s="1"/>
      <c r="G2473" s="1"/>
      <c r="H2473" s="45" t="str">
        <f t="array" ref="H2473">IF(ISERROR(INDEX(גיליון3!$U$14:$X$28,MATCH('דיווח פרטני'!G2473,גיליון3!$T$14:$T$28,0),MATCH('דיווח פרטני'!C2473,גיליון3!$U$13:$X$13,0)))," ", INDEX(גיליון3!$U$14:$X$28,MATCH('דיווח פרטני'!G2473,גיליון3!$T$14:$T$28,0),MATCH('דיווח פרטני'!C2473,גיליון3!$U$13:$X$13,0)))</f>
        <v xml:space="preserve"> </v>
      </c>
      <c r="I2473" s="1"/>
      <c r="J2473" s="1" t="e">
        <f>VLOOKUP(Table_1[[#This Row],[מספר רישוי ]],'[3]2024'!$A:$AH,34,0)</f>
        <v>#N/A</v>
      </c>
    </row>
    <row r="2474" spans="1:10" ht="18" customHeight="1" thickBot="1" x14ac:dyDescent="0.3">
      <c r="A2474" s="1"/>
      <c r="B2474" s="1"/>
      <c r="C2474" s="1"/>
      <c r="D2474" s="1"/>
      <c r="E2474" s="713"/>
      <c r="F2474" s="1"/>
      <c r="G2474" s="1"/>
      <c r="H2474" s="45" t="str">
        <f t="array" ref="H2474">IF(ISERROR(INDEX(גיליון3!$U$14:$X$28,MATCH('דיווח פרטני'!G2474,גיליון3!$T$14:$T$28,0),MATCH('דיווח פרטני'!C2474,גיליון3!$U$13:$X$13,0)))," ", INDEX(גיליון3!$U$14:$X$28,MATCH('דיווח פרטני'!G2474,גיליון3!$T$14:$T$28,0),MATCH('דיווח פרטני'!C2474,גיליון3!$U$13:$X$13,0)))</f>
        <v xml:space="preserve"> </v>
      </c>
      <c r="I2474" s="1"/>
      <c r="J2474" s="1" t="e">
        <f>VLOOKUP(Table_1[[#This Row],[מספר רישוי ]],'[3]2024'!$A:$AH,34,0)</f>
        <v>#N/A</v>
      </c>
    </row>
    <row r="2475" spans="1:10" ht="18" customHeight="1" thickBot="1" x14ac:dyDescent="0.3">
      <c r="A2475" s="1"/>
      <c r="B2475" s="1"/>
      <c r="C2475" s="1"/>
      <c r="D2475" s="1"/>
      <c r="E2475" s="713"/>
      <c r="F2475" s="1"/>
      <c r="G2475" s="1"/>
      <c r="H2475" s="45" t="str">
        <f t="array" ref="H2475">IF(ISERROR(INDEX(גיליון3!$U$14:$X$28,MATCH('דיווח פרטני'!G2475,גיליון3!$T$14:$T$28,0),MATCH('דיווח פרטני'!C2475,גיליון3!$U$13:$X$13,0)))," ", INDEX(גיליון3!$U$14:$X$28,MATCH('דיווח פרטני'!G2475,גיליון3!$T$14:$T$28,0),MATCH('דיווח פרטני'!C2475,גיליון3!$U$13:$X$13,0)))</f>
        <v xml:space="preserve"> </v>
      </c>
      <c r="I2475" s="1"/>
      <c r="J2475" s="1" t="e">
        <f>VLOOKUP(Table_1[[#This Row],[מספר רישוי ]],'[3]2024'!$A:$AH,34,0)</f>
        <v>#N/A</v>
      </c>
    </row>
    <row r="2476" spans="1:10" ht="18" customHeight="1" thickBot="1" x14ac:dyDescent="0.3">
      <c r="A2476" s="1"/>
      <c r="B2476" s="1"/>
      <c r="C2476" s="1"/>
      <c r="D2476" s="1"/>
      <c r="E2476" s="713"/>
      <c r="F2476" s="1"/>
      <c r="G2476" s="1"/>
      <c r="H2476" s="45" t="str">
        <f t="array" ref="H2476">IF(ISERROR(INDEX(גיליון3!$U$14:$X$28,MATCH('דיווח פרטני'!G2476,גיליון3!$T$14:$T$28,0),MATCH('דיווח פרטני'!C2476,גיליון3!$U$13:$X$13,0)))," ", INDEX(גיליון3!$U$14:$X$28,MATCH('דיווח פרטני'!G2476,גיליון3!$T$14:$T$28,0),MATCH('דיווח פרטני'!C2476,גיליון3!$U$13:$X$13,0)))</f>
        <v xml:space="preserve"> </v>
      </c>
      <c r="I2476" s="1"/>
      <c r="J2476" s="1" t="e">
        <f>VLOOKUP(Table_1[[#This Row],[מספר רישוי ]],'[3]2024'!$A:$AH,34,0)</f>
        <v>#N/A</v>
      </c>
    </row>
    <row r="2477" spans="1:10" ht="18" customHeight="1" thickBot="1" x14ac:dyDescent="0.3">
      <c r="A2477" s="1"/>
      <c r="B2477" s="1"/>
      <c r="C2477" s="1"/>
      <c r="D2477" s="1"/>
      <c r="E2477" s="713"/>
      <c r="F2477" s="1"/>
      <c r="G2477" s="1"/>
      <c r="H2477" s="45" t="str">
        <f t="array" ref="H2477">IF(ISERROR(INDEX(גיליון3!$U$14:$X$28,MATCH('דיווח פרטני'!G2477,גיליון3!$T$14:$T$28,0),MATCH('דיווח פרטני'!C2477,גיליון3!$U$13:$X$13,0)))," ", INDEX(גיליון3!$U$14:$X$28,MATCH('דיווח פרטני'!G2477,גיליון3!$T$14:$T$28,0),MATCH('דיווח פרטני'!C2477,גיליון3!$U$13:$X$13,0)))</f>
        <v xml:space="preserve"> </v>
      </c>
      <c r="I2477" s="1"/>
      <c r="J2477" s="1" t="e">
        <f>VLOOKUP(Table_1[[#This Row],[מספר רישוי ]],'[3]2024'!$A:$AH,34,0)</f>
        <v>#N/A</v>
      </c>
    </row>
    <row r="2478" spans="1:10" ht="18" customHeight="1" thickBot="1" x14ac:dyDescent="0.3">
      <c r="A2478" s="1"/>
      <c r="B2478" s="1"/>
      <c r="C2478" s="1"/>
      <c r="D2478" s="1"/>
      <c r="E2478" s="713"/>
      <c r="F2478" s="1"/>
      <c r="G2478" s="1"/>
      <c r="H2478" s="45" t="str">
        <f t="array" ref="H2478">IF(ISERROR(INDEX(גיליון3!$U$14:$X$28,MATCH('דיווח פרטני'!G2478,גיליון3!$T$14:$T$28,0),MATCH('דיווח פרטני'!C2478,גיליון3!$U$13:$X$13,0)))," ", INDEX(גיליון3!$U$14:$X$28,MATCH('דיווח פרטני'!G2478,גיליון3!$T$14:$T$28,0),MATCH('דיווח פרטני'!C2478,גיליון3!$U$13:$X$13,0)))</f>
        <v xml:space="preserve"> </v>
      </c>
      <c r="I2478" s="1"/>
      <c r="J2478" s="1" t="e">
        <f>VLOOKUP(Table_1[[#This Row],[מספר רישוי ]],'[3]2024'!$A:$AH,34,0)</f>
        <v>#N/A</v>
      </c>
    </row>
    <row r="2479" spans="1:10" ht="18" customHeight="1" thickBot="1" x14ac:dyDescent="0.3">
      <c r="A2479" s="1"/>
      <c r="B2479" s="1"/>
      <c r="C2479" s="1"/>
      <c r="D2479" s="1"/>
      <c r="E2479" s="713"/>
      <c r="F2479" s="1"/>
      <c r="G2479" s="1"/>
      <c r="H2479" s="45" t="str">
        <f t="array" ref="H2479">IF(ISERROR(INDEX(גיליון3!$U$14:$X$28,MATCH('דיווח פרטני'!G2479,גיליון3!$T$14:$T$28,0),MATCH('דיווח פרטני'!C2479,גיליון3!$U$13:$X$13,0)))," ", INDEX(גיליון3!$U$14:$X$28,MATCH('דיווח פרטני'!G2479,גיליון3!$T$14:$T$28,0),MATCH('דיווח פרטני'!C2479,גיליון3!$U$13:$X$13,0)))</f>
        <v xml:space="preserve"> </v>
      </c>
      <c r="I2479" s="1"/>
      <c r="J2479" s="1" t="e">
        <f>VLOOKUP(Table_1[[#This Row],[מספר רישוי ]],'[3]2024'!$A:$AH,34,0)</f>
        <v>#N/A</v>
      </c>
    </row>
    <row r="2480" spans="1:10" ht="18" customHeight="1" thickBot="1" x14ac:dyDescent="0.3">
      <c r="A2480" s="1"/>
      <c r="B2480" s="1"/>
      <c r="C2480" s="1"/>
      <c r="D2480" s="1"/>
      <c r="E2480" s="713"/>
      <c r="F2480" s="1"/>
      <c r="G2480" s="1"/>
      <c r="H2480" s="45" t="str">
        <f t="array" ref="H2480">IF(ISERROR(INDEX(גיליון3!$U$14:$X$28,MATCH('דיווח פרטני'!G2480,גיליון3!$T$14:$T$28,0),MATCH('דיווח פרטני'!C2480,גיליון3!$U$13:$X$13,0)))," ", INDEX(גיליון3!$U$14:$X$28,MATCH('דיווח פרטני'!G2480,גיליון3!$T$14:$T$28,0),MATCH('דיווח פרטני'!C2480,גיליון3!$U$13:$X$13,0)))</f>
        <v xml:space="preserve"> </v>
      </c>
      <c r="I2480" s="1"/>
      <c r="J2480" s="1" t="e">
        <f>VLOOKUP(Table_1[[#This Row],[מספר רישוי ]],'[3]2024'!$A:$AH,34,0)</f>
        <v>#N/A</v>
      </c>
    </row>
    <row r="2481" spans="1:10" ht="18" customHeight="1" thickBot="1" x14ac:dyDescent="0.3">
      <c r="A2481" s="1"/>
      <c r="B2481" s="1"/>
      <c r="C2481" s="1"/>
      <c r="D2481" s="1"/>
      <c r="E2481" s="713"/>
      <c r="F2481" s="1"/>
      <c r="G2481" s="1"/>
      <c r="H2481" s="45" t="str">
        <f t="array" ref="H2481">IF(ISERROR(INDEX(גיליון3!$U$14:$X$28,MATCH('דיווח פרטני'!G2481,גיליון3!$T$14:$T$28,0),MATCH('דיווח פרטני'!C2481,גיליון3!$U$13:$X$13,0)))," ", INDEX(גיליון3!$U$14:$X$28,MATCH('דיווח פרטני'!G2481,גיליון3!$T$14:$T$28,0),MATCH('דיווח פרטני'!C2481,גיליון3!$U$13:$X$13,0)))</f>
        <v xml:space="preserve"> </v>
      </c>
      <c r="I2481" s="1"/>
      <c r="J2481" s="1" t="e">
        <f>VLOOKUP(Table_1[[#This Row],[מספר רישוי ]],'[3]2024'!$A:$AH,34,0)</f>
        <v>#N/A</v>
      </c>
    </row>
    <row r="2482" spans="1:10" ht="18" customHeight="1" thickBot="1" x14ac:dyDescent="0.3">
      <c r="A2482" s="1"/>
      <c r="B2482" s="1"/>
      <c r="C2482" s="1"/>
      <c r="D2482" s="1"/>
      <c r="E2482" s="713"/>
      <c r="F2482" s="1"/>
      <c r="G2482" s="1"/>
      <c r="H2482" s="45" t="str">
        <f t="array" ref="H2482">IF(ISERROR(INDEX(גיליון3!$U$14:$X$28,MATCH('דיווח פרטני'!G2482,גיליון3!$T$14:$T$28,0),MATCH('דיווח פרטני'!C2482,גיליון3!$U$13:$X$13,0)))," ", INDEX(גיליון3!$U$14:$X$28,MATCH('דיווח פרטני'!G2482,גיליון3!$T$14:$T$28,0),MATCH('דיווח פרטני'!C2482,גיליון3!$U$13:$X$13,0)))</f>
        <v xml:space="preserve"> </v>
      </c>
      <c r="I2482" s="1"/>
      <c r="J2482" s="1" t="e">
        <f>VLOOKUP(Table_1[[#This Row],[מספר רישוי ]],'[3]2024'!$A:$AH,34,0)</f>
        <v>#N/A</v>
      </c>
    </row>
    <row r="2483" spans="1:10" ht="18" customHeight="1" thickBot="1" x14ac:dyDescent="0.3">
      <c r="A2483" s="1"/>
      <c r="B2483" s="1"/>
      <c r="C2483" s="1"/>
      <c r="D2483" s="1"/>
      <c r="E2483" s="713"/>
      <c r="F2483" s="1"/>
      <c r="G2483" s="1"/>
      <c r="H2483" s="45" t="str">
        <f t="array" ref="H2483">IF(ISERROR(INDEX(גיליון3!$U$14:$X$28,MATCH('דיווח פרטני'!G2483,גיליון3!$T$14:$T$28,0),MATCH('דיווח פרטני'!C2483,גיליון3!$U$13:$X$13,0)))," ", INDEX(גיליון3!$U$14:$X$28,MATCH('דיווח פרטני'!G2483,גיליון3!$T$14:$T$28,0),MATCH('דיווח פרטני'!C2483,גיליון3!$U$13:$X$13,0)))</f>
        <v xml:space="preserve"> </v>
      </c>
      <c r="I2483" s="1"/>
      <c r="J2483" s="1" t="e">
        <f>VLOOKUP(Table_1[[#This Row],[מספר רישוי ]],'[3]2024'!$A:$AH,34,0)</f>
        <v>#N/A</v>
      </c>
    </row>
    <row r="2484" spans="1:10" ht="18" customHeight="1" thickBot="1" x14ac:dyDescent="0.3">
      <c r="A2484" s="1"/>
      <c r="B2484" s="1"/>
      <c r="C2484" s="1"/>
      <c r="D2484" s="1"/>
      <c r="E2484" s="713"/>
      <c r="F2484" s="1"/>
      <c r="G2484" s="1"/>
      <c r="H2484" s="45" t="str">
        <f t="array" ref="H2484">IF(ISERROR(INDEX(גיליון3!$U$14:$X$28,MATCH('דיווח פרטני'!G2484,גיליון3!$T$14:$T$28,0),MATCH('דיווח פרטני'!C2484,גיליון3!$U$13:$X$13,0)))," ", INDEX(גיליון3!$U$14:$X$28,MATCH('דיווח פרטני'!G2484,גיליון3!$T$14:$T$28,0),MATCH('דיווח פרטני'!C2484,גיליון3!$U$13:$X$13,0)))</f>
        <v xml:space="preserve"> </v>
      </c>
      <c r="I2484" s="1"/>
      <c r="J2484" s="1" t="e">
        <f>VLOOKUP(Table_1[[#This Row],[מספר רישוי ]],'[3]2024'!$A:$AH,34,0)</f>
        <v>#N/A</v>
      </c>
    </row>
    <row r="2485" spans="1:10" ht="18" customHeight="1" thickBot="1" x14ac:dyDescent="0.3">
      <c r="A2485" s="1"/>
      <c r="B2485" s="1"/>
      <c r="C2485" s="1"/>
      <c r="D2485" s="1"/>
      <c r="E2485" s="713"/>
      <c r="F2485" s="1"/>
      <c r="G2485" s="1"/>
      <c r="H2485" s="45" t="str">
        <f t="array" ref="H2485">IF(ISERROR(INDEX(גיליון3!$U$14:$X$28,MATCH('דיווח פרטני'!G2485,גיליון3!$T$14:$T$28,0),MATCH('דיווח פרטני'!C2485,גיליון3!$U$13:$X$13,0)))," ", INDEX(גיליון3!$U$14:$X$28,MATCH('דיווח פרטני'!G2485,גיליון3!$T$14:$T$28,0),MATCH('דיווח פרטני'!C2485,גיליון3!$U$13:$X$13,0)))</f>
        <v xml:space="preserve"> </v>
      </c>
      <c r="I2485" s="1"/>
      <c r="J2485" s="1" t="e">
        <f>VLOOKUP(Table_1[[#This Row],[מספר רישוי ]],'[3]2024'!$A:$AH,34,0)</f>
        <v>#N/A</v>
      </c>
    </row>
    <row r="2486" spans="1:10" ht="18" customHeight="1" thickBot="1" x14ac:dyDescent="0.3">
      <c r="A2486" s="1"/>
      <c r="B2486" s="1"/>
      <c r="C2486" s="1"/>
      <c r="D2486" s="1"/>
      <c r="E2486" s="713"/>
      <c r="F2486" s="1"/>
      <c r="G2486" s="1"/>
      <c r="H2486" s="45" t="str">
        <f t="array" ref="H2486">IF(ISERROR(INDEX(גיליון3!$U$14:$X$28,MATCH('דיווח פרטני'!G2486,גיליון3!$T$14:$T$28,0),MATCH('דיווח פרטני'!C2486,גיליון3!$U$13:$X$13,0)))," ", INDEX(גיליון3!$U$14:$X$28,MATCH('דיווח פרטני'!G2486,גיליון3!$T$14:$T$28,0),MATCH('דיווח פרטני'!C2486,גיליון3!$U$13:$X$13,0)))</f>
        <v xml:space="preserve"> </v>
      </c>
      <c r="I2486" s="1"/>
      <c r="J2486" s="1" t="e">
        <f>VLOOKUP(Table_1[[#This Row],[מספר רישוי ]],'[3]2024'!$A:$AH,34,0)</f>
        <v>#N/A</v>
      </c>
    </row>
    <row r="2487" spans="1:10" ht="18" customHeight="1" thickBot="1" x14ac:dyDescent="0.3">
      <c r="A2487" s="1"/>
      <c r="B2487" s="1"/>
      <c r="C2487" s="1"/>
      <c r="D2487" s="1"/>
      <c r="E2487" s="713"/>
      <c r="F2487" s="1"/>
      <c r="G2487" s="1"/>
      <c r="H2487" s="45" t="str">
        <f t="array" ref="H2487">IF(ISERROR(INDEX(גיליון3!$U$14:$X$28,MATCH('דיווח פרטני'!G2487,גיליון3!$T$14:$T$28,0),MATCH('דיווח פרטני'!C2487,גיליון3!$U$13:$X$13,0)))," ", INDEX(גיליון3!$U$14:$X$28,MATCH('דיווח פרטני'!G2487,גיליון3!$T$14:$T$28,0),MATCH('דיווח פרטני'!C2487,גיליון3!$U$13:$X$13,0)))</f>
        <v xml:space="preserve"> </v>
      </c>
      <c r="I2487" s="1"/>
      <c r="J2487" s="1" t="e">
        <f>VLOOKUP(Table_1[[#This Row],[מספר רישוי ]],'[3]2024'!$A:$AH,34,0)</f>
        <v>#N/A</v>
      </c>
    </row>
    <row r="2488" spans="1:10" ht="18" customHeight="1" thickBot="1" x14ac:dyDescent="0.3">
      <c r="A2488" s="1"/>
      <c r="B2488" s="1"/>
      <c r="C2488" s="1"/>
      <c r="D2488" s="1"/>
      <c r="E2488" s="713"/>
      <c r="F2488" s="1"/>
      <c r="G2488" s="1"/>
      <c r="H2488" s="45" t="str">
        <f t="array" ref="H2488">IF(ISERROR(INDEX(גיליון3!$U$14:$X$28,MATCH('דיווח פרטני'!G2488,גיליון3!$T$14:$T$28,0),MATCH('דיווח פרטני'!C2488,גיליון3!$U$13:$X$13,0)))," ", INDEX(גיליון3!$U$14:$X$28,MATCH('דיווח פרטני'!G2488,גיליון3!$T$14:$T$28,0),MATCH('דיווח פרטני'!C2488,גיליון3!$U$13:$X$13,0)))</f>
        <v xml:space="preserve"> </v>
      </c>
      <c r="I2488" s="1"/>
      <c r="J2488" s="1" t="e">
        <f>VLOOKUP(Table_1[[#This Row],[מספר רישוי ]],'[3]2024'!$A:$AH,34,0)</f>
        <v>#N/A</v>
      </c>
    </row>
    <row r="2489" spans="1:10" ht="18" customHeight="1" thickBot="1" x14ac:dyDescent="0.3">
      <c r="A2489" s="1"/>
      <c r="B2489" s="1"/>
      <c r="C2489" s="1"/>
      <c r="D2489" s="1"/>
      <c r="E2489" s="713"/>
      <c r="F2489" s="1"/>
      <c r="G2489" s="1"/>
      <c r="H2489" s="45" t="str">
        <f t="array" ref="H2489">IF(ISERROR(INDEX(גיליון3!$U$14:$X$28,MATCH('דיווח פרטני'!G2489,גיליון3!$T$14:$T$28,0),MATCH('דיווח פרטני'!C2489,גיליון3!$U$13:$X$13,0)))," ", INDEX(גיליון3!$U$14:$X$28,MATCH('דיווח פרטני'!G2489,גיליון3!$T$14:$T$28,0),MATCH('דיווח פרטני'!C2489,גיליון3!$U$13:$X$13,0)))</f>
        <v xml:space="preserve"> </v>
      </c>
      <c r="I2489" s="1"/>
      <c r="J2489" s="1" t="e">
        <f>VLOOKUP(Table_1[[#This Row],[מספר רישוי ]],'[3]2024'!$A:$AH,34,0)</f>
        <v>#N/A</v>
      </c>
    </row>
    <row r="2490" spans="1:10" ht="18" customHeight="1" thickBot="1" x14ac:dyDescent="0.3">
      <c r="A2490" s="1"/>
      <c r="B2490" s="1"/>
      <c r="C2490" s="1"/>
      <c r="D2490" s="1"/>
      <c r="E2490" s="713"/>
      <c r="F2490" s="1"/>
      <c r="G2490" s="1"/>
      <c r="H2490" s="45" t="str">
        <f t="array" ref="H2490">IF(ISERROR(INDEX(גיליון3!$U$14:$X$28,MATCH('דיווח פרטני'!G2490,גיליון3!$T$14:$T$28,0),MATCH('דיווח פרטני'!C2490,גיליון3!$U$13:$X$13,0)))," ", INDEX(גיליון3!$U$14:$X$28,MATCH('דיווח פרטני'!G2490,גיליון3!$T$14:$T$28,0),MATCH('דיווח פרטני'!C2490,גיליון3!$U$13:$X$13,0)))</f>
        <v xml:space="preserve"> </v>
      </c>
      <c r="I2490" s="1"/>
      <c r="J2490" s="1" t="e">
        <f>VLOOKUP(Table_1[[#This Row],[מספר רישוי ]],'[3]2024'!$A:$AH,34,0)</f>
        <v>#N/A</v>
      </c>
    </row>
    <row r="2491" spans="1:10" ht="18" customHeight="1" thickBot="1" x14ac:dyDescent="0.3">
      <c r="A2491" s="1"/>
      <c r="B2491" s="1"/>
      <c r="C2491" s="1"/>
      <c r="D2491" s="1"/>
      <c r="E2491" s="713"/>
      <c r="F2491" s="1"/>
      <c r="G2491" s="1"/>
      <c r="H2491" s="45" t="str">
        <f t="array" ref="H2491">IF(ISERROR(INDEX(גיליון3!$U$14:$X$28,MATCH('דיווח פרטני'!G2491,גיליון3!$T$14:$T$28,0),MATCH('דיווח פרטני'!C2491,גיליון3!$U$13:$X$13,0)))," ", INDEX(גיליון3!$U$14:$X$28,MATCH('דיווח פרטני'!G2491,גיליון3!$T$14:$T$28,0),MATCH('דיווח פרטני'!C2491,גיליון3!$U$13:$X$13,0)))</f>
        <v xml:space="preserve"> </v>
      </c>
      <c r="I2491" s="1"/>
      <c r="J2491" s="1" t="e">
        <f>VLOOKUP(Table_1[[#This Row],[מספר רישוי ]],'[3]2024'!$A:$AH,34,0)</f>
        <v>#N/A</v>
      </c>
    </row>
    <row r="2492" spans="1:10" ht="18" customHeight="1" thickBot="1" x14ac:dyDescent="0.3">
      <c r="A2492" s="1"/>
      <c r="B2492" s="1"/>
      <c r="C2492" s="1"/>
      <c r="D2492" s="1"/>
      <c r="E2492" s="713"/>
      <c r="F2492" s="1"/>
      <c r="G2492" s="1"/>
      <c r="H2492" s="45" t="str">
        <f t="array" ref="H2492">IF(ISERROR(INDEX(גיליון3!$U$14:$X$28,MATCH('דיווח פרטני'!G2492,גיליון3!$T$14:$T$28,0),MATCH('דיווח פרטני'!C2492,גיליון3!$U$13:$X$13,0)))," ", INDEX(גיליון3!$U$14:$X$28,MATCH('דיווח פרטני'!G2492,גיליון3!$T$14:$T$28,0),MATCH('דיווח פרטני'!C2492,גיליון3!$U$13:$X$13,0)))</f>
        <v xml:space="preserve"> </v>
      </c>
      <c r="I2492" s="1"/>
      <c r="J2492" s="1" t="e">
        <f>VLOOKUP(Table_1[[#This Row],[מספר רישוי ]],'[3]2024'!$A:$AH,34,0)</f>
        <v>#N/A</v>
      </c>
    </row>
    <row r="2493" spans="1:10" ht="18" customHeight="1" thickBot="1" x14ac:dyDescent="0.3">
      <c r="A2493" s="1"/>
      <c r="B2493" s="1"/>
      <c r="C2493" s="1"/>
      <c r="D2493" s="1"/>
      <c r="E2493" s="713"/>
      <c r="F2493" s="1"/>
      <c r="G2493" s="1"/>
      <c r="H2493" s="45" t="str">
        <f t="array" ref="H2493">IF(ISERROR(INDEX(גיליון3!$U$14:$X$28,MATCH('דיווח פרטני'!G2493,גיליון3!$T$14:$T$28,0),MATCH('דיווח פרטני'!C2493,גיליון3!$U$13:$X$13,0)))," ", INDEX(גיליון3!$U$14:$X$28,MATCH('דיווח פרטני'!G2493,גיליון3!$T$14:$T$28,0),MATCH('דיווח פרטני'!C2493,גיליון3!$U$13:$X$13,0)))</f>
        <v xml:space="preserve"> </v>
      </c>
      <c r="I2493" s="1"/>
      <c r="J2493" s="1" t="e">
        <f>VLOOKUP(Table_1[[#This Row],[מספר רישוי ]],'[3]2024'!$A:$AH,34,0)</f>
        <v>#N/A</v>
      </c>
    </row>
    <row r="2494" spans="1:10" ht="18" customHeight="1" thickBot="1" x14ac:dyDescent="0.3">
      <c r="A2494" s="1"/>
      <c r="B2494" s="1"/>
      <c r="C2494" s="1"/>
      <c r="D2494" s="1"/>
      <c r="E2494" s="713"/>
      <c r="F2494" s="1"/>
      <c r="G2494" s="1"/>
      <c r="H2494" s="45" t="str">
        <f t="array" ref="H2494">IF(ISERROR(INDEX(גיליון3!$U$14:$X$28,MATCH('דיווח פרטני'!G2494,גיליון3!$T$14:$T$28,0),MATCH('דיווח פרטני'!C2494,גיליון3!$U$13:$X$13,0)))," ", INDEX(גיליון3!$U$14:$X$28,MATCH('דיווח פרטני'!G2494,גיליון3!$T$14:$T$28,0),MATCH('דיווח פרטני'!C2494,גיליון3!$U$13:$X$13,0)))</f>
        <v xml:space="preserve"> </v>
      </c>
      <c r="I2494" s="1"/>
      <c r="J2494" s="1" t="e">
        <f>VLOOKUP(Table_1[[#This Row],[מספר רישוי ]],'[3]2024'!$A:$AH,34,0)</f>
        <v>#N/A</v>
      </c>
    </row>
    <row r="2495" spans="1:10" ht="18" customHeight="1" thickBot="1" x14ac:dyDescent="0.3">
      <c r="A2495" s="1"/>
      <c r="B2495" s="1"/>
      <c r="C2495" s="1"/>
      <c r="D2495" s="1"/>
      <c r="E2495" s="713"/>
      <c r="F2495" s="1"/>
      <c r="G2495" s="1"/>
      <c r="H2495" s="45" t="str">
        <f t="array" ref="H2495">IF(ISERROR(INDEX(גיליון3!$U$14:$X$28,MATCH('דיווח פרטני'!G2495,גיליון3!$T$14:$T$28,0),MATCH('דיווח פרטני'!C2495,גיליון3!$U$13:$X$13,0)))," ", INDEX(גיליון3!$U$14:$X$28,MATCH('דיווח פרטני'!G2495,גיליון3!$T$14:$T$28,0),MATCH('דיווח פרטני'!C2495,גיליון3!$U$13:$X$13,0)))</f>
        <v xml:space="preserve"> </v>
      </c>
      <c r="I2495" s="1"/>
      <c r="J2495" s="1" t="e">
        <f>VLOOKUP(Table_1[[#This Row],[מספר רישוי ]],'[3]2024'!$A:$AH,34,0)</f>
        <v>#N/A</v>
      </c>
    </row>
    <row r="2496" spans="1:10" ht="18" customHeight="1" thickBot="1" x14ac:dyDescent="0.3">
      <c r="A2496" s="1"/>
      <c r="B2496" s="1"/>
      <c r="C2496" s="1"/>
      <c r="D2496" s="1"/>
      <c r="E2496" s="713"/>
      <c r="F2496" s="1"/>
      <c r="G2496" s="1"/>
      <c r="H2496" s="45" t="str">
        <f t="array" ref="H2496">IF(ISERROR(INDEX(גיליון3!$U$14:$X$28,MATCH('דיווח פרטני'!G2496,גיליון3!$T$14:$T$28,0),MATCH('דיווח פרטני'!C2496,גיליון3!$U$13:$X$13,0)))," ", INDEX(גיליון3!$U$14:$X$28,MATCH('דיווח פרטני'!G2496,גיליון3!$T$14:$T$28,0),MATCH('דיווח פרטני'!C2496,גיליון3!$U$13:$X$13,0)))</f>
        <v xml:space="preserve"> </v>
      </c>
      <c r="I2496" s="1"/>
      <c r="J2496" s="1" t="e">
        <f>VLOOKUP(Table_1[[#This Row],[מספר רישוי ]],'[3]2024'!$A:$AH,34,0)</f>
        <v>#N/A</v>
      </c>
    </row>
    <row r="2497" spans="1:10" ht="18" customHeight="1" thickBot="1" x14ac:dyDescent="0.3">
      <c r="A2497" s="1"/>
      <c r="B2497" s="1"/>
      <c r="C2497" s="1"/>
      <c r="D2497" s="1"/>
      <c r="E2497" s="713"/>
      <c r="F2497" s="1"/>
      <c r="G2497" s="1"/>
      <c r="H2497" s="45" t="str">
        <f t="array" ref="H2497">IF(ISERROR(INDEX(גיליון3!$U$14:$X$28,MATCH('דיווח פרטני'!G2497,גיליון3!$T$14:$T$28,0),MATCH('דיווח פרטני'!C2497,גיליון3!$U$13:$X$13,0)))," ", INDEX(גיליון3!$U$14:$X$28,MATCH('דיווח פרטני'!G2497,גיליון3!$T$14:$T$28,0),MATCH('דיווח פרטני'!C2497,גיליון3!$U$13:$X$13,0)))</f>
        <v xml:space="preserve"> </v>
      </c>
      <c r="I2497" s="1"/>
      <c r="J2497" s="1" t="e">
        <f>VLOOKUP(Table_1[[#This Row],[מספר רישוי ]],'[3]2024'!$A:$AH,34,0)</f>
        <v>#N/A</v>
      </c>
    </row>
    <row r="2498" spans="1:10" ht="18" customHeight="1" thickBot="1" x14ac:dyDescent="0.3">
      <c r="A2498" s="1"/>
      <c r="B2498" s="1"/>
      <c r="C2498" s="1"/>
      <c r="D2498" s="1"/>
      <c r="E2498" s="713"/>
      <c r="F2498" s="1"/>
      <c r="G2498" s="1"/>
      <c r="H2498" s="45" t="str">
        <f t="array" ref="H2498">IF(ISERROR(INDEX(גיליון3!$U$14:$X$28,MATCH('דיווח פרטני'!G2498,גיליון3!$T$14:$T$28,0),MATCH('דיווח פרטני'!C2498,גיליון3!$U$13:$X$13,0)))," ", INDEX(גיליון3!$U$14:$X$28,MATCH('דיווח פרטני'!G2498,גיליון3!$T$14:$T$28,0),MATCH('דיווח פרטני'!C2498,גיליון3!$U$13:$X$13,0)))</f>
        <v xml:space="preserve"> </v>
      </c>
      <c r="I2498" s="1"/>
      <c r="J2498" s="1" t="e">
        <f>VLOOKUP(Table_1[[#This Row],[מספר רישוי ]],'[3]2024'!$A:$AH,34,0)</f>
        <v>#N/A</v>
      </c>
    </row>
    <row r="2499" spans="1:10" ht="18" customHeight="1" thickBot="1" x14ac:dyDescent="0.3">
      <c r="A2499" s="1"/>
      <c r="B2499" s="1"/>
      <c r="C2499" s="1"/>
      <c r="D2499" s="1"/>
      <c r="E2499" s="713"/>
      <c r="F2499" s="1"/>
      <c r="G2499" s="1"/>
      <c r="H2499" s="45" t="str">
        <f t="array" ref="H2499">IF(ISERROR(INDEX(גיליון3!$U$14:$X$28,MATCH('דיווח פרטני'!G2499,גיליון3!$T$14:$T$28,0),MATCH('דיווח פרטני'!C2499,גיליון3!$U$13:$X$13,0)))," ", INDEX(גיליון3!$U$14:$X$28,MATCH('דיווח פרטני'!G2499,גיליון3!$T$14:$T$28,0),MATCH('דיווח פרטני'!C2499,גיליון3!$U$13:$X$13,0)))</f>
        <v xml:space="preserve"> </v>
      </c>
      <c r="I2499" s="1"/>
      <c r="J2499" s="1" t="e">
        <f>VLOOKUP(Table_1[[#This Row],[מספר רישוי ]],'[3]2024'!$A:$AH,34,0)</f>
        <v>#N/A</v>
      </c>
    </row>
    <row r="2500" spans="1:10" ht="18" customHeight="1" thickBot="1" x14ac:dyDescent="0.3">
      <c r="A2500" s="1"/>
      <c r="B2500" s="1"/>
      <c r="C2500" s="1"/>
      <c r="D2500" s="1"/>
      <c r="E2500" s="713"/>
      <c r="F2500" s="1"/>
      <c r="G2500" s="1"/>
      <c r="H2500" s="45" t="str">
        <f t="array" ref="H2500">IF(ISERROR(INDEX(גיליון3!$U$14:$X$28,MATCH('דיווח פרטני'!G2500,גיליון3!$T$14:$T$28,0),MATCH('דיווח פרטני'!C2500,גיליון3!$U$13:$X$13,0)))," ", INDEX(גיליון3!$U$14:$X$28,MATCH('דיווח פרטני'!G2500,גיליון3!$T$14:$T$28,0),MATCH('דיווח פרטני'!C2500,גיליון3!$U$13:$X$13,0)))</f>
        <v xml:space="preserve"> </v>
      </c>
      <c r="I2500" s="1"/>
      <c r="J2500" s="1" t="e">
        <f>VLOOKUP(Table_1[[#This Row],[מספר רישוי ]],'[3]2024'!$A:$AH,34,0)</f>
        <v>#N/A</v>
      </c>
    </row>
    <row r="2501" spans="1:10" ht="18" customHeight="1" thickBot="1" x14ac:dyDescent="0.3">
      <c r="A2501" s="1"/>
      <c r="B2501" s="1"/>
      <c r="C2501" s="1"/>
      <c r="D2501" s="1"/>
      <c r="E2501" s="713"/>
      <c r="F2501" s="1"/>
      <c r="G2501" s="1"/>
      <c r="H2501" s="45" t="str">
        <f t="array" ref="H2501">IF(ISERROR(INDEX(גיליון3!$U$14:$X$28,MATCH('דיווח פרטני'!G2501,גיליון3!$T$14:$T$28,0),MATCH('דיווח פרטני'!C2501,גיליון3!$U$13:$X$13,0)))," ", INDEX(גיליון3!$U$14:$X$28,MATCH('דיווח פרטני'!G2501,גיליון3!$T$14:$T$28,0),MATCH('דיווח פרטני'!C2501,גיליון3!$U$13:$X$13,0)))</f>
        <v xml:space="preserve"> </v>
      </c>
      <c r="I2501" s="1"/>
      <c r="J2501" s="1" t="e">
        <f>VLOOKUP(Table_1[[#This Row],[מספר רישוי ]],'[3]2024'!$A:$AH,34,0)</f>
        <v>#N/A</v>
      </c>
    </row>
    <row r="2502" spans="1:10" ht="18" customHeight="1" thickBot="1" x14ac:dyDescent="0.3">
      <c r="A2502" s="1"/>
      <c r="B2502" s="1"/>
      <c r="C2502" s="1"/>
      <c r="D2502" s="1"/>
      <c r="E2502" s="713"/>
      <c r="F2502" s="1"/>
      <c r="G2502" s="1"/>
      <c r="H2502" s="45" t="str">
        <f t="array" ref="H2502">IF(ISERROR(INDEX(גיליון3!$U$14:$X$28,MATCH('דיווח פרטני'!G2502,גיליון3!$T$14:$T$28,0),MATCH('דיווח פרטני'!C2502,גיליון3!$U$13:$X$13,0)))," ", INDEX(גיליון3!$U$14:$X$28,MATCH('דיווח פרטני'!G2502,גיליון3!$T$14:$T$28,0),MATCH('דיווח פרטני'!C2502,גיליון3!$U$13:$X$13,0)))</f>
        <v xml:space="preserve"> </v>
      </c>
      <c r="I2502" s="1"/>
      <c r="J2502" s="1" t="e">
        <f>VLOOKUP(Table_1[[#This Row],[מספר רישוי ]],'[3]2024'!$A:$AH,34,0)</f>
        <v>#N/A</v>
      </c>
    </row>
    <row r="2503" spans="1:10" ht="18" customHeight="1" thickBot="1" x14ac:dyDescent="0.3">
      <c r="A2503" s="1"/>
      <c r="B2503" s="1"/>
      <c r="C2503" s="1"/>
      <c r="D2503" s="1"/>
      <c r="E2503" s="713"/>
      <c r="F2503" s="1"/>
      <c r="G2503" s="1"/>
      <c r="H2503" s="45" t="str">
        <f t="array" ref="H2503">IF(ISERROR(INDEX(גיליון3!$U$14:$X$28,MATCH('דיווח פרטני'!G2503,גיליון3!$T$14:$T$28,0),MATCH('דיווח פרטני'!C2503,גיליון3!$U$13:$X$13,0)))," ", INDEX(גיליון3!$U$14:$X$28,MATCH('דיווח פרטני'!G2503,גיליון3!$T$14:$T$28,0),MATCH('דיווח פרטני'!C2503,גיליון3!$U$13:$X$13,0)))</f>
        <v xml:space="preserve"> </v>
      </c>
      <c r="I2503" s="1"/>
      <c r="J2503" s="1" t="e">
        <f>VLOOKUP(Table_1[[#This Row],[מספר רישוי ]],'[3]2024'!$A:$AH,34,0)</f>
        <v>#N/A</v>
      </c>
    </row>
    <row r="2504" spans="1:10" ht="18" customHeight="1" thickBot="1" x14ac:dyDescent="0.3">
      <c r="A2504" s="1"/>
      <c r="B2504" s="1"/>
      <c r="C2504" s="1"/>
      <c r="D2504" s="1"/>
      <c r="E2504" s="713"/>
      <c r="F2504" s="1"/>
      <c r="G2504" s="1"/>
      <c r="H2504" s="45" t="str">
        <f t="array" ref="H2504">IF(ISERROR(INDEX(גיליון3!$U$14:$X$28,MATCH('דיווח פרטני'!G2504,גיליון3!$T$14:$T$28,0),MATCH('דיווח פרטני'!C2504,גיליון3!$U$13:$X$13,0)))," ", INDEX(גיליון3!$U$14:$X$28,MATCH('דיווח פרטני'!G2504,גיליון3!$T$14:$T$28,0),MATCH('דיווח פרטני'!C2504,גיליון3!$U$13:$X$13,0)))</f>
        <v xml:space="preserve"> </v>
      </c>
      <c r="I2504" s="1"/>
      <c r="J2504" s="1" t="e">
        <f>VLOOKUP(Table_1[[#This Row],[מספר רישוי ]],'[3]2024'!$A:$AH,34,0)</f>
        <v>#N/A</v>
      </c>
    </row>
    <row r="2505" spans="1:10" ht="18" customHeight="1" thickBot="1" x14ac:dyDescent="0.3">
      <c r="A2505" s="1"/>
      <c r="B2505" s="1"/>
      <c r="C2505" s="1"/>
      <c r="D2505" s="1"/>
      <c r="E2505" s="713"/>
      <c r="F2505" s="1"/>
      <c r="G2505" s="1"/>
      <c r="H2505" s="45" t="str">
        <f t="array" ref="H2505">IF(ISERROR(INDEX(גיליון3!$U$14:$X$28,MATCH('דיווח פרטני'!G2505,גיליון3!$T$14:$T$28,0),MATCH('דיווח פרטני'!C2505,גיליון3!$U$13:$X$13,0)))," ", INDEX(גיליון3!$U$14:$X$28,MATCH('דיווח פרטני'!G2505,גיליון3!$T$14:$T$28,0),MATCH('דיווח פרטני'!C2505,גיליון3!$U$13:$X$13,0)))</f>
        <v xml:space="preserve"> </v>
      </c>
      <c r="I2505" s="1"/>
      <c r="J2505" s="1" t="e">
        <f>VLOOKUP(Table_1[[#This Row],[מספר רישוי ]],'[3]2024'!$A:$AH,34,0)</f>
        <v>#N/A</v>
      </c>
    </row>
    <row r="2506" spans="1:10" ht="18" customHeight="1" thickBot="1" x14ac:dyDescent="0.3">
      <c r="A2506" s="1"/>
      <c r="B2506" s="1"/>
      <c r="C2506" s="1"/>
      <c r="D2506" s="1"/>
      <c r="E2506" s="713"/>
      <c r="F2506" s="1"/>
      <c r="G2506" s="1"/>
      <c r="H2506" s="45" t="str">
        <f t="array" ref="H2506">IF(ISERROR(INDEX(גיליון3!$U$14:$X$28,MATCH('דיווח פרטני'!G2506,גיליון3!$T$14:$T$28,0),MATCH('דיווח פרטני'!C2506,גיליון3!$U$13:$X$13,0)))," ", INDEX(גיליון3!$U$14:$X$28,MATCH('דיווח פרטני'!G2506,גיליון3!$T$14:$T$28,0),MATCH('דיווח פרטני'!C2506,גיליון3!$U$13:$X$13,0)))</f>
        <v xml:space="preserve"> </v>
      </c>
      <c r="I2506" s="1"/>
      <c r="J2506" s="1" t="e">
        <f>VLOOKUP(Table_1[[#This Row],[מספר רישוי ]],'[3]2024'!$A:$AH,34,0)</f>
        <v>#N/A</v>
      </c>
    </row>
    <row r="2507" spans="1:10" ht="18" customHeight="1" thickBot="1" x14ac:dyDescent="0.3">
      <c r="A2507" s="1"/>
      <c r="B2507" s="1"/>
      <c r="C2507" s="1"/>
      <c r="D2507" s="1"/>
      <c r="E2507" s="713"/>
      <c r="F2507" s="1"/>
      <c r="G2507" s="1"/>
      <c r="H2507" s="45" t="str">
        <f t="array" ref="H2507">IF(ISERROR(INDEX(גיליון3!$U$14:$X$28,MATCH('דיווח פרטני'!G2507,גיליון3!$T$14:$T$28,0),MATCH('דיווח פרטני'!C2507,גיליון3!$U$13:$X$13,0)))," ", INDEX(גיליון3!$U$14:$X$28,MATCH('דיווח פרטני'!G2507,גיליון3!$T$14:$T$28,0),MATCH('דיווח פרטני'!C2507,גיליון3!$U$13:$X$13,0)))</f>
        <v xml:space="preserve"> </v>
      </c>
      <c r="I2507" s="1"/>
      <c r="J2507" s="1" t="e">
        <f>VLOOKUP(Table_1[[#This Row],[מספר רישוי ]],'[3]2024'!$A:$AH,34,0)</f>
        <v>#N/A</v>
      </c>
    </row>
    <row r="2508" spans="1:10" ht="18" customHeight="1" thickBot="1" x14ac:dyDescent="0.3">
      <c r="A2508" s="1"/>
      <c r="B2508" s="1"/>
      <c r="C2508" s="1"/>
      <c r="D2508" s="1"/>
      <c r="E2508" s="713"/>
      <c r="F2508" s="1"/>
      <c r="G2508" s="1"/>
      <c r="H2508" s="45" t="str">
        <f t="array" ref="H2508">IF(ISERROR(INDEX(גיליון3!$U$14:$X$28,MATCH('דיווח פרטני'!G2508,גיליון3!$T$14:$T$28,0),MATCH('דיווח פרטני'!C2508,גיליון3!$U$13:$X$13,0)))," ", INDEX(גיליון3!$U$14:$X$28,MATCH('דיווח פרטני'!G2508,גיליון3!$T$14:$T$28,0),MATCH('דיווח פרטני'!C2508,גיליון3!$U$13:$X$13,0)))</f>
        <v xml:space="preserve"> </v>
      </c>
      <c r="I2508" s="1"/>
      <c r="J2508" s="1" t="e">
        <f>VLOOKUP(Table_1[[#This Row],[מספר רישוי ]],'[3]2024'!$A:$AH,34,0)</f>
        <v>#N/A</v>
      </c>
    </row>
    <row r="2509" spans="1:10" ht="18" customHeight="1" thickBot="1" x14ac:dyDescent="0.3">
      <c r="A2509" s="1"/>
      <c r="B2509" s="1"/>
      <c r="C2509" s="1"/>
      <c r="D2509" s="1"/>
      <c r="E2509" s="713"/>
      <c r="F2509" s="1"/>
      <c r="G2509" s="1"/>
      <c r="H2509" s="45" t="str">
        <f t="array" ref="H2509">IF(ISERROR(INDEX(גיליון3!$U$14:$X$28,MATCH('דיווח פרטני'!G2509,גיליון3!$T$14:$T$28,0),MATCH('דיווח פרטני'!C2509,גיליון3!$U$13:$X$13,0)))," ", INDEX(גיליון3!$U$14:$X$28,MATCH('דיווח פרטני'!G2509,גיליון3!$T$14:$T$28,0),MATCH('דיווח פרטני'!C2509,גיליון3!$U$13:$X$13,0)))</f>
        <v xml:space="preserve"> </v>
      </c>
      <c r="I2509" s="1"/>
      <c r="J2509" s="1" t="e">
        <f>VLOOKUP(Table_1[[#This Row],[מספר רישוי ]],'[3]2024'!$A:$AH,34,0)</f>
        <v>#N/A</v>
      </c>
    </row>
    <row r="2510" spans="1:10" ht="18" customHeight="1" thickBot="1" x14ac:dyDescent="0.3">
      <c r="A2510" s="1"/>
      <c r="B2510" s="1"/>
      <c r="C2510" s="1"/>
      <c r="D2510" s="1"/>
      <c r="E2510" s="713"/>
      <c r="F2510" s="1"/>
      <c r="G2510" s="1"/>
      <c r="H2510" s="45" t="str">
        <f t="array" ref="H2510">IF(ISERROR(INDEX(גיליון3!$U$14:$X$28,MATCH('דיווח פרטני'!G2510,גיליון3!$T$14:$T$28,0),MATCH('דיווח פרטני'!C2510,גיליון3!$U$13:$X$13,0)))," ", INDEX(גיליון3!$U$14:$X$28,MATCH('דיווח פרטני'!G2510,גיליון3!$T$14:$T$28,0),MATCH('דיווח פרטני'!C2510,גיליון3!$U$13:$X$13,0)))</f>
        <v xml:space="preserve"> </v>
      </c>
      <c r="I2510" s="1"/>
      <c r="J2510" s="1" t="e">
        <f>VLOOKUP(Table_1[[#This Row],[מספר רישוי ]],'[3]2024'!$A:$AH,34,0)</f>
        <v>#N/A</v>
      </c>
    </row>
    <row r="2511" spans="1:10" ht="18" customHeight="1" thickBot="1" x14ac:dyDescent="0.3">
      <c r="A2511" s="1"/>
      <c r="B2511" s="1"/>
      <c r="C2511" s="1"/>
      <c r="D2511" s="1"/>
      <c r="E2511" s="713"/>
      <c r="F2511" s="1"/>
      <c r="G2511" s="1"/>
      <c r="H2511" s="45" t="str">
        <f t="array" ref="H2511">IF(ISERROR(INDEX(גיליון3!$U$14:$X$28,MATCH('דיווח פרטני'!G2511,גיליון3!$T$14:$T$28,0),MATCH('דיווח פרטני'!C2511,גיליון3!$U$13:$X$13,0)))," ", INDEX(גיליון3!$U$14:$X$28,MATCH('דיווח פרטני'!G2511,גיליון3!$T$14:$T$28,0),MATCH('דיווח פרטני'!C2511,גיליון3!$U$13:$X$13,0)))</f>
        <v xml:space="preserve"> </v>
      </c>
      <c r="I2511" s="1"/>
      <c r="J2511" s="1" t="e">
        <f>VLOOKUP(Table_1[[#This Row],[מספר רישוי ]],'[3]2024'!$A:$AH,34,0)</f>
        <v>#N/A</v>
      </c>
    </row>
    <row r="2512" spans="1:10" ht="18" customHeight="1" thickBot="1" x14ac:dyDescent="0.3">
      <c r="A2512" s="1"/>
      <c r="B2512" s="1"/>
      <c r="C2512" s="1"/>
      <c r="D2512" s="1"/>
      <c r="E2512" s="713"/>
      <c r="F2512" s="1"/>
      <c r="G2512" s="1"/>
      <c r="H2512" s="45" t="str">
        <f t="array" ref="H2512">IF(ISERROR(INDEX(גיליון3!$U$14:$X$28,MATCH('דיווח פרטני'!G2512,גיליון3!$T$14:$T$28,0),MATCH('דיווח פרטני'!C2512,גיליון3!$U$13:$X$13,0)))," ", INDEX(גיליון3!$U$14:$X$28,MATCH('דיווח פרטני'!G2512,גיליון3!$T$14:$T$28,0),MATCH('דיווח פרטני'!C2512,גיליון3!$U$13:$X$13,0)))</f>
        <v xml:space="preserve"> </v>
      </c>
      <c r="I2512" s="1"/>
      <c r="J2512" s="1" t="e">
        <f>VLOOKUP(Table_1[[#This Row],[מספר רישוי ]],'[3]2024'!$A:$AH,34,0)</f>
        <v>#N/A</v>
      </c>
    </row>
    <row r="2513" spans="1:10" ht="18" customHeight="1" thickBot="1" x14ac:dyDescent="0.3">
      <c r="A2513" s="1"/>
      <c r="B2513" s="1"/>
      <c r="C2513" s="1"/>
      <c r="D2513" s="1"/>
      <c r="E2513" s="713"/>
      <c r="F2513" s="1"/>
      <c r="G2513" s="1"/>
      <c r="H2513" s="45" t="str">
        <f t="array" ref="H2513">IF(ISERROR(INDEX(גיליון3!$U$14:$X$28,MATCH('דיווח פרטני'!G2513,גיליון3!$T$14:$T$28,0),MATCH('דיווח פרטני'!C2513,גיליון3!$U$13:$X$13,0)))," ", INDEX(גיליון3!$U$14:$X$28,MATCH('דיווח פרטני'!G2513,גיליון3!$T$14:$T$28,0),MATCH('דיווח פרטני'!C2513,גיליון3!$U$13:$X$13,0)))</f>
        <v xml:space="preserve"> </v>
      </c>
      <c r="I2513" s="1"/>
      <c r="J2513" s="1" t="e">
        <f>VLOOKUP(Table_1[[#This Row],[מספר רישוי ]],'[3]2024'!$A:$AH,34,0)</f>
        <v>#N/A</v>
      </c>
    </row>
    <row r="2514" spans="1:10" ht="18" customHeight="1" thickBot="1" x14ac:dyDescent="0.3">
      <c r="A2514" s="1"/>
      <c r="B2514" s="1"/>
      <c r="C2514" s="1"/>
      <c r="D2514" s="1"/>
      <c r="E2514" s="713"/>
      <c r="F2514" s="1"/>
      <c r="G2514" s="1"/>
      <c r="H2514" s="45" t="str">
        <f t="array" ref="H2514">IF(ISERROR(INDEX(גיליון3!$U$14:$X$28,MATCH('דיווח פרטני'!G2514,גיליון3!$T$14:$T$28,0),MATCH('דיווח פרטני'!C2514,גיליון3!$U$13:$X$13,0)))," ", INDEX(גיליון3!$U$14:$X$28,MATCH('דיווח פרטני'!G2514,גיליון3!$T$14:$T$28,0),MATCH('דיווח פרטני'!C2514,גיליון3!$U$13:$X$13,0)))</f>
        <v xml:space="preserve"> </v>
      </c>
      <c r="I2514" s="1"/>
      <c r="J2514" s="1" t="e">
        <f>VLOOKUP(Table_1[[#This Row],[מספר רישוי ]],'[3]2024'!$A:$AH,34,0)</f>
        <v>#N/A</v>
      </c>
    </row>
    <row r="2515" spans="1:10" ht="18" customHeight="1" thickBot="1" x14ac:dyDescent="0.3">
      <c r="A2515" s="1"/>
      <c r="B2515" s="1"/>
      <c r="C2515" s="1"/>
      <c r="D2515" s="1"/>
      <c r="E2515" s="713"/>
      <c r="F2515" s="1"/>
      <c r="G2515" s="1"/>
      <c r="H2515" s="45" t="str">
        <f t="array" ref="H2515">IF(ISERROR(INDEX(גיליון3!$U$14:$X$28,MATCH('דיווח פרטני'!G2515,גיליון3!$T$14:$T$28,0),MATCH('דיווח פרטני'!C2515,גיליון3!$U$13:$X$13,0)))," ", INDEX(גיליון3!$U$14:$X$28,MATCH('דיווח פרטני'!G2515,גיליון3!$T$14:$T$28,0),MATCH('דיווח פרטני'!C2515,גיליון3!$U$13:$X$13,0)))</f>
        <v xml:space="preserve"> </v>
      </c>
      <c r="I2515" s="1"/>
      <c r="J2515" s="1" t="e">
        <f>VLOOKUP(Table_1[[#This Row],[מספר רישוי ]],'[3]2024'!$A:$AH,34,0)</f>
        <v>#N/A</v>
      </c>
    </row>
    <row r="2516" spans="1:10" ht="18" customHeight="1" thickBot="1" x14ac:dyDescent="0.3">
      <c r="A2516" s="1"/>
      <c r="B2516" s="1"/>
      <c r="C2516" s="1"/>
      <c r="D2516" s="1"/>
      <c r="E2516" s="713"/>
      <c r="F2516" s="1"/>
      <c r="G2516" s="1"/>
      <c r="H2516" s="45" t="str">
        <f t="array" ref="H2516">IF(ISERROR(INDEX(גיליון3!$U$14:$X$28,MATCH('דיווח פרטני'!G2516,גיליון3!$T$14:$T$28,0),MATCH('דיווח פרטני'!C2516,גיליון3!$U$13:$X$13,0)))," ", INDEX(גיליון3!$U$14:$X$28,MATCH('דיווח פרטני'!G2516,גיליון3!$T$14:$T$28,0),MATCH('דיווח פרטני'!C2516,גיליון3!$U$13:$X$13,0)))</f>
        <v xml:space="preserve"> </v>
      </c>
      <c r="I2516" s="1"/>
      <c r="J2516" s="1" t="e">
        <f>VLOOKUP(Table_1[[#This Row],[מספר רישוי ]],'[3]2024'!$A:$AH,34,0)</f>
        <v>#N/A</v>
      </c>
    </row>
    <row r="2517" spans="1:10" ht="18" customHeight="1" thickBot="1" x14ac:dyDescent="0.3">
      <c r="A2517" s="1"/>
      <c r="B2517" s="1"/>
      <c r="C2517" s="1"/>
      <c r="D2517" s="1"/>
      <c r="E2517" s="713"/>
      <c r="F2517" s="1"/>
      <c r="G2517" s="1"/>
      <c r="H2517" s="45" t="str">
        <f t="array" ref="H2517">IF(ISERROR(INDEX(גיליון3!$U$14:$X$28,MATCH('דיווח פרטני'!G2517,גיליון3!$T$14:$T$28,0),MATCH('דיווח פרטני'!C2517,גיליון3!$U$13:$X$13,0)))," ", INDEX(גיליון3!$U$14:$X$28,MATCH('דיווח פרטני'!G2517,גיליון3!$T$14:$T$28,0),MATCH('דיווח פרטני'!C2517,גיליון3!$U$13:$X$13,0)))</f>
        <v xml:space="preserve"> </v>
      </c>
      <c r="I2517" s="1"/>
      <c r="J2517" s="1" t="e">
        <f>VLOOKUP(Table_1[[#This Row],[מספר רישוי ]],'[3]2024'!$A:$AH,34,0)</f>
        <v>#N/A</v>
      </c>
    </row>
    <row r="2518" spans="1:10" ht="18" customHeight="1" thickBot="1" x14ac:dyDescent="0.3">
      <c r="A2518" s="1"/>
      <c r="B2518" s="1"/>
      <c r="C2518" s="1"/>
      <c r="D2518" s="1"/>
      <c r="E2518" s="713"/>
      <c r="F2518" s="1"/>
      <c r="G2518" s="1"/>
      <c r="H2518" s="45" t="str">
        <f t="array" ref="H2518">IF(ISERROR(INDEX(גיליון3!$U$14:$X$28,MATCH('דיווח פרטני'!G2518,גיליון3!$T$14:$T$28,0),MATCH('דיווח פרטני'!C2518,גיליון3!$U$13:$X$13,0)))," ", INDEX(גיליון3!$U$14:$X$28,MATCH('דיווח פרטני'!G2518,גיליון3!$T$14:$T$28,0),MATCH('דיווח פרטני'!C2518,גיליון3!$U$13:$X$13,0)))</f>
        <v xml:space="preserve"> </v>
      </c>
      <c r="I2518" s="1"/>
      <c r="J2518" s="1" t="e">
        <f>VLOOKUP(Table_1[[#This Row],[מספר רישוי ]],'[3]2024'!$A:$AH,34,0)</f>
        <v>#N/A</v>
      </c>
    </row>
    <row r="2519" spans="1:10" ht="18" customHeight="1" thickBot="1" x14ac:dyDescent="0.3">
      <c r="A2519" s="1"/>
      <c r="B2519" s="1"/>
      <c r="C2519" s="1"/>
      <c r="D2519" s="1"/>
      <c r="E2519" s="713"/>
      <c r="F2519" s="1"/>
      <c r="G2519" s="1"/>
      <c r="H2519" s="45" t="str">
        <f t="array" ref="H2519">IF(ISERROR(INDEX(גיליון3!$U$14:$X$28,MATCH('דיווח פרטני'!G2519,גיליון3!$T$14:$T$28,0),MATCH('דיווח פרטני'!C2519,גיליון3!$U$13:$X$13,0)))," ", INDEX(גיליון3!$U$14:$X$28,MATCH('דיווח פרטני'!G2519,גיליון3!$T$14:$T$28,0),MATCH('דיווח פרטני'!C2519,גיליון3!$U$13:$X$13,0)))</f>
        <v xml:space="preserve"> </v>
      </c>
      <c r="I2519" s="1"/>
      <c r="J2519" s="1" t="e">
        <f>VLOOKUP(Table_1[[#This Row],[מספר רישוי ]],'[3]2024'!$A:$AH,34,0)</f>
        <v>#N/A</v>
      </c>
    </row>
    <row r="2520" spans="1:10" ht="18" customHeight="1" thickBot="1" x14ac:dyDescent="0.3">
      <c r="A2520" s="1"/>
      <c r="B2520" s="1"/>
      <c r="C2520" s="1"/>
      <c r="D2520" s="1"/>
      <c r="E2520" s="713"/>
      <c r="F2520" s="1"/>
      <c r="G2520" s="1"/>
      <c r="H2520" s="45" t="str">
        <f t="array" ref="H2520">IF(ISERROR(INDEX(גיליון3!$U$14:$X$28,MATCH('דיווח פרטני'!G2520,גיליון3!$T$14:$T$28,0),MATCH('דיווח פרטני'!C2520,גיליון3!$U$13:$X$13,0)))," ", INDEX(גיליון3!$U$14:$X$28,MATCH('דיווח פרטני'!G2520,גיליון3!$T$14:$T$28,0),MATCH('דיווח פרטני'!C2520,גיליון3!$U$13:$X$13,0)))</f>
        <v xml:space="preserve"> </v>
      </c>
      <c r="I2520" s="1"/>
      <c r="J2520" s="1" t="e">
        <f>VLOOKUP(Table_1[[#This Row],[מספר רישוי ]],'[3]2024'!$A:$AH,34,0)</f>
        <v>#N/A</v>
      </c>
    </row>
    <row r="2521" spans="1:10" ht="18" customHeight="1" thickBot="1" x14ac:dyDescent="0.3">
      <c r="A2521" s="1"/>
      <c r="B2521" s="1"/>
      <c r="C2521" s="1"/>
      <c r="D2521" s="1"/>
      <c r="E2521" s="713"/>
      <c r="F2521" s="1"/>
      <c r="G2521" s="1"/>
      <c r="H2521" s="45" t="str">
        <f t="array" ref="H2521">IF(ISERROR(INDEX(גיליון3!$U$14:$X$28,MATCH('דיווח פרטני'!G2521,גיליון3!$T$14:$T$28,0),MATCH('דיווח פרטני'!C2521,גיליון3!$U$13:$X$13,0)))," ", INDEX(גיליון3!$U$14:$X$28,MATCH('דיווח פרטני'!G2521,גיליון3!$T$14:$T$28,0),MATCH('דיווח פרטני'!C2521,גיליון3!$U$13:$X$13,0)))</f>
        <v xml:space="preserve"> </v>
      </c>
      <c r="I2521" s="1"/>
      <c r="J2521" s="1" t="e">
        <f>VLOOKUP(Table_1[[#This Row],[מספר רישוי ]],'[3]2024'!$A:$AH,34,0)</f>
        <v>#N/A</v>
      </c>
    </row>
    <row r="2522" spans="1:10" ht="18" customHeight="1" thickBot="1" x14ac:dyDescent="0.3">
      <c r="A2522" s="1"/>
      <c r="B2522" s="1"/>
      <c r="C2522" s="1"/>
      <c r="D2522" s="1"/>
      <c r="E2522" s="713"/>
      <c r="F2522" s="1"/>
      <c r="G2522" s="1"/>
      <c r="H2522" s="45" t="str">
        <f t="array" ref="H2522">IF(ISERROR(INDEX(גיליון3!$U$14:$X$28,MATCH('דיווח פרטני'!G2522,גיליון3!$T$14:$T$28,0),MATCH('דיווח פרטני'!C2522,גיליון3!$U$13:$X$13,0)))," ", INDEX(גיליון3!$U$14:$X$28,MATCH('דיווח פרטני'!G2522,גיליון3!$T$14:$T$28,0),MATCH('דיווח פרטני'!C2522,גיליון3!$U$13:$X$13,0)))</f>
        <v xml:space="preserve"> </v>
      </c>
      <c r="I2522" s="1"/>
      <c r="J2522" s="1" t="e">
        <f>VLOOKUP(Table_1[[#This Row],[מספר רישוי ]],'[3]2024'!$A:$AH,34,0)</f>
        <v>#N/A</v>
      </c>
    </row>
    <row r="2523" spans="1:10" ht="18" customHeight="1" thickBot="1" x14ac:dyDescent="0.3">
      <c r="A2523" s="1"/>
      <c r="B2523" s="1"/>
      <c r="C2523" s="1"/>
      <c r="D2523" s="1"/>
      <c r="E2523" s="713"/>
      <c r="F2523" s="1"/>
      <c r="G2523" s="1"/>
      <c r="H2523" s="45" t="str">
        <f t="array" ref="H2523">IF(ISERROR(INDEX(גיליון3!$U$14:$X$28,MATCH('דיווח פרטני'!G2523,גיליון3!$T$14:$T$28,0),MATCH('דיווח פרטני'!C2523,גיליון3!$U$13:$X$13,0)))," ", INDEX(גיליון3!$U$14:$X$28,MATCH('דיווח פרטני'!G2523,גיליון3!$T$14:$T$28,0),MATCH('דיווח פרטני'!C2523,גיליון3!$U$13:$X$13,0)))</f>
        <v xml:space="preserve"> </v>
      </c>
      <c r="I2523" s="1"/>
      <c r="J2523" s="1" t="e">
        <f>VLOOKUP(Table_1[[#This Row],[מספר רישוי ]],'[3]2024'!$A:$AH,34,0)</f>
        <v>#N/A</v>
      </c>
    </row>
    <row r="2524" spans="1:10" ht="18" customHeight="1" thickBot="1" x14ac:dyDescent="0.3">
      <c r="A2524" s="1"/>
      <c r="B2524" s="1"/>
      <c r="C2524" s="1"/>
      <c r="D2524" s="1"/>
      <c r="E2524" s="713"/>
      <c r="F2524" s="1"/>
      <c r="G2524" s="1"/>
      <c r="H2524" s="45" t="str">
        <f t="array" ref="H2524">IF(ISERROR(INDEX(גיליון3!$U$14:$X$28,MATCH('דיווח פרטני'!G2524,גיליון3!$T$14:$T$28,0),MATCH('דיווח פרטני'!C2524,גיליון3!$U$13:$X$13,0)))," ", INDEX(גיליון3!$U$14:$X$28,MATCH('דיווח פרטני'!G2524,גיליון3!$T$14:$T$28,0),MATCH('דיווח פרטני'!C2524,גיליון3!$U$13:$X$13,0)))</f>
        <v xml:space="preserve"> </v>
      </c>
      <c r="I2524" s="1"/>
      <c r="J2524" s="1" t="e">
        <f>VLOOKUP(Table_1[[#This Row],[מספר רישוי ]],'[3]2024'!$A:$AH,34,0)</f>
        <v>#N/A</v>
      </c>
    </row>
    <row r="2525" spans="1:10" ht="18" customHeight="1" thickBot="1" x14ac:dyDescent="0.3">
      <c r="A2525" s="1"/>
      <c r="B2525" s="1"/>
      <c r="C2525" s="1"/>
      <c r="D2525" s="1"/>
      <c r="E2525" s="713"/>
      <c r="F2525" s="1"/>
      <c r="G2525" s="1"/>
      <c r="H2525" s="45" t="str">
        <f t="array" ref="H2525">IF(ISERROR(INDEX(גיליון3!$U$14:$X$28,MATCH('דיווח פרטני'!G2525,גיליון3!$T$14:$T$28,0),MATCH('דיווח פרטני'!C2525,גיליון3!$U$13:$X$13,0)))," ", INDEX(גיליון3!$U$14:$X$28,MATCH('דיווח פרטני'!G2525,גיליון3!$T$14:$T$28,0),MATCH('דיווח פרטני'!C2525,גיליון3!$U$13:$X$13,0)))</f>
        <v xml:space="preserve"> </v>
      </c>
      <c r="I2525" s="1"/>
      <c r="J2525" s="1" t="e">
        <f>VLOOKUP(Table_1[[#This Row],[מספר רישוי ]],'[3]2024'!$A:$AH,34,0)</f>
        <v>#N/A</v>
      </c>
    </row>
    <row r="2526" spans="1:10" ht="18" customHeight="1" thickBot="1" x14ac:dyDescent="0.3">
      <c r="A2526" s="1"/>
      <c r="B2526" s="1"/>
      <c r="C2526" s="1"/>
      <c r="D2526" s="1"/>
      <c r="E2526" s="713"/>
      <c r="F2526" s="1"/>
      <c r="G2526" s="1"/>
      <c r="H2526" s="45" t="str">
        <f t="array" ref="H2526">IF(ISERROR(INDEX(גיליון3!$U$14:$X$28,MATCH('דיווח פרטני'!G2526,גיליון3!$T$14:$T$28,0),MATCH('דיווח פרטני'!C2526,גיליון3!$U$13:$X$13,0)))," ", INDEX(גיליון3!$U$14:$X$28,MATCH('דיווח פרטני'!G2526,גיליון3!$T$14:$T$28,0),MATCH('דיווח פרטני'!C2526,גיליון3!$U$13:$X$13,0)))</f>
        <v xml:space="preserve"> </v>
      </c>
      <c r="I2526" s="1"/>
      <c r="J2526" s="1" t="e">
        <f>VLOOKUP(Table_1[[#This Row],[מספר רישוי ]],'[3]2024'!$A:$AH,34,0)</f>
        <v>#N/A</v>
      </c>
    </row>
    <row r="2527" spans="1:10" ht="18" customHeight="1" thickBot="1" x14ac:dyDescent="0.3">
      <c r="A2527" s="1"/>
      <c r="B2527" s="1"/>
      <c r="C2527" s="1"/>
      <c r="D2527" s="1"/>
      <c r="E2527" s="713"/>
      <c r="F2527" s="1"/>
      <c r="G2527" s="1"/>
      <c r="H2527" s="45" t="str">
        <f t="array" ref="H2527">IF(ISERROR(INDEX(גיליון3!$U$14:$X$28,MATCH('דיווח פרטני'!G2527,גיליון3!$T$14:$T$28,0),MATCH('דיווח פרטני'!C2527,גיליון3!$U$13:$X$13,0)))," ", INDEX(גיליון3!$U$14:$X$28,MATCH('דיווח פרטני'!G2527,גיליון3!$T$14:$T$28,0),MATCH('דיווח פרטני'!C2527,גיליון3!$U$13:$X$13,0)))</f>
        <v xml:space="preserve"> </v>
      </c>
      <c r="I2527" s="1"/>
      <c r="J2527" s="1" t="e">
        <f>VLOOKUP(Table_1[[#This Row],[מספר רישוי ]],'[3]2024'!$A:$AH,34,0)</f>
        <v>#N/A</v>
      </c>
    </row>
    <row r="2528" spans="1:10" ht="18" customHeight="1" thickBot="1" x14ac:dyDescent="0.3">
      <c r="A2528" s="1"/>
      <c r="B2528" s="1"/>
      <c r="C2528" s="1"/>
      <c r="D2528" s="1"/>
      <c r="E2528" s="713"/>
      <c r="F2528" s="1"/>
      <c r="G2528" s="1"/>
      <c r="H2528" s="45" t="str">
        <f t="array" ref="H2528">IF(ISERROR(INDEX(גיליון3!$U$14:$X$28,MATCH('דיווח פרטני'!G2528,גיליון3!$T$14:$T$28,0),MATCH('דיווח פרטני'!C2528,גיליון3!$U$13:$X$13,0)))," ", INDEX(גיליון3!$U$14:$X$28,MATCH('דיווח פרטני'!G2528,גיליון3!$T$14:$T$28,0),MATCH('דיווח פרטני'!C2528,גיליון3!$U$13:$X$13,0)))</f>
        <v xml:space="preserve"> </v>
      </c>
      <c r="I2528" s="1"/>
      <c r="J2528" s="1" t="e">
        <f>VLOOKUP(Table_1[[#This Row],[מספר רישוי ]],'[3]2024'!$A:$AH,34,0)</f>
        <v>#N/A</v>
      </c>
    </row>
    <row r="2529" spans="1:10" ht="18" customHeight="1" thickBot="1" x14ac:dyDescent="0.3">
      <c r="A2529" s="1"/>
      <c r="B2529" s="1"/>
      <c r="C2529" s="1"/>
      <c r="D2529" s="1"/>
      <c r="E2529" s="713"/>
      <c r="F2529" s="1"/>
      <c r="G2529" s="1"/>
      <c r="H2529" s="45" t="str">
        <f t="array" ref="H2529">IF(ISERROR(INDEX(גיליון3!$U$14:$X$28,MATCH('דיווח פרטני'!G2529,גיליון3!$T$14:$T$28,0),MATCH('דיווח פרטני'!C2529,גיליון3!$U$13:$X$13,0)))," ", INDEX(גיליון3!$U$14:$X$28,MATCH('דיווח פרטני'!G2529,גיליון3!$T$14:$T$28,0),MATCH('דיווח פרטני'!C2529,גיליון3!$U$13:$X$13,0)))</f>
        <v xml:space="preserve"> </v>
      </c>
      <c r="I2529" s="1"/>
      <c r="J2529" s="1" t="e">
        <f>VLOOKUP(Table_1[[#This Row],[מספר רישוי ]],'[3]2024'!$A:$AH,34,0)</f>
        <v>#N/A</v>
      </c>
    </row>
    <row r="2530" spans="1:10" ht="18" customHeight="1" thickBot="1" x14ac:dyDescent="0.3">
      <c r="A2530" s="1"/>
      <c r="B2530" s="1"/>
      <c r="C2530" s="1"/>
      <c r="D2530" s="1"/>
      <c r="E2530" s="713"/>
      <c r="F2530" s="1"/>
      <c r="G2530" s="1"/>
      <c r="H2530" s="45" t="str">
        <f t="array" ref="H2530">IF(ISERROR(INDEX(גיליון3!$U$14:$X$28,MATCH('דיווח פרטני'!G2530,גיליון3!$T$14:$T$28,0),MATCH('דיווח פרטני'!C2530,גיליון3!$U$13:$X$13,0)))," ", INDEX(גיליון3!$U$14:$X$28,MATCH('דיווח פרטני'!G2530,גיליון3!$T$14:$T$28,0),MATCH('דיווח פרטני'!C2530,גיליון3!$U$13:$X$13,0)))</f>
        <v xml:space="preserve"> </v>
      </c>
      <c r="I2530" s="1"/>
      <c r="J2530" s="1" t="e">
        <f>VLOOKUP(Table_1[[#This Row],[מספר רישוי ]],'[3]2024'!$A:$AH,34,0)</f>
        <v>#N/A</v>
      </c>
    </row>
    <row r="2531" spans="1:10" ht="18" customHeight="1" thickBot="1" x14ac:dyDescent="0.3">
      <c r="A2531" s="1"/>
      <c r="B2531" s="1"/>
      <c r="C2531" s="1"/>
      <c r="D2531" s="1"/>
      <c r="E2531" s="713"/>
      <c r="F2531" s="1"/>
      <c r="G2531" s="1"/>
      <c r="H2531" s="45" t="str">
        <f t="array" ref="H2531">IF(ISERROR(INDEX(גיליון3!$U$14:$X$28,MATCH('דיווח פרטני'!G2531,גיליון3!$T$14:$T$28,0),MATCH('דיווח פרטני'!C2531,גיליון3!$U$13:$X$13,0)))," ", INDEX(גיליון3!$U$14:$X$28,MATCH('דיווח פרטני'!G2531,גיליון3!$T$14:$T$28,0),MATCH('דיווח פרטני'!C2531,גיליון3!$U$13:$X$13,0)))</f>
        <v xml:space="preserve"> </v>
      </c>
      <c r="I2531" s="1"/>
      <c r="J2531" s="1" t="e">
        <f>VLOOKUP(Table_1[[#This Row],[מספר רישוי ]],'[3]2024'!$A:$AH,34,0)</f>
        <v>#N/A</v>
      </c>
    </row>
    <row r="2532" spans="1:10" ht="18" customHeight="1" thickBot="1" x14ac:dyDescent="0.3">
      <c r="A2532" s="1"/>
      <c r="B2532" s="1"/>
      <c r="C2532" s="1"/>
      <c r="D2532" s="1"/>
      <c r="E2532" s="713"/>
      <c r="F2532" s="1"/>
      <c r="G2532" s="1"/>
      <c r="H2532" s="45" t="str">
        <f t="array" ref="H2532">IF(ISERROR(INDEX(גיליון3!$U$14:$X$28,MATCH('דיווח פרטני'!G2532,גיליון3!$T$14:$T$28,0),MATCH('דיווח פרטני'!C2532,גיליון3!$U$13:$X$13,0)))," ", INDEX(גיליון3!$U$14:$X$28,MATCH('דיווח פרטני'!G2532,גיליון3!$T$14:$T$28,0),MATCH('דיווח פרטני'!C2532,גיליון3!$U$13:$X$13,0)))</f>
        <v xml:space="preserve"> </v>
      </c>
      <c r="I2532" s="1"/>
      <c r="J2532" s="1" t="e">
        <f>VLOOKUP(Table_1[[#This Row],[מספר רישוי ]],'[3]2024'!$A:$AH,34,0)</f>
        <v>#N/A</v>
      </c>
    </row>
    <row r="2533" spans="1:10" ht="18" customHeight="1" thickBot="1" x14ac:dyDescent="0.3">
      <c r="A2533" s="1"/>
      <c r="B2533" s="1"/>
      <c r="C2533" s="1"/>
      <c r="D2533" s="1"/>
      <c r="E2533" s="713"/>
      <c r="F2533" s="1"/>
      <c r="G2533" s="1"/>
      <c r="H2533" s="45" t="str">
        <f t="array" ref="H2533">IF(ISERROR(INDEX(גיליון3!$U$14:$X$28,MATCH('דיווח פרטני'!G2533,גיליון3!$T$14:$T$28,0),MATCH('דיווח פרטני'!C2533,גיליון3!$U$13:$X$13,0)))," ", INDEX(גיליון3!$U$14:$X$28,MATCH('דיווח פרטני'!G2533,גיליון3!$T$14:$T$28,0),MATCH('דיווח פרטני'!C2533,גיליון3!$U$13:$X$13,0)))</f>
        <v xml:space="preserve"> </v>
      </c>
      <c r="I2533" s="1"/>
      <c r="J2533" s="1" t="e">
        <f>VLOOKUP(Table_1[[#This Row],[מספר רישוי ]],'[3]2024'!$A:$AH,34,0)</f>
        <v>#N/A</v>
      </c>
    </row>
    <row r="2534" spans="1:10" ht="18" customHeight="1" thickBot="1" x14ac:dyDescent="0.3">
      <c r="A2534" s="1"/>
      <c r="B2534" s="1"/>
      <c r="C2534" s="1"/>
      <c r="D2534" s="1"/>
      <c r="E2534" s="713"/>
      <c r="F2534" s="1"/>
      <c r="G2534" s="1"/>
      <c r="H2534" s="45" t="str">
        <f t="array" ref="H2534">IF(ISERROR(INDEX(גיליון3!$U$14:$X$28,MATCH('דיווח פרטני'!G2534,גיליון3!$T$14:$T$28,0),MATCH('דיווח פרטני'!C2534,גיליון3!$U$13:$X$13,0)))," ", INDEX(גיליון3!$U$14:$X$28,MATCH('דיווח פרטני'!G2534,גיליון3!$T$14:$T$28,0),MATCH('דיווח פרטני'!C2534,גיליון3!$U$13:$X$13,0)))</f>
        <v xml:space="preserve"> </v>
      </c>
      <c r="I2534" s="1"/>
      <c r="J2534" s="1" t="e">
        <f>VLOOKUP(Table_1[[#This Row],[מספר רישוי ]],'[3]2024'!$A:$AH,34,0)</f>
        <v>#N/A</v>
      </c>
    </row>
    <row r="2535" spans="1:10" ht="18" customHeight="1" thickBot="1" x14ac:dyDescent="0.3">
      <c r="A2535" s="1"/>
      <c r="B2535" s="1"/>
      <c r="C2535" s="1"/>
      <c r="D2535" s="1"/>
      <c r="E2535" s="713"/>
      <c r="F2535" s="1"/>
      <c r="G2535" s="1"/>
      <c r="H2535" s="45" t="str">
        <f t="array" ref="H2535">IF(ISERROR(INDEX(גיליון3!$U$14:$X$28,MATCH('דיווח פרטני'!G2535,גיליון3!$T$14:$T$28,0),MATCH('דיווח פרטני'!C2535,גיליון3!$U$13:$X$13,0)))," ", INDEX(גיליון3!$U$14:$X$28,MATCH('דיווח פרטני'!G2535,גיליון3!$T$14:$T$28,0),MATCH('דיווח פרטני'!C2535,גיליון3!$U$13:$X$13,0)))</f>
        <v xml:space="preserve"> </v>
      </c>
      <c r="I2535" s="1"/>
      <c r="J2535" s="1" t="e">
        <f>VLOOKUP(Table_1[[#This Row],[מספר רישוי ]],'[3]2024'!$A:$AH,34,0)</f>
        <v>#N/A</v>
      </c>
    </row>
    <row r="2536" spans="1:10" ht="18" customHeight="1" thickBot="1" x14ac:dyDescent="0.3">
      <c r="A2536" s="1"/>
      <c r="B2536" s="1"/>
      <c r="C2536" s="1"/>
      <c r="D2536" s="1"/>
      <c r="E2536" s="713"/>
      <c r="F2536" s="1"/>
      <c r="G2536" s="1"/>
      <c r="H2536" s="45" t="str">
        <f t="array" ref="H2536">IF(ISERROR(INDEX(גיליון3!$U$14:$X$28,MATCH('דיווח פרטני'!G2536,גיליון3!$T$14:$T$28,0),MATCH('דיווח פרטני'!C2536,גיליון3!$U$13:$X$13,0)))," ", INDEX(גיליון3!$U$14:$X$28,MATCH('דיווח פרטני'!G2536,גיליון3!$T$14:$T$28,0),MATCH('דיווח פרטני'!C2536,גיליון3!$U$13:$X$13,0)))</f>
        <v xml:space="preserve"> </v>
      </c>
      <c r="I2536" s="1"/>
      <c r="J2536" s="1" t="e">
        <f>VLOOKUP(Table_1[[#This Row],[מספר רישוי ]],'[3]2024'!$A:$AH,34,0)</f>
        <v>#N/A</v>
      </c>
    </row>
    <row r="2537" spans="1:10" ht="18" customHeight="1" thickBot="1" x14ac:dyDescent="0.3">
      <c r="A2537" s="1"/>
      <c r="B2537" s="1"/>
      <c r="C2537" s="1"/>
      <c r="D2537" s="1"/>
      <c r="E2537" s="713"/>
      <c r="F2537" s="1"/>
      <c r="G2537" s="1"/>
      <c r="H2537" s="45" t="str">
        <f t="array" ref="H2537">IF(ISERROR(INDEX(גיליון3!$U$14:$X$28,MATCH('דיווח פרטני'!G2537,גיליון3!$T$14:$T$28,0),MATCH('דיווח פרטני'!C2537,גיליון3!$U$13:$X$13,0)))," ", INDEX(גיליון3!$U$14:$X$28,MATCH('דיווח פרטני'!G2537,גיליון3!$T$14:$T$28,0),MATCH('דיווח פרטני'!C2537,גיליון3!$U$13:$X$13,0)))</f>
        <v xml:space="preserve"> </v>
      </c>
      <c r="I2537" s="1"/>
      <c r="J2537" s="1" t="e">
        <f>VLOOKUP(Table_1[[#This Row],[מספר רישוי ]],'[3]2024'!$A:$AH,34,0)</f>
        <v>#N/A</v>
      </c>
    </row>
    <row r="2538" spans="1:10" ht="18" customHeight="1" thickBot="1" x14ac:dyDescent="0.3">
      <c r="A2538" s="1"/>
      <c r="B2538" s="1"/>
      <c r="C2538" s="1"/>
      <c r="D2538" s="1"/>
      <c r="E2538" s="713"/>
      <c r="F2538" s="1"/>
      <c r="G2538" s="1"/>
      <c r="H2538" s="45" t="str">
        <f t="array" ref="H2538">IF(ISERROR(INDEX(גיליון3!$U$14:$X$28,MATCH('דיווח פרטני'!G2538,גיליון3!$T$14:$T$28,0),MATCH('דיווח פרטני'!C2538,גיליון3!$U$13:$X$13,0)))," ", INDEX(גיליון3!$U$14:$X$28,MATCH('דיווח פרטני'!G2538,גיליון3!$T$14:$T$28,0),MATCH('דיווח פרטני'!C2538,גיליון3!$U$13:$X$13,0)))</f>
        <v xml:space="preserve"> </v>
      </c>
      <c r="I2538" s="1"/>
      <c r="J2538" s="1" t="e">
        <f>VLOOKUP(Table_1[[#This Row],[מספר רישוי ]],'[3]2024'!$A:$AH,34,0)</f>
        <v>#N/A</v>
      </c>
    </row>
    <row r="2539" spans="1:10" ht="18" customHeight="1" thickBot="1" x14ac:dyDescent="0.3">
      <c r="A2539" s="1"/>
      <c r="B2539" s="1"/>
      <c r="C2539" s="1"/>
      <c r="D2539" s="1"/>
      <c r="E2539" s="713"/>
      <c r="F2539" s="1"/>
      <c r="G2539" s="1"/>
      <c r="H2539" s="45" t="str">
        <f t="array" ref="H2539">IF(ISERROR(INDEX(גיליון3!$U$14:$X$28,MATCH('דיווח פרטני'!G2539,גיליון3!$T$14:$T$28,0),MATCH('דיווח פרטני'!C2539,גיליון3!$U$13:$X$13,0)))," ", INDEX(גיליון3!$U$14:$X$28,MATCH('דיווח פרטני'!G2539,גיליון3!$T$14:$T$28,0),MATCH('דיווח פרטני'!C2539,גיליון3!$U$13:$X$13,0)))</f>
        <v xml:space="preserve"> </v>
      </c>
      <c r="I2539" s="1"/>
      <c r="J2539" s="1" t="e">
        <f>VLOOKUP(Table_1[[#This Row],[מספר רישוי ]],'[3]2024'!$A:$AH,34,0)</f>
        <v>#N/A</v>
      </c>
    </row>
    <row r="2540" spans="1:10" ht="18" customHeight="1" thickBot="1" x14ac:dyDescent="0.3">
      <c r="A2540" s="1"/>
      <c r="B2540" s="1"/>
      <c r="C2540" s="1"/>
      <c r="D2540" s="1"/>
      <c r="E2540" s="713"/>
      <c r="F2540" s="1"/>
      <c r="G2540" s="1"/>
      <c r="H2540" s="45" t="str">
        <f t="array" ref="H2540">IF(ISERROR(INDEX(גיליון3!$U$14:$X$28,MATCH('דיווח פרטני'!G2540,גיליון3!$T$14:$T$28,0),MATCH('דיווח פרטני'!C2540,גיליון3!$U$13:$X$13,0)))," ", INDEX(גיליון3!$U$14:$X$28,MATCH('דיווח פרטני'!G2540,גיליון3!$T$14:$T$28,0),MATCH('דיווח פרטני'!C2540,גיליון3!$U$13:$X$13,0)))</f>
        <v xml:space="preserve"> </v>
      </c>
      <c r="I2540" s="1"/>
      <c r="J2540" s="1" t="e">
        <f>VLOOKUP(Table_1[[#This Row],[מספר רישוי ]],'[3]2024'!$A:$AH,34,0)</f>
        <v>#N/A</v>
      </c>
    </row>
    <row r="2541" spans="1:10" ht="18" customHeight="1" thickBot="1" x14ac:dyDescent="0.3">
      <c r="A2541" s="1"/>
      <c r="B2541" s="1"/>
      <c r="C2541" s="1"/>
      <c r="D2541" s="1"/>
      <c r="E2541" s="713"/>
      <c r="F2541" s="1"/>
      <c r="G2541" s="1"/>
      <c r="H2541" s="45" t="str">
        <f t="array" ref="H2541">IF(ISERROR(INDEX(גיליון3!$U$14:$X$28,MATCH('דיווח פרטני'!G2541,גיליון3!$T$14:$T$28,0),MATCH('דיווח פרטני'!C2541,גיליון3!$U$13:$X$13,0)))," ", INDEX(גיליון3!$U$14:$X$28,MATCH('דיווח פרטני'!G2541,גיליון3!$T$14:$T$28,0),MATCH('דיווח פרטני'!C2541,גיליון3!$U$13:$X$13,0)))</f>
        <v xml:space="preserve"> </v>
      </c>
      <c r="I2541" s="1"/>
      <c r="J2541" s="1" t="e">
        <f>VLOOKUP(Table_1[[#This Row],[מספר רישוי ]],'[3]2024'!$A:$AH,34,0)</f>
        <v>#N/A</v>
      </c>
    </row>
    <row r="2542" spans="1:10" ht="18" customHeight="1" thickBot="1" x14ac:dyDescent="0.3">
      <c r="A2542" s="1"/>
      <c r="B2542" s="1"/>
      <c r="C2542" s="1"/>
      <c r="D2542" s="1"/>
      <c r="E2542" s="713"/>
      <c r="F2542" s="1"/>
      <c r="G2542" s="1"/>
      <c r="H2542" s="45" t="str">
        <f t="array" ref="H2542">IF(ISERROR(INDEX(גיליון3!$U$14:$X$28,MATCH('דיווח פרטני'!G2542,גיליון3!$T$14:$T$28,0),MATCH('דיווח פרטני'!C2542,גיליון3!$U$13:$X$13,0)))," ", INDEX(גיליון3!$U$14:$X$28,MATCH('דיווח פרטני'!G2542,גיליון3!$T$14:$T$28,0),MATCH('דיווח פרטני'!C2542,גיליון3!$U$13:$X$13,0)))</f>
        <v xml:space="preserve"> </v>
      </c>
      <c r="I2542" s="1"/>
      <c r="J2542" s="1" t="e">
        <f>VLOOKUP(Table_1[[#This Row],[מספר רישוי ]],'[3]2024'!$A:$AH,34,0)</f>
        <v>#N/A</v>
      </c>
    </row>
    <row r="2543" spans="1:10" ht="18" customHeight="1" thickBot="1" x14ac:dyDescent="0.3">
      <c r="A2543" s="1"/>
      <c r="B2543" s="1"/>
      <c r="C2543" s="1"/>
      <c r="D2543" s="1"/>
      <c r="E2543" s="713"/>
      <c r="F2543" s="1"/>
      <c r="G2543" s="1"/>
      <c r="H2543" s="45" t="str">
        <f t="array" ref="H2543">IF(ISERROR(INDEX(גיליון3!$U$14:$X$28,MATCH('דיווח פרטני'!G2543,גיליון3!$T$14:$T$28,0),MATCH('דיווח פרטני'!C2543,גיליון3!$U$13:$X$13,0)))," ", INDEX(גיליון3!$U$14:$X$28,MATCH('דיווח פרטני'!G2543,גיליון3!$T$14:$T$28,0),MATCH('דיווח פרטני'!C2543,גיליון3!$U$13:$X$13,0)))</f>
        <v xml:space="preserve"> </v>
      </c>
      <c r="I2543" s="1"/>
      <c r="J2543" s="1" t="e">
        <f>VLOOKUP(Table_1[[#This Row],[מספר רישוי ]],'[3]2024'!$A:$AH,34,0)</f>
        <v>#N/A</v>
      </c>
    </row>
    <row r="2544" spans="1:10" ht="18" customHeight="1" thickBot="1" x14ac:dyDescent="0.3">
      <c r="A2544" s="1"/>
      <c r="B2544" s="1"/>
      <c r="C2544" s="1"/>
      <c r="D2544" s="1"/>
      <c r="E2544" s="713"/>
      <c r="F2544" s="1"/>
      <c r="G2544" s="1"/>
      <c r="H2544" s="45" t="str">
        <f t="array" ref="H2544">IF(ISERROR(INDEX(גיליון3!$U$14:$X$28,MATCH('דיווח פרטני'!G2544,גיליון3!$T$14:$T$28,0),MATCH('דיווח פרטני'!C2544,גיליון3!$U$13:$X$13,0)))," ", INDEX(גיליון3!$U$14:$X$28,MATCH('דיווח פרטני'!G2544,גיליון3!$T$14:$T$28,0),MATCH('דיווח פרטני'!C2544,גיליון3!$U$13:$X$13,0)))</f>
        <v xml:space="preserve"> </v>
      </c>
      <c r="I2544" s="1"/>
      <c r="J2544" s="1" t="e">
        <f>VLOOKUP(Table_1[[#This Row],[מספר רישוי ]],'[3]2024'!$A:$AH,34,0)</f>
        <v>#N/A</v>
      </c>
    </row>
    <row r="2545" spans="1:10" ht="18" customHeight="1" thickBot="1" x14ac:dyDescent="0.3">
      <c r="A2545" s="1"/>
      <c r="B2545" s="1"/>
      <c r="C2545" s="1"/>
      <c r="D2545" s="1"/>
      <c r="E2545" s="713"/>
      <c r="F2545" s="1"/>
      <c r="G2545" s="1"/>
      <c r="H2545" s="45" t="str">
        <f t="array" ref="H2545">IF(ISERROR(INDEX(גיליון3!$U$14:$X$28,MATCH('דיווח פרטני'!G2545,גיליון3!$T$14:$T$28,0),MATCH('דיווח פרטני'!C2545,גיליון3!$U$13:$X$13,0)))," ", INDEX(גיליון3!$U$14:$X$28,MATCH('דיווח פרטני'!G2545,גיליון3!$T$14:$T$28,0),MATCH('דיווח פרטני'!C2545,גיליון3!$U$13:$X$13,0)))</f>
        <v xml:space="preserve"> </v>
      </c>
      <c r="I2545" s="1"/>
      <c r="J2545" s="1" t="e">
        <f>VLOOKUP(Table_1[[#This Row],[מספר רישוי ]],'[3]2024'!$A:$AH,34,0)</f>
        <v>#N/A</v>
      </c>
    </row>
    <row r="2546" spans="1:10" ht="18" customHeight="1" thickBot="1" x14ac:dyDescent="0.3">
      <c r="A2546" s="1"/>
      <c r="B2546" s="1"/>
      <c r="C2546" s="1"/>
      <c r="D2546" s="1"/>
      <c r="E2546" s="713"/>
      <c r="F2546" s="1"/>
      <c r="G2546" s="1"/>
      <c r="H2546" s="45" t="str">
        <f t="array" ref="H2546">IF(ISERROR(INDEX(גיליון3!$U$14:$X$28,MATCH('דיווח פרטני'!G2546,גיליון3!$T$14:$T$28,0),MATCH('דיווח פרטני'!C2546,גיליון3!$U$13:$X$13,0)))," ", INDEX(גיליון3!$U$14:$X$28,MATCH('דיווח פרטני'!G2546,גיליון3!$T$14:$T$28,0),MATCH('דיווח פרטני'!C2546,גיליון3!$U$13:$X$13,0)))</f>
        <v xml:space="preserve"> </v>
      </c>
      <c r="I2546" s="1"/>
      <c r="J2546" s="1" t="e">
        <f>VLOOKUP(Table_1[[#This Row],[מספר רישוי ]],'[3]2024'!$A:$AH,34,0)</f>
        <v>#N/A</v>
      </c>
    </row>
    <row r="2547" spans="1:10" ht="18" customHeight="1" thickBot="1" x14ac:dyDescent="0.3">
      <c r="A2547" s="1"/>
      <c r="B2547" s="1"/>
      <c r="C2547" s="1"/>
      <c r="D2547" s="1"/>
      <c r="E2547" s="713"/>
      <c r="F2547" s="1"/>
      <c r="G2547" s="1"/>
      <c r="H2547" s="45" t="str">
        <f t="array" ref="H2547">IF(ISERROR(INDEX(גיליון3!$U$14:$X$28,MATCH('דיווח פרטני'!G2547,גיליון3!$T$14:$T$28,0),MATCH('דיווח פרטני'!C2547,גיליון3!$U$13:$X$13,0)))," ", INDEX(גיליון3!$U$14:$X$28,MATCH('דיווח פרטני'!G2547,גיליון3!$T$14:$T$28,0),MATCH('דיווח פרטני'!C2547,גיליון3!$U$13:$X$13,0)))</f>
        <v xml:space="preserve"> </v>
      </c>
      <c r="I2547" s="1"/>
      <c r="J2547" s="1" t="e">
        <f>VLOOKUP(Table_1[[#This Row],[מספר רישוי ]],'[3]2024'!$A:$AH,34,0)</f>
        <v>#N/A</v>
      </c>
    </row>
    <row r="2548" spans="1:10" ht="18" customHeight="1" thickBot="1" x14ac:dyDescent="0.3">
      <c r="A2548" s="1"/>
      <c r="B2548" s="1"/>
      <c r="C2548" s="1"/>
      <c r="D2548" s="1"/>
      <c r="E2548" s="713"/>
      <c r="F2548" s="1"/>
      <c r="G2548" s="1"/>
      <c r="H2548" s="45" t="str">
        <f t="array" ref="H2548">IF(ISERROR(INDEX(גיליון3!$U$14:$X$28,MATCH('דיווח פרטני'!G2548,גיליון3!$T$14:$T$28,0),MATCH('דיווח פרטני'!C2548,גיליון3!$U$13:$X$13,0)))," ", INDEX(גיליון3!$U$14:$X$28,MATCH('דיווח פרטני'!G2548,גיליון3!$T$14:$T$28,0),MATCH('דיווח פרטני'!C2548,גיליון3!$U$13:$X$13,0)))</f>
        <v xml:space="preserve"> </v>
      </c>
      <c r="I2548" s="1"/>
      <c r="J2548" s="1" t="e">
        <f>VLOOKUP(Table_1[[#This Row],[מספר רישוי ]],'[3]2024'!$A:$AH,34,0)</f>
        <v>#N/A</v>
      </c>
    </row>
    <row r="2549" spans="1:10" ht="18" customHeight="1" thickBot="1" x14ac:dyDescent="0.3">
      <c r="A2549" s="1"/>
      <c r="B2549" s="1"/>
      <c r="C2549" s="1"/>
      <c r="D2549" s="1"/>
      <c r="E2549" s="713"/>
      <c r="F2549" s="1"/>
      <c r="G2549" s="1"/>
      <c r="H2549" s="45" t="str">
        <f t="array" ref="H2549">IF(ISERROR(INDEX(גיליון3!$U$14:$X$28,MATCH('דיווח פרטני'!G2549,גיליון3!$T$14:$T$28,0),MATCH('דיווח פרטני'!C2549,גיליון3!$U$13:$X$13,0)))," ", INDEX(גיליון3!$U$14:$X$28,MATCH('דיווח פרטני'!G2549,גיליון3!$T$14:$T$28,0),MATCH('דיווח פרטני'!C2549,גיליון3!$U$13:$X$13,0)))</f>
        <v xml:space="preserve"> </v>
      </c>
      <c r="I2549" s="1"/>
      <c r="J2549" s="1" t="e">
        <f>VLOOKUP(Table_1[[#This Row],[מספר רישוי ]],'[3]2024'!$A:$AH,34,0)</f>
        <v>#N/A</v>
      </c>
    </row>
    <row r="2550" spans="1:10" ht="18" customHeight="1" thickBot="1" x14ac:dyDescent="0.3">
      <c r="A2550" s="1"/>
      <c r="B2550" s="1"/>
      <c r="C2550" s="1"/>
      <c r="D2550" s="1"/>
      <c r="E2550" s="713"/>
      <c r="F2550" s="1"/>
      <c r="G2550" s="1"/>
      <c r="H2550" s="45" t="str">
        <f t="array" ref="H2550">IF(ISERROR(INDEX(גיליון3!$U$14:$X$28,MATCH('דיווח פרטני'!G2550,גיליון3!$T$14:$T$28,0),MATCH('דיווח פרטני'!C2550,גיליון3!$U$13:$X$13,0)))," ", INDEX(גיליון3!$U$14:$X$28,MATCH('דיווח פרטני'!G2550,גיליון3!$T$14:$T$28,0),MATCH('דיווח פרטני'!C2550,גיליון3!$U$13:$X$13,0)))</f>
        <v xml:space="preserve"> </v>
      </c>
      <c r="I2550" s="1"/>
      <c r="J2550" s="1" t="e">
        <f>VLOOKUP(Table_1[[#This Row],[מספר רישוי ]],'[3]2024'!$A:$AH,34,0)</f>
        <v>#N/A</v>
      </c>
    </row>
    <row r="2551" spans="1:10" ht="18" customHeight="1" thickBot="1" x14ac:dyDescent="0.3">
      <c r="A2551" s="1"/>
      <c r="B2551" s="1"/>
      <c r="C2551" s="1"/>
      <c r="D2551" s="1"/>
      <c r="E2551" s="713"/>
      <c r="F2551" s="1"/>
      <c r="G2551" s="1"/>
      <c r="H2551" s="45" t="str">
        <f t="array" ref="H2551">IF(ISERROR(INDEX(גיליון3!$U$14:$X$28,MATCH('דיווח פרטני'!G2551,גיליון3!$T$14:$T$28,0),MATCH('דיווח פרטני'!C2551,גיליון3!$U$13:$X$13,0)))," ", INDEX(גיליון3!$U$14:$X$28,MATCH('דיווח פרטני'!G2551,גיליון3!$T$14:$T$28,0),MATCH('דיווח פרטני'!C2551,גיליון3!$U$13:$X$13,0)))</f>
        <v xml:space="preserve"> </v>
      </c>
      <c r="I2551" s="1"/>
      <c r="J2551" s="1" t="e">
        <f>VLOOKUP(Table_1[[#This Row],[מספר רישוי ]],'[3]2024'!$A:$AH,34,0)</f>
        <v>#N/A</v>
      </c>
    </row>
    <row r="2552" spans="1:10" ht="18" customHeight="1" thickBot="1" x14ac:dyDescent="0.3">
      <c r="A2552" s="1"/>
      <c r="B2552" s="1"/>
      <c r="C2552" s="1"/>
      <c r="D2552" s="1"/>
      <c r="E2552" s="713"/>
      <c r="F2552" s="1"/>
      <c r="G2552" s="1"/>
      <c r="H2552" s="45" t="str">
        <f t="array" ref="H2552">IF(ISERROR(INDEX(גיליון3!$U$14:$X$28,MATCH('דיווח פרטני'!G2552,גיליון3!$T$14:$T$28,0),MATCH('דיווח פרטני'!C2552,גיליון3!$U$13:$X$13,0)))," ", INDEX(גיליון3!$U$14:$X$28,MATCH('דיווח פרטני'!G2552,גיליון3!$T$14:$T$28,0),MATCH('דיווח פרטני'!C2552,גיליון3!$U$13:$X$13,0)))</f>
        <v xml:space="preserve"> </v>
      </c>
      <c r="I2552" s="1"/>
      <c r="J2552" s="1" t="e">
        <f>VLOOKUP(Table_1[[#This Row],[מספר רישוי ]],'[3]2024'!$A:$AH,34,0)</f>
        <v>#N/A</v>
      </c>
    </row>
    <row r="2553" spans="1:10" ht="18" customHeight="1" thickBot="1" x14ac:dyDescent="0.3">
      <c r="A2553" s="1"/>
      <c r="B2553" s="1"/>
      <c r="C2553" s="1"/>
      <c r="D2553" s="1"/>
      <c r="E2553" s="713"/>
      <c r="F2553" s="1"/>
      <c r="G2553" s="1"/>
      <c r="H2553" s="45" t="str">
        <f t="array" ref="H2553">IF(ISERROR(INDEX(גיליון3!$U$14:$X$28,MATCH('דיווח פרטני'!G2553,גיליון3!$T$14:$T$28,0),MATCH('דיווח פרטני'!C2553,גיליון3!$U$13:$X$13,0)))," ", INDEX(גיליון3!$U$14:$X$28,MATCH('דיווח פרטני'!G2553,גיליון3!$T$14:$T$28,0),MATCH('דיווח פרטני'!C2553,גיליון3!$U$13:$X$13,0)))</f>
        <v xml:space="preserve"> </v>
      </c>
      <c r="I2553" s="1"/>
      <c r="J2553" s="1" t="e">
        <f>VLOOKUP(Table_1[[#This Row],[מספר רישוי ]],'[3]2024'!$A:$AH,34,0)</f>
        <v>#N/A</v>
      </c>
    </row>
    <row r="2554" spans="1:10" ht="18" customHeight="1" thickBot="1" x14ac:dyDescent="0.3">
      <c r="A2554" s="1"/>
      <c r="B2554" s="1"/>
      <c r="C2554" s="1"/>
      <c r="D2554" s="1"/>
      <c r="E2554" s="713"/>
      <c r="F2554" s="1"/>
      <c r="G2554" s="1"/>
      <c r="H2554" s="45" t="str">
        <f t="array" ref="H2554">IF(ISERROR(INDEX(גיליון3!$U$14:$X$28,MATCH('דיווח פרטני'!G2554,גיליון3!$T$14:$T$28,0),MATCH('דיווח פרטני'!C2554,גיליון3!$U$13:$X$13,0)))," ", INDEX(גיליון3!$U$14:$X$28,MATCH('דיווח פרטני'!G2554,גיליון3!$T$14:$T$28,0),MATCH('דיווח פרטני'!C2554,גיליון3!$U$13:$X$13,0)))</f>
        <v xml:space="preserve"> </v>
      </c>
      <c r="I2554" s="1"/>
      <c r="J2554" s="1" t="e">
        <f>VLOOKUP(Table_1[[#This Row],[מספר רישוי ]],'[3]2024'!$A:$AH,34,0)</f>
        <v>#N/A</v>
      </c>
    </row>
    <row r="2555" spans="1:10" ht="18" customHeight="1" thickBot="1" x14ac:dyDescent="0.3">
      <c r="A2555" s="1"/>
      <c r="B2555" s="1"/>
      <c r="C2555" s="1"/>
      <c r="D2555" s="1"/>
      <c r="E2555" s="713"/>
      <c r="F2555" s="1"/>
      <c r="G2555" s="1"/>
      <c r="H2555" s="45" t="str">
        <f t="array" ref="H2555">IF(ISERROR(INDEX(גיליון3!$U$14:$X$28,MATCH('דיווח פרטני'!G2555,גיליון3!$T$14:$T$28,0),MATCH('דיווח פרטני'!C2555,גיליון3!$U$13:$X$13,0)))," ", INDEX(גיליון3!$U$14:$X$28,MATCH('דיווח פרטני'!G2555,גיליון3!$T$14:$T$28,0),MATCH('דיווח פרטני'!C2555,גיליון3!$U$13:$X$13,0)))</f>
        <v xml:space="preserve"> </v>
      </c>
      <c r="I2555" s="1"/>
      <c r="J2555" s="1" t="e">
        <f>VLOOKUP(Table_1[[#This Row],[מספר רישוי ]],'[3]2024'!$A:$AH,34,0)</f>
        <v>#N/A</v>
      </c>
    </row>
    <row r="2556" spans="1:10" ht="18" customHeight="1" thickBot="1" x14ac:dyDescent="0.3">
      <c r="A2556" s="1"/>
      <c r="B2556" s="1"/>
      <c r="C2556" s="1"/>
      <c r="D2556" s="1"/>
      <c r="E2556" s="713"/>
      <c r="F2556" s="1"/>
      <c r="G2556" s="1"/>
      <c r="H2556" s="45" t="str">
        <f t="array" ref="H2556">IF(ISERROR(INDEX(גיליון3!$U$14:$X$28,MATCH('דיווח פרטני'!G2556,גיליון3!$T$14:$T$28,0),MATCH('דיווח פרטני'!C2556,גיליון3!$U$13:$X$13,0)))," ", INDEX(גיליון3!$U$14:$X$28,MATCH('דיווח פרטני'!G2556,גיליון3!$T$14:$T$28,0),MATCH('דיווח פרטני'!C2556,גיליון3!$U$13:$X$13,0)))</f>
        <v xml:space="preserve"> </v>
      </c>
      <c r="I2556" s="1"/>
      <c r="J2556" s="1" t="e">
        <f>VLOOKUP(Table_1[[#This Row],[מספר רישוי ]],'[3]2024'!$A:$AH,34,0)</f>
        <v>#N/A</v>
      </c>
    </row>
    <row r="2557" spans="1:10" ht="18" customHeight="1" thickBot="1" x14ac:dyDescent="0.3">
      <c r="A2557" s="1"/>
      <c r="B2557" s="1"/>
      <c r="C2557" s="1"/>
      <c r="D2557" s="1"/>
      <c r="E2557" s="713"/>
      <c r="F2557" s="1"/>
      <c r="G2557" s="1"/>
      <c r="H2557" s="45" t="str">
        <f t="array" ref="H2557">IF(ISERROR(INDEX(גיליון3!$U$14:$X$28,MATCH('דיווח פרטני'!G2557,גיליון3!$T$14:$T$28,0),MATCH('דיווח פרטני'!C2557,גיליון3!$U$13:$X$13,0)))," ", INDEX(גיליון3!$U$14:$X$28,MATCH('דיווח פרטני'!G2557,גיליון3!$T$14:$T$28,0),MATCH('דיווח פרטני'!C2557,גיליון3!$U$13:$X$13,0)))</f>
        <v xml:space="preserve"> </v>
      </c>
      <c r="I2557" s="1"/>
      <c r="J2557" s="1" t="e">
        <f>VLOOKUP(Table_1[[#This Row],[מספר רישוי ]],'[3]2024'!$A:$AH,34,0)</f>
        <v>#N/A</v>
      </c>
    </row>
    <row r="2558" spans="1:10" ht="18" customHeight="1" thickBot="1" x14ac:dyDescent="0.3">
      <c r="A2558" s="1"/>
      <c r="B2558" s="1"/>
      <c r="C2558" s="1"/>
      <c r="D2558" s="1"/>
      <c r="E2558" s="713"/>
      <c r="F2558" s="1"/>
      <c r="G2558" s="1"/>
      <c r="H2558" s="45" t="str">
        <f t="array" ref="H2558">IF(ISERROR(INDEX(גיליון3!$U$14:$X$28,MATCH('דיווח פרטני'!G2558,גיליון3!$T$14:$T$28,0),MATCH('דיווח פרטני'!C2558,גיליון3!$U$13:$X$13,0)))," ", INDEX(גיליון3!$U$14:$X$28,MATCH('דיווח פרטני'!G2558,גיליון3!$T$14:$T$28,0),MATCH('דיווח פרטני'!C2558,גיליון3!$U$13:$X$13,0)))</f>
        <v xml:space="preserve"> </v>
      </c>
      <c r="I2558" s="1"/>
      <c r="J2558" s="1" t="e">
        <f>VLOOKUP(Table_1[[#This Row],[מספר רישוי ]],'[3]2024'!$A:$AH,34,0)</f>
        <v>#N/A</v>
      </c>
    </row>
    <row r="2559" spans="1:10" ht="18" customHeight="1" thickBot="1" x14ac:dyDescent="0.3">
      <c r="A2559" s="1"/>
      <c r="B2559" s="1"/>
      <c r="C2559" s="1"/>
      <c r="D2559" s="1"/>
      <c r="E2559" s="713"/>
      <c r="F2559" s="1"/>
      <c r="G2559" s="1"/>
      <c r="H2559" s="45" t="str">
        <f t="array" ref="H2559">IF(ISERROR(INDEX(גיליון3!$U$14:$X$28,MATCH('דיווח פרטני'!G2559,גיליון3!$T$14:$T$28,0),MATCH('דיווח פרטני'!C2559,גיליון3!$U$13:$X$13,0)))," ", INDEX(גיליון3!$U$14:$X$28,MATCH('דיווח פרטני'!G2559,גיליון3!$T$14:$T$28,0),MATCH('דיווח פרטני'!C2559,גיליון3!$U$13:$X$13,0)))</f>
        <v xml:space="preserve"> </v>
      </c>
      <c r="I2559" s="1"/>
      <c r="J2559" s="1" t="e">
        <f>VLOOKUP(Table_1[[#This Row],[מספר רישוי ]],'[3]2024'!$A:$AH,34,0)</f>
        <v>#N/A</v>
      </c>
    </row>
    <row r="2560" spans="1:10" ht="18" customHeight="1" thickBot="1" x14ac:dyDescent="0.3">
      <c r="A2560" s="1"/>
      <c r="B2560" s="1"/>
      <c r="C2560" s="1"/>
      <c r="D2560" s="1"/>
      <c r="E2560" s="713"/>
      <c r="F2560" s="1"/>
      <c r="G2560" s="1"/>
      <c r="H2560" s="45" t="str">
        <f t="array" ref="H2560">IF(ISERROR(INDEX(גיליון3!$U$14:$X$28,MATCH('דיווח פרטני'!G2560,גיליון3!$T$14:$T$28,0),MATCH('דיווח פרטני'!C2560,גיליון3!$U$13:$X$13,0)))," ", INDEX(גיליון3!$U$14:$X$28,MATCH('דיווח פרטני'!G2560,גיליון3!$T$14:$T$28,0),MATCH('דיווח פרטני'!C2560,גיליון3!$U$13:$X$13,0)))</f>
        <v xml:space="preserve"> </v>
      </c>
      <c r="I2560" s="1"/>
      <c r="J2560" s="1" t="e">
        <f>VLOOKUP(Table_1[[#This Row],[מספר רישוי ]],'[3]2024'!$A:$AH,34,0)</f>
        <v>#N/A</v>
      </c>
    </row>
    <row r="2561" spans="1:10" ht="18" customHeight="1" thickBot="1" x14ac:dyDescent="0.3">
      <c r="A2561" s="1"/>
      <c r="B2561" s="1"/>
      <c r="C2561" s="1"/>
      <c r="D2561" s="1"/>
      <c r="E2561" s="713"/>
      <c r="F2561" s="1"/>
      <c r="G2561" s="1"/>
      <c r="H2561" s="45" t="str">
        <f t="array" ref="H2561">IF(ISERROR(INDEX(גיליון3!$U$14:$X$28,MATCH('דיווח פרטני'!G2561,גיליון3!$T$14:$T$28,0),MATCH('דיווח פרטני'!C2561,גיליון3!$U$13:$X$13,0)))," ", INDEX(גיליון3!$U$14:$X$28,MATCH('דיווח פרטני'!G2561,גיליון3!$T$14:$T$28,0),MATCH('דיווח פרטני'!C2561,גיליון3!$U$13:$X$13,0)))</f>
        <v xml:space="preserve"> </v>
      </c>
      <c r="I2561" s="1"/>
      <c r="J2561" s="1" t="e">
        <f>VLOOKUP(Table_1[[#This Row],[מספר רישוי ]],'[3]2024'!$A:$AH,34,0)</f>
        <v>#N/A</v>
      </c>
    </row>
    <row r="2562" spans="1:10" ht="18" customHeight="1" thickBot="1" x14ac:dyDescent="0.3">
      <c r="A2562" s="1"/>
      <c r="B2562" s="1"/>
      <c r="C2562" s="1"/>
      <c r="D2562" s="1"/>
      <c r="E2562" s="713"/>
      <c r="F2562" s="1"/>
      <c r="G2562" s="1"/>
      <c r="H2562" s="45" t="str">
        <f t="array" ref="H2562">IF(ISERROR(INDEX(גיליון3!$U$14:$X$28,MATCH('דיווח פרטני'!G2562,גיליון3!$T$14:$T$28,0),MATCH('דיווח פרטני'!C2562,גיליון3!$U$13:$X$13,0)))," ", INDEX(גיליון3!$U$14:$X$28,MATCH('דיווח פרטני'!G2562,גיליון3!$T$14:$T$28,0),MATCH('דיווח פרטני'!C2562,גיליון3!$U$13:$X$13,0)))</f>
        <v xml:space="preserve"> </v>
      </c>
      <c r="I2562" s="1"/>
      <c r="J2562" s="1" t="e">
        <f>VLOOKUP(Table_1[[#This Row],[מספר רישוי ]],'[3]2024'!$A:$AH,34,0)</f>
        <v>#N/A</v>
      </c>
    </row>
    <row r="2563" spans="1:10" ht="18" customHeight="1" thickBot="1" x14ac:dyDescent="0.3">
      <c r="A2563" s="1"/>
      <c r="B2563" s="1"/>
      <c r="C2563" s="1"/>
      <c r="D2563" s="1"/>
      <c r="E2563" s="713"/>
      <c r="F2563" s="1"/>
      <c r="G2563" s="1"/>
      <c r="H2563" s="45" t="str">
        <f t="array" ref="H2563">IF(ISERROR(INDEX(גיליון3!$U$14:$X$28,MATCH('דיווח פרטני'!G2563,גיליון3!$T$14:$T$28,0),MATCH('דיווח פרטני'!C2563,גיליון3!$U$13:$X$13,0)))," ", INDEX(גיליון3!$U$14:$X$28,MATCH('דיווח פרטני'!G2563,גיליון3!$T$14:$T$28,0),MATCH('דיווח פרטני'!C2563,גיליון3!$U$13:$X$13,0)))</f>
        <v xml:space="preserve"> </v>
      </c>
      <c r="I2563" s="1"/>
      <c r="J2563" s="1" t="e">
        <f>VLOOKUP(Table_1[[#This Row],[מספר רישוי ]],'[3]2024'!$A:$AH,34,0)</f>
        <v>#N/A</v>
      </c>
    </row>
    <row r="2564" spans="1:10" ht="18" customHeight="1" thickBot="1" x14ac:dyDescent="0.3">
      <c r="A2564" s="1"/>
      <c r="B2564" s="1"/>
      <c r="C2564" s="1"/>
      <c r="D2564" s="1"/>
      <c r="E2564" s="713"/>
      <c r="F2564" s="1"/>
      <c r="G2564" s="1"/>
      <c r="H2564" s="45" t="str">
        <f t="array" ref="H2564">IF(ISERROR(INDEX(גיליון3!$U$14:$X$28,MATCH('דיווח פרטני'!G2564,גיליון3!$T$14:$T$28,0),MATCH('דיווח פרטני'!C2564,גיליון3!$U$13:$X$13,0)))," ", INDEX(גיליון3!$U$14:$X$28,MATCH('דיווח פרטני'!G2564,גיליון3!$T$14:$T$28,0),MATCH('דיווח פרטני'!C2564,גיליון3!$U$13:$X$13,0)))</f>
        <v xml:space="preserve"> </v>
      </c>
      <c r="I2564" s="1"/>
      <c r="J2564" s="1" t="e">
        <f>VLOOKUP(Table_1[[#This Row],[מספר רישוי ]],'[3]2024'!$A:$AH,34,0)</f>
        <v>#N/A</v>
      </c>
    </row>
    <row r="2565" spans="1:10" ht="18" customHeight="1" thickBot="1" x14ac:dyDescent="0.3">
      <c r="A2565" s="1"/>
      <c r="B2565" s="1"/>
      <c r="C2565" s="1"/>
      <c r="D2565" s="1"/>
      <c r="E2565" s="713"/>
      <c r="F2565" s="1"/>
      <c r="G2565" s="1"/>
      <c r="H2565" s="45" t="str">
        <f t="array" ref="H2565">IF(ISERROR(INDEX(גיליון3!$U$14:$X$28,MATCH('דיווח פרטני'!G2565,גיליון3!$T$14:$T$28,0),MATCH('דיווח פרטני'!C2565,גיליון3!$U$13:$X$13,0)))," ", INDEX(גיליון3!$U$14:$X$28,MATCH('דיווח פרטני'!G2565,גיליון3!$T$14:$T$28,0),MATCH('דיווח פרטני'!C2565,גיליון3!$U$13:$X$13,0)))</f>
        <v xml:space="preserve"> </v>
      </c>
      <c r="I2565" s="1"/>
      <c r="J2565" s="1" t="e">
        <f>VLOOKUP(Table_1[[#This Row],[מספר רישוי ]],'[3]2024'!$A:$AH,34,0)</f>
        <v>#N/A</v>
      </c>
    </row>
    <row r="2566" spans="1:10" ht="18" customHeight="1" thickBot="1" x14ac:dyDescent="0.3">
      <c r="A2566" s="1"/>
      <c r="B2566" s="1"/>
      <c r="C2566" s="1"/>
      <c r="D2566" s="1"/>
      <c r="E2566" s="713"/>
      <c r="F2566" s="1"/>
      <c r="G2566" s="1"/>
      <c r="H2566" s="45" t="str">
        <f t="array" ref="H2566">IF(ISERROR(INDEX(גיליון3!$U$14:$X$28,MATCH('דיווח פרטני'!G2566,גיליון3!$T$14:$T$28,0),MATCH('דיווח פרטני'!C2566,גיליון3!$U$13:$X$13,0)))," ", INDEX(גיליון3!$U$14:$X$28,MATCH('דיווח פרטני'!G2566,גיליון3!$T$14:$T$28,0),MATCH('דיווח פרטני'!C2566,גיליון3!$U$13:$X$13,0)))</f>
        <v xml:space="preserve"> </v>
      </c>
      <c r="I2566" s="1"/>
      <c r="J2566" s="1" t="e">
        <f>VLOOKUP(Table_1[[#This Row],[מספר רישוי ]],'[3]2024'!$A:$AH,34,0)</f>
        <v>#N/A</v>
      </c>
    </row>
    <row r="2567" spans="1:10" ht="18" customHeight="1" thickBot="1" x14ac:dyDescent="0.3">
      <c r="A2567" s="1"/>
      <c r="B2567" s="1"/>
      <c r="C2567" s="1"/>
      <c r="D2567" s="1"/>
      <c r="E2567" s="713"/>
      <c r="F2567" s="1"/>
      <c r="G2567" s="1"/>
      <c r="H2567" s="45" t="str">
        <f t="array" ref="H2567">IF(ISERROR(INDEX(גיליון3!$U$14:$X$28,MATCH('דיווח פרטני'!G2567,גיליון3!$T$14:$T$28,0),MATCH('דיווח פרטני'!C2567,גיליון3!$U$13:$X$13,0)))," ", INDEX(גיליון3!$U$14:$X$28,MATCH('דיווח פרטני'!G2567,גיליון3!$T$14:$T$28,0),MATCH('דיווח פרטני'!C2567,גיליון3!$U$13:$X$13,0)))</f>
        <v xml:space="preserve"> </v>
      </c>
      <c r="I2567" s="1"/>
      <c r="J2567" s="1" t="e">
        <f>VLOOKUP(Table_1[[#This Row],[מספר רישוי ]],'[3]2024'!$A:$AH,34,0)</f>
        <v>#N/A</v>
      </c>
    </row>
    <row r="2568" spans="1:10" ht="18" customHeight="1" thickBot="1" x14ac:dyDescent="0.3">
      <c r="A2568" s="1"/>
      <c r="B2568" s="1"/>
      <c r="C2568" s="1"/>
      <c r="D2568" s="1"/>
      <c r="E2568" s="713"/>
      <c r="F2568" s="1"/>
      <c r="G2568" s="1"/>
      <c r="H2568" s="45" t="str">
        <f t="array" ref="H2568">IF(ISERROR(INDEX(גיליון3!$U$14:$X$28,MATCH('דיווח פרטני'!G2568,גיליון3!$T$14:$T$28,0),MATCH('דיווח פרטני'!C2568,גיליון3!$U$13:$X$13,0)))," ", INDEX(גיליון3!$U$14:$X$28,MATCH('דיווח פרטני'!G2568,גיליון3!$T$14:$T$28,0),MATCH('דיווח פרטני'!C2568,גיליון3!$U$13:$X$13,0)))</f>
        <v xml:space="preserve"> </v>
      </c>
      <c r="I2568" s="1"/>
      <c r="J2568" s="1" t="e">
        <f>VLOOKUP(Table_1[[#This Row],[מספר רישוי ]],'[3]2024'!$A:$AH,34,0)</f>
        <v>#N/A</v>
      </c>
    </row>
    <row r="2569" spans="1:10" ht="18" customHeight="1" thickBot="1" x14ac:dyDescent="0.3">
      <c r="A2569" s="1"/>
      <c r="B2569" s="1"/>
      <c r="C2569" s="1"/>
      <c r="D2569" s="1"/>
      <c r="E2569" s="713"/>
      <c r="F2569" s="1"/>
      <c r="G2569" s="1"/>
      <c r="H2569" s="45" t="str">
        <f t="array" ref="H2569">IF(ISERROR(INDEX(גיליון3!$U$14:$X$28,MATCH('דיווח פרטני'!G2569,גיליון3!$T$14:$T$28,0),MATCH('דיווח פרטני'!C2569,גיליון3!$U$13:$X$13,0)))," ", INDEX(גיליון3!$U$14:$X$28,MATCH('דיווח פרטני'!G2569,גיליון3!$T$14:$T$28,0),MATCH('דיווח פרטני'!C2569,גיליון3!$U$13:$X$13,0)))</f>
        <v xml:space="preserve"> </v>
      </c>
      <c r="I2569" s="1"/>
      <c r="J2569" s="1" t="e">
        <f>VLOOKUP(Table_1[[#This Row],[מספר רישוי ]],'[3]2024'!$A:$AH,34,0)</f>
        <v>#N/A</v>
      </c>
    </row>
    <row r="2570" spans="1:10" ht="18" customHeight="1" thickBot="1" x14ac:dyDescent="0.3">
      <c r="A2570" s="1"/>
      <c r="B2570" s="1"/>
      <c r="C2570" s="1"/>
      <c r="D2570" s="1"/>
      <c r="E2570" s="713"/>
      <c r="F2570" s="1"/>
      <c r="G2570" s="1"/>
      <c r="H2570" s="45" t="str">
        <f t="array" ref="H2570">IF(ISERROR(INDEX(גיליון3!$U$14:$X$28,MATCH('דיווח פרטני'!G2570,גיליון3!$T$14:$T$28,0),MATCH('דיווח פרטני'!C2570,גיליון3!$U$13:$X$13,0)))," ", INDEX(גיליון3!$U$14:$X$28,MATCH('דיווח פרטני'!G2570,גיליון3!$T$14:$T$28,0),MATCH('דיווח פרטני'!C2570,גיליון3!$U$13:$X$13,0)))</f>
        <v xml:space="preserve"> </v>
      </c>
      <c r="I2570" s="1"/>
      <c r="J2570" s="1" t="e">
        <f>VLOOKUP(Table_1[[#This Row],[מספר רישוי ]],'[3]2024'!$A:$AH,34,0)</f>
        <v>#N/A</v>
      </c>
    </row>
    <row r="2571" spans="1:10" ht="18" customHeight="1" thickBot="1" x14ac:dyDescent="0.3">
      <c r="A2571" s="1"/>
      <c r="B2571" s="1"/>
      <c r="C2571" s="1"/>
      <c r="D2571" s="1"/>
      <c r="E2571" s="713"/>
      <c r="F2571" s="1"/>
      <c r="G2571" s="1"/>
      <c r="H2571" s="45" t="str">
        <f t="array" ref="H2571">IF(ISERROR(INDEX(גיליון3!$U$14:$X$28,MATCH('דיווח פרטני'!G2571,גיליון3!$T$14:$T$28,0),MATCH('דיווח פרטני'!C2571,גיליון3!$U$13:$X$13,0)))," ", INDEX(גיליון3!$U$14:$X$28,MATCH('דיווח פרטני'!G2571,גיליון3!$T$14:$T$28,0),MATCH('דיווח פרטני'!C2571,גיליון3!$U$13:$X$13,0)))</f>
        <v xml:space="preserve"> </v>
      </c>
      <c r="I2571" s="1"/>
      <c r="J2571" s="1" t="e">
        <f>VLOOKUP(Table_1[[#This Row],[מספר רישוי ]],'[3]2024'!$A:$AH,34,0)</f>
        <v>#N/A</v>
      </c>
    </row>
    <row r="2572" spans="1:10" ht="18" customHeight="1" thickBot="1" x14ac:dyDescent="0.3">
      <c r="A2572" s="1"/>
      <c r="B2572" s="1"/>
      <c r="C2572" s="1"/>
      <c r="D2572" s="1"/>
      <c r="E2572" s="713"/>
      <c r="F2572" s="1"/>
      <c r="G2572" s="1"/>
      <c r="H2572" s="45" t="str">
        <f t="array" ref="H2572">IF(ISERROR(INDEX(גיליון3!$U$14:$X$28,MATCH('דיווח פרטני'!G2572,גיליון3!$T$14:$T$28,0),MATCH('דיווח פרטני'!C2572,גיליון3!$U$13:$X$13,0)))," ", INDEX(גיליון3!$U$14:$X$28,MATCH('דיווח פרטני'!G2572,גיליון3!$T$14:$T$28,0),MATCH('דיווח פרטני'!C2572,גיליון3!$U$13:$X$13,0)))</f>
        <v xml:space="preserve"> </v>
      </c>
      <c r="I2572" s="1"/>
      <c r="J2572" s="1" t="e">
        <f>VLOOKUP(Table_1[[#This Row],[מספר רישוי ]],'[3]2024'!$A:$AH,34,0)</f>
        <v>#N/A</v>
      </c>
    </row>
    <row r="2573" spans="1:10" ht="18" customHeight="1" thickBot="1" x14ac:dyDescent="0.3">
      <c r="A2573" s="1"/>
      <c r="B2573" s="1"/>
      <c r="C2573" s="1"/>
      <c r="D2573" s="1"/>
      <c r="E2573" s="713"/>
      <c r="F2573" s="1"/>
      <c r="G2573" s="1"/>
      <c r="H2573" s="45" t="str">
        <f t="array" ref="H2573">IF(ISERROR(INDEX(גיליון3!$U$14:$X$28,MATCH('דיווח פרטני'!G2573,גיליון3!$T$14:$T$28,0),MATCH('דיווח פרטני'!C2573,גיליון3!$U$13:$X$13,0)))," ", INDEX(גיליון3!$U$14:$X$28,MATCH('דיווח פרטני'!G2573,גיליון3!$T$14:$T$28,0),MATCH('דיווח פרטני'!C2573,גיליון3!$U$13:$X$13,0)))</f>
        <v xml:space="preserve"> </v>
      </c>
      <c r="I2573" s="1"/>
      <c r="J2573" s="1" t="e">
        <f>VLOOKUP(Table_1[[#This Row],[מספר רישוי ]],'[3]2024'!$A:$AH,34,0)</f>
        <v>#N/A</v>
      </c>
    </row>
    <row r="2574" spans="1:10" ht="18" customHeight="1" thickBot="1" x14ac:dyDescent="0.3">
      <c r="A2574" s="1"/>
      <c r="B2574" s="1"/>
      <c r="C2574" s="1"/>
      <c r="D2574" s="1"/>
      <c r="E2574" s="713"/>
      <c r="F2574" s="1"/>
      <c r="G2574" s="1"/>
      <c r="H2574" s="45" t="str">
        <f t="array" ref="H2574">IF(ISERROR(INDEX(גיליון3!$U$14:$X$28,MATCH('דיווח פרטני'!G2574,גיליון3!$T$14:$T$28,0),MATCH('דיווח פרטני'!C2574,גיליון3!$U$13:$X$13,0)))," ", INDEX(גיליון3!$U$14:$X$28,MATCH('דיווח פרטני'!G2574,גיליון3!$T$14:$T$28,0),MATCH('דיווח פרטני'!C2574,גיליון3!$U$13:$X$13,0)))</f>
        <v xml:space="preserve"> </v>
      </c>
      <c r="I2574" s="1"/>
      <c r="J2574" s="1" t="e">
        <f>VLOOKUP(Table_1[[#This Row],[מספר רישוי ]],'[3]2024'!$A:$AH,34,0)</f>
        <v>#N/A</v>
      </c>
    </row>
    <row r="2575" spans="1:10" ht="18" customHeight="1" thickBot="1" x14ac:dyDescent="0.3">
      <c r="A2575" s="1"/>
      <c r="B2575" s="1"/>
      <c r="C2575" s="1"/>
      <c r="D2575" s="1"/>
      <c r="E2575" s="713"/>
      <c r="F2575" s="1"/>
      <c r="G2575" s="1"/>
      <c r="H2575" s="45" t="str">
        <f t="array" ref="H2575">IF(ISERROR(INDEX(גיליון3!$U$14:$X$28,MATCH('דיווח פרטני'!G2575,גיליון3!$T$14:$T$28,0),MATCH('דיווח פרטני'!C2575,גיליון3!$U$13:$X$13,0)))," ", INDEX(גיליון3!$U$14:$X$28,MATCH('דיווח פרטני'!G2575,גיליון3!$T$14:$T$28,0),MATCH('דיווח פרטני'!C2575,גיליון3!$U$13:$X$13,0)))</f>
        <v xml:space="preserve"> </v>
      </c>
      <c r="I2575" s="1"/>
      <c r="J2575" s="1" t="e">
        <f>VLOOKUP(Table_1[[#This Row],[מספר רישוי ]],'[3]2024'!$A:$AH,34,0)</f>
        <v>#N/A</v>
      </c>
    </row>
    <row r="2576" spans="1:10" ht="18" customHeight="1" thickBot="1" x14ac:dyDescent="0.3">
      <c r="A2576" s="1"/>
      <c r="B2576" s="1"/>
      <c r="C2576" s="1"/>
      <c r="D2576" s="1"/>
      <c r="E2576" s="713"/>
      <c r="F2576" s="1"/>
      <c r="G2576" s="1"/>
      <c r="H2576" s="45" t="str">
        <f t="array" ref="H2576">IF(ISERROR(INDEX(גיליון3!$U$14:$X$28,MATCH('דיווח פרטני'!G2576,גיליון3!$T$14:$T$28,0),MATCH('דיווח פרטני'!C2576,גיליון3!$U$13:$X$13,0)))," ", INDEX(גיליון3!$U$14:$X$28,MATCH('דיווח פרטני'!G2576,גיליון3!$T$14:$T$28,0),MATCH('דיווח פרטני'!C2576,גיליון3!$U$13:$X$13,0)))</f>
        <v xml:space="preserve"> </v>
      </c>
      <c r="I2576" s="1"/>
      <c r="J2576" s="1" t="e">
        <f>VLOOKUP(Table_1[[#This Row],[מספר רישוי ]],'[3]2024'!$A:$AH,34,0)</f>
        <v>#N/A</v>
      </c>
    </row>
    <row r="2577" spans="1:10" ht="18" customHeight="1" thickBot="1" x14ac:dyDescent="0.3">
      <c r="A2577" s="1"/>
      <c r="B2577" s="1"/>
      <c r="C2577" s="1"/>
      <c r="D2577" s="1"/>
      <c r="E2577" s="713"/>
      <c r="F2577" s="1"/>
      <c r="G2577" s="1"/>
      <c r="H2577" s="45" t="str">
        <f t="array" ref="H2577">IF(ISERROR(INDEX(גיליון3!$U$14:$X$28,MATCH('דיווח פרטני'!G2577,גיליון3!$T$14:$T$28,0),MATCH('דיווח פרטני'!C2577,גיליון3!$U$13:$X$13,0)))," ", INDEX(גיליון3!$U$14:$X$28,MATCH('דיווח פרטני'!G2577,גיליון3!$T$14:$T$28,0),MATCH('דיווח פרטני'!C2577,גיליון3!$U$13:$X$13,0)))</f>
        <v xml:space="preserve"> </v>
      </c>
      <c r="I2577" s="1"/>
      <c r="J2577" s="1" t="e">
        <f>VLOOKUP(Table_1[[#This Row],[מספר רישוי ]],'[3]2024'!$A:$AH,34,0)</f>
        <v>#N/A</v>
      </c>
    </row>
    <row r="2578" spans="1:10" ht="18" customHeight="1" thickBot="1" x14ac:dyDescent="0.3">
      <c r="A2578" s="1"/>
      <c r="B2578" s="1"/>
      <c r="C2578" s="1"/>
      <c r="D2578" s="1"/>
      <c r="E2578" s="713"/>
      <c r="F2578" s="1"/>
      <c r="G2578" s="1"/>
      <c r="H2578" s="45" t="str">
        <f t="array" ref="H2578">IF(ISERROR(INDEX(גיליון3!$U$14:$X$28,MATCH('דיווח פרטני'!G2578,גיליון3!$T$14:$T$28,0),MATCH('דיווח פרטני'!C2578,גיליון3!$U$13:$X$13,0)))," ", INDEX(גיליון3!$U$14:$X$28,MATCH('דיווח פרטני'!G2578,גיליון3!$T$14:$T$28,0),MATCH('דיווח פרטני'!C2578,גיליון3!$U$13:$X$13,0)))</f>
        <v xml:space="preserve"> </v>
      </c>
      <c r="I2578" s="1"/>
      <c r="J2578" s="1" t="e">
        <f>VLOOKUP(Table_1[[#This Row],[מספר רישוי ]],'[3]2024'!$A:$AH,34,0)</f>
        <v>#N/A</v>
      </c>
    </row>
    <row r="2579" spans="1:10" ht="18" customHeight="1" thickBot="1" x14ac:dyDescent="0.3">
      <c r="A2579" s="1"/>
      <c r="B2579" s="1"/>
      <c r="C2579" s="1"/>
      <c r="D2579" s="1"/>
      <c r="E2579" s="713"/>
      <c r="F2579" s="1"/>
      <c r="G2579" s="1"/>
      <c r="H2579" s="45" t="str">
        <f t="array" ref="H2579">IF(ISERROR(INDEX(גיליון3!$U$14:$X$28,MATCH('דיווח פרטני'!G2579,גיליון3!$T$14:$T$28,0),MATCH('דיווח פרטני'!C2579,גיליון3!$U$13:$X$13,0)))," ", INDEX(גיליון3!$U$14:$X$28,MATCH('דיווח פרטני'!G2579,גיליון3!$T$14:$T$28,0),MATCH('דיווח פרטני'!C2579,גיליון3!$U$13:$X$13,0)))</f>
        <v xml:space="preserve"> </v>
      </c>
      <c r="I2579" s="1"/>
      <c r="J2579" s="1" t="e">
        <f>VLOOKUP(Table_1[[#This Row],[מספר רישוי ]],'[3]2024'!$A:$AH,34,0)</f>
        <v>#N/A</v>
      </c>
    </row>
    <row r="2580" spans="1:10" ht="18" customHeight="1" thickBot="1" x14ac:dyDescent="0.3">
      <c r="A2580" s="1"/>
      <c r="B2580" s="1"/>
      <c r="C2580" s="1"/>
      <c r="D2580" s="1"/>
      <c r="E2580" s="713"/>
      <c r="F2580" s="1"/>
      <c r="G2580" s="1"/>
      <c r="H2580" s="45" t="str">
        <f t="array" ref="H2580">IF(ISERROR(INDEX(גיליון3!$U$14:$X$28,MATCH('דיווח פרטני'!G2580,גיליון3!$T$14:$T$28,0),MATCH('דיווח פרטני'!C2580,גיליון3!$U$13:$X$13,0)))," ", INDEX(גיליון3!$U$14:$X$28,MATCH('דיווח פרטני'!G2580,גיליון3!$T$14:$T$28,0),MATCH('דיווח פרטני'!C2580,גיליון3!$U$13:$X$13,0)))</f>
        <v xml:space="preserve"> </v>
      </c>
      <c r="I2580" s="1"/>
      <c r="J2580" s="1" t="e">
        <f>VLOOKUP(Table_1[[#This Row],[מספר רישוי ]],'[3]2024'!$A:$AH,34,0)</f>
        <v>#N/A</v>
      </c>
    </row>
    <row r="2581" spans="1:10" ht="18" customHeight="1" thickBot="1" x14ac:dyDescent="0.3">
      <c r="A2581" s="1"/>
      <c r="B2581" s="1"/>
      <c r="C2581" s="1"/>
      <c r="D2581" s="1"/>
      <c r="E2581" s="713"/>
      <c r="F2581" s="1"/>
      <c r="G2581" s="1"/>
      <c r="H2581" s="45" t="str">
        <f t="array" ref="H2581">IF(ISERROR(INDEX(גיליון3!$U$14:$X$28,MATCH('דיווח פרטני'!G2581,גיליון3!$T$14:$T$28,0),MATCH('דיווח פרטני'!C2581,גיליון3!$U$13:$X$13,0)))," ", INDEX(גיליון3!$U$14:$X$28,MATCH('דיווח פרטני'!G2581,גיליון3!$T$14:$T$28,0),MATCH('דיווח פרטני'!C2581,גיליון3!$U$13:$X$13,0)))</f>
        <v xml:space="preserve"> </v>
      </c>
      <c r="I2581" s="1"/>
      <c r="J2581" s="1" t="e">
        <f>VLOOKUP(Table_1[[#This Row],[מספר רישוי ]],'[3]2024'!$A:$AH,34,0)</f>
        <v>#N/A</v>
      </c>
    </row>
    <row r="2582" spans="1:10" ht="18" customHeight="1" thickBot="1" x14ac:dyDescent="0.3">
      <c r="A2582" s="1"/>
      <c r="B2582" s="1"/>
      <c r="C2582" s="1"/>
      <c r="D2582" s="1"/>
      <c r="E2582" s="713"/>
      <c r="F2582" s="1"/>
      <c r="G2582" s="1"/>
      <c r="H2582" s="45" t="str">
        <f t="array" ref="H2582">IF(ISERROR(INDEX(גיליון3!$U$14:$X$28,MATCH('דיווח פרטני'!G2582,גיליון3!$T$14:$T$28,0),MATCH('דיווח פרטני'!C2582,גיליון3!$U$13:$X$13,0)))," ", INDEX(גיליון3!$U$14:$X$28,MATCH('דיווח פרטני'!G2582,גיליון3!$T$14:$T$28,0),MATCH('דיווח פרטני'!C2582,גיליון3!$U$13:$X$13,0)))</f>
        <v xml:space="preserve"> </v>
      </c>
      <c r="I2582" s="1"/>
      <c r="J2582" s="1" t="e">
        <f>VLOOKUP(Table_1[[#This Row],[מספר רישוי ]],'[3]2024'!$A:$AH,34,0)</f>
        <v>#N/A</v>
      </c>
    </row>
    <row r="2583" spans="1:10" ht="18" customHeight="1" thickBot="1" x14ac:dyDescent="0.3">
      <c r="A2583" s="1"/>
      <c r="B2583" s="1"/>
      <c r="C2583" s="1"/>
      <c r="D2583" s="1"/>
      <c r="E2583" s="713"/>
      <c r="F2583" s="1"/>
      <c r="G2583" s="1"/>
      <c r="H2583" s="45" t="str">
        <f t="array" ref="H2583">IF(ISERROR(INDEX(גיליון3!$U$14:$X$28,MATCH('דיווח פרטני'!G2583,גיליון3!$T$14:$T$28,0),MATCH('דיווח פרטני'!C2583,גיליון3!$U$13:$X$13,0)))," ", INDEX(גיליון3!$U$14:$X$28,MATCH('דיווח פרטני'!G2583,גיליון3!$T$14:$T$28,0),MATCH('דיווח פרטני'!C2583,גיליון3!$U$13:$X$13,0)))</f>
        <v xml:space="preserve"> </v>
      </c>
      <c r="I2583" s="1"/>
      <c r="J2583" s="1" t="e">
        <f>VLOOKUP(Table_1[[#This Row],[מספר רישוי ]],'[3]2024'!$A:$AH,34,0)</f>
        <v>#N/A</v>
      </c>
    </row>
    <row r="2584" spans="1:10" ht="18" customHeight="1" thickBot="1" x14ac:dyDescent="0.3">
      <c r="A2584" s="1"/>
      <c r="B2584" s="1"/>
      <c r="C2584" s="1"/>
      <c r="D2584" s="1"/>
      <c r="E2584" s="713"/>
      <c r="F2584" s="1"/>
      <c r="G2584" s="1"/>
      <c r="H2584" s="45" t="str">
        <f t="array" ref="H2584">IF(ISERROR(INDEX(גיליון3!$U$14:$X$28,MATCH('דיווח פרטני'!G2584,גיליון3!$T$14:$T$28,0),MATCH('דיווח פרטני'!C2584,גיליון3!$U$13:$X$13,0)))," ", INDEX(גיליון3!$U$14:$X$28,MATCH('דיווח פרטני'!G2584,גיליון3!$T$14:$T$28,0),MATCH('דיווח פרטני'!C2584,גיליון3!$U$13:$X$13,0)))</f>
        <v xml:space="preserve"> </v>
      </c>
      <c r="I2584" s="1"/>
      <c r="J2584" s="1" t="e">
        <f>VLOOKUP(Table_1[[#This Row],[מספר רישוי ]],'[3]2024'!$A:$AH,34,0)</f>
        <v>#N/A</v>
      </c>
    </row>
    <row r="2585" spans="1:10" ht="18" customHeight="1" thickBot="1" x14ac:dyDescent="0.3">
      <c r="A2585" s="1"/>
      <c r="B2585" s="1"/>
      <c r="C2585" s="1"/>
      <c r="D2585" s="1"/>
      <c r="E2585" s="713"/>
      <c r="F2585" s="1"/>
      <c r="G2585" s="1"/>
      <c r="H2585" s="45" t="str">
        <f t="array" ref="H2585">IF(ISERROR(INDEX(גיליון3!$U$14:$X$28,MATCH('דיווח פרטני'!G2585,גיליון3!$T$14:$T$28,0),MATCH('דיווח פרטני'!C2585,גיליון3!$U$13:$X$13,0)))," ", INDEX(גיליון3!$U$14:$X$28,MATCH('דיווח פרטני'!G2585,גיליון3!$T$14:$T$28,0),MATCH('דיווח פרטני'!C2585,גיליון3!$U$13:$X$13,0)))</f>
        <v xml:space="preserve"> </v>
      </c>
      <c r="I2585" s="1"/>
      <c r="J2585" s="1" t="e">
        <f>VLOOKUP(Table_1[[#This Row],[מספר רישוי ]],'[3]2024'!$A:$AH,34,0)</f>
        <v>#N/A</v>
      </c>
    </row>
    <row r="2586" spans="1:10" ht="18" customHeight="1" thickBot="1" x14ac:dyDescent="0.3">
      <c r="A2586" s="1"/>
      <c r="B2586" s="1"/>
      <c r="C2586" s="1"/>
      <c r="D2586" s="1"/>
      <c r="E2586" s="713"/>
      <c r="F2586" s="1"/>
      <c r="G2586" s="1"/>
      <c r="H2586" s="45" t="str">
        <f t="array" ref="H2586">IF(ISERROR(INDEX(גיליון3!$U$14:$X$28,MATCH('דיווח פרטני'!G2586,גיליון3!$T$14:$T$28,0),MATCH('דיווח פרטני'!C2586,גיליון3!$U$13:$X$13,0)))," ", INDEX(גיליון3!$U$14:$X$28,MATCH('דיווח פרטני'!G2586,גיליון3!$T$14:$T$28,0),MATCH('דיווח פרטני'!C2586,גיליון3!$U$13:$X$13,0)))</f>
        <v xml:space="preserve"> </v>
      </c>
      <c r="I2586" s="1"/>
      <c r="J2586" s="1" t="e">
        <f>VLOOKUP(Table_1[[#This Row],[מספר רישוי ]],'[3]2024'!$A:$AH,34,0)</f>
        <v>#N/A</v>
      </c>
    </row>
    <row r="2587" spans="1:10" ht="18" customHeight="1" thickBot="1" x14ac:dyDescent="0.3">
      <c r="A2587" s="1"/>
      <c r="B2587" s="1"/>
      <c r="C2587" s="1"/>
      <c r="D2587" s="1"/>
      <c r="E2587" s="713"/>
      <c r="F2587" s="1"/>
      <c r="G2587" s="1"/>
      <c r="H2587" s="45" t="str">
        <f t="array" ref="H2587">IF(ISERROR(INDEX(גיליון3!$U$14:$X$28,MATCH('דיווח פרטני'!G2587,גיליון3!$T$14:$T$28,0),MATCH('דיווח פרטני'!C2587,גיליון3!$U$13:$X$13,0)))," ", INDEX(גיליון3!$U$14:$X$28,MATCH('דיווח פרטני'!G2587,גיליון3!$T$14:$T$28,0),MATCH('דיווח פרטני'!C2587,גיליון3!$U$13:$X$13,0)))</f>
        <v xml:space="preserve"> </v>
      </c>
      <c r="I2587" s="1"/>
      <c r="J2587" s="1" t="e">
        <f>VLOOKUP(Table_1[[#This Row],[מספר רישוי ]],'[3]2024'!$A:$AH,34,0)</f>
        <v>#N/A</v>
      </c>
    </row>
    <row r="2588" spans="1:10" ht="18" customHeight="1" thickBot="1" x14ac:dyDescent="0.3">
      <c r="A2588" s="1"/>
      <c r="B2588" s="1"/>
      <c r="C2588" s="1"/>
      <c r="D2588" s="1"/>
      <c r="E2588" s="713"/>
      <c r="F2588" s="1"/>
      <c r="G2588" s="1"/>
      <c r="H2588" s="45" t="str">
        <f t="array" ref="H2588">IF(ISERROR(INDEX(גיליון3!$U$14:$X$28,MATCH('דיווח פרטני'!G2588,גיליון3!$T$14:$T$28,0),MATCH('דיווח פרטני'!C2588,גיליון3!$U$13:$X$13,0)))," ", INDEX(גיליון3!$U$14:$X$28,MATCH('דיווח פרטני'!G2588,גיליון3!$T$14:$T$28,0),MATCH('דיווח פרטני'!C2588,גיליון3!$U$13:$X$13,0)))</f>
        <v xml:space="preserve"> </v>
      </c>
      <c r="I2588" s="1"/>
      <c r="J2588" s="1" t="e">
        <f>VLOOKUP(Table_1[[#This Row],[מספר רישוי ]],'[3]2024'!$A:$AH,34,0)</f>
        <v>#N/A</v>
      </c>
    </row>
    <row r="2589" spans="1:10" ht="18" customHeight="1" thickBot="1" x14ac:dyDescent="0.3">
      <c r="A2589" s="1"/>
      <c r="B2589" s="1"/>
      <c r="C2589" s="1"/>
      <c r="D2589" s="1"/>
      <c r="E2589" s="713"/>
      <c r="F2589" s="1"/>
      <c r="G2589" s="1"/>
      <c r="H2589" s="45" t="str">
        <f t="array" ref="H2589">IF(ISERROR(INDEX(גיליון3!$U$14:$X$28,MATCH('דיווח פרטני'!G2589,גיליון3!$T$14:$T$28,0),MATCH('דיווח פרטני'!C2589,גיליון3!$U$13:$X$13,0)))," ", INDEX(גיליון3!$U$14:$X$28,MATCH('דיווח פרטני'!G2589,גיליון3!$T$14:$T$28,0),MATCH('דיווח פרטני'!C2589,גיליון3!$U$13:$X$13,0)))</f>
        <v xml:space="preserve"> </v>
      </c>
      <c r="I2589" s="1"/>
      <c r="J2589" s="1" t="e">
        <f>VLOOKUP(Table_1[[#This Row],[מספר רישוי ]],'[3]2024'!$A:$AH,34,0)</f>
        <v>#N/A</v>
      </c>
    </row>
    <row r="2590" spans="1:10" ht="18" customHeight="1" thickBot="1" x14ac:dyDescent="0.3">
      <c r="A2590" s="1"/>
      <c r="B2590" s="1"/>
      <c r="C2590" s="1"/>
      <c r="D2590" s="1"/>
      <c r="E2590" s="713"/>
      <c r="F2590" s="1"/>
      <c r="G2590" s="1"/>
      <c r="H2590" s="45" t="str">
        <f t="array" ref="H2590">IF(ISERROR(INDEX(גיליון3!$U$14:$X$28,MATCH('דיווח פרטני'!G2590,גיליון3!$T$14:$T$28,0),MATCH('דיווח פרטני'!C2590,גיליון3!$U$13:$X$13,0)))," ", INDEX(גיליון3!$U$14:$X$28,MATCH('דיווח פרטני'!G2590,גיליון3!$T$14:$T$28,0),MATCH('דיווח פרטני'!C2590,גיליון3!$U$13:$X$13,0)))</f>
        <v xml:space="preserve"> </v>
      </c>
      <c r="I2590" s="1"/>
      <c r="J2590" s="1" t="e">
        <f>VLOOKUP(Table_1[[#This Row],[מספר רישוי ]],'[3]2024'!$A:$AH,34,0)</f>
        <v>#N/A</v>
      </c>
    </row>
    <row r="2591" spans="1:10" ht="18" customHeight="1" thickBot="1" x14ac:dyDescent="0.3">
      <c r="A2591" s="1"/>
      <c r="B2591" s="1"/>
      <c r="C2591" s="1"/>
      <c r="D2591" s="1"/>
      <c r="E2591" s="713"/>
      <c r="F2591" s="1"/>
      <c r="G2591" s="1"/>
      <c r="H2591" s="45" t="str">
        <f t="array" ref="H2591">IF(ISERROR(INDEX(גיליון3!$U$14:$X$28,MATCH('דיווח פרטני'!G2591,גיליון3!$T$14:$T$28,0),MATCH('דיווח פרטני'!C2591,גיליון3!$U$13:$X$13,0)))," ", INDEX(גיליון3!$U$14:$X$28,MATCH('דיווח פרטני'!G2591,גיליון3!$T$14:$T$28,0),MATCH('דיווח פרטני'!C2591,גיליון3!$U$13:$X$13,0)))</f>
        <v xml:space="preserve"> </v>
      </c>
      <c r="I2591" s="1"/>
      <c r="J2591" s="1" t="e">
        <f>VLOOKUP(Table_1[[#This Row],[מספר רישוי ]],'[3]2024'!$A:$AH,34,0)</f>
        <v>#N/A</v>
      </c>
    </row>
    <row r="2592" spans="1:10" ht="18" customHeight="1" thickBot="1" x14ac:dyDescent="0.3">
      <c r="A2592" s="1"/>
      <c r="B2592" s="1"/>
      <c r="C2592" s="1"/>
      <c r="D2592" s="1"/>
      <c r="E2592" s="713"/>
      <c r="F2592" s="1"/>
      <c r="G2592" s="1"/>
      <c r="H2592" s="45" t="str">
        <f t="array" ref="H2592">IF(ISERROR(INDEX(גיליון3!$U$14:$X$28,MATCH('דיווח פרטני'!G2592,גיליון3!$T$14:$T$28,0),MATCH('דיווח פרטני'!C2592,גיליון3!$U$13:$X$13,0)))," ", INDEX(גיליון3!$U$14:$X$28,MATCH('דיווח פרטני'!G2592,גיליון3!$T$14:$T$28,0),MATCH('דיווח פרטני'!C2592,גיליון3!$U$13:$X$13,0)))</f>
        <v xml:space="preserve"> </v>
      </c>
      <c r="I2592" s="1"/>
      <c r="J2592" s="1" t="e">
        <f>VLOOKUP(Table_1[[#This Row],[מספר רישוי ]],'[3]2024'!$A:$AH,34,0)</f>
        <v>#N/A</v>
      </c>
    </row>
    <row r="2593" spans="1:10" ht="18" customHeight="1" thickBot="1" x14ac:dyDescent="0.3">
      <c r="A2593" s="1"/>
      <c r="B2593" s="1"/>
      <c r="C2593" s="1"/>
      <c r="D2593" s="1"/>
      <c r="E2593" s="713"/>
      <c r="F2593" s="1"/>
      <c r="G2593" s="1"/>
      <c r="H2593" s="45" t="str">
        <f t="array" ref="H2593">IF(ISERROR(INDEX(גיליון3!$U$14:$X$28,MATCH('דיווח פרטני'!G2593,גיליון3!$T$14:$T$28,0),MATCH('דיווח פרטני'!C2593,גיליון3!$U$13:$X$13,0)))," ", INDEX(גיליון3!$U$14:$X$28,MATCH('דיווח פרטני'!G2593,גיליון3!$T$14:$T$28,0),MATCH('דיווח פרטני'!C2593,גיליון3!$U$13:$X$13,0)))</f>
        <v xml:space="preserve"> </v>
      </c>
      <c r="I2593" s="1"/>
      <c r="J2593" s="1" t="e">
        <f>VLOOKUP(Table_1[[#This Row],[מספר רישוי ]],'[3]2024'!$A:$AH,34,0)</f>
        <v>#N/A</v>
      </c>
    </row>
    <row r="2594" spans="1:10" ht="18" customHeight="1" thickBot="1" x14ac:dyDescent="0.3">
      <c r="A2594" s="1"/>
      <c r="B2594" s="1"/>
      <c r="C2594" s="1"/>
      <c r="D2594" s="1"/>
      <c r="E2594" s="713"/>
      <c r="F2594" s="1"/>
      <c r="G2594" s="1"/>
      <c r="H2594" s="45" t="str">
        <f t="array" ref="H2594">IF(ISERROR(INDEX(גיליון3!$U$14:$X$28,MATCH('דיווח פרטני'!G2594,גיליון3!$T$14:$T$28,0),MATCH('דיווח פרטני'!C2594,גיליון3!$U$13:$X$13,0)))," ", INDEX(גיליון3!$U$14:$X$28,MATCH('דיווח פרטני'!G2594,גיליון3!$T$14:$T$28,0),MATCH('דיווח פרטני'!C2594,גיליון3!$U$13:$X$13,0)))</f>
        <v xml:space="preserve"> </v>
      </c>
      <c r="I2594" s="1"/>
      <c r="J2594" s="1" t="e">
        <f>VLOOKUP(Table_1[[#This Row],[מספר רישוי ]],'[3]2024'!$A:$AH,34,0)</f>
        <v>#N/A</v>
      </c>
    </row>
    <row r="2595" spans="1:10" ht="18" customHeight="1" thickBot="1" x14ac:dyDescent="0.3">
      <c r="A2595" s="1"/>
      <c r="B2595" s="1"/>
      <c r="C2595" s="1"/>
      <c r="D2595" s="1"/>
      <c r="E2595" s="713"/>
      <c r="F2595" s="1"/>
      <c r="G2595" s="1"/>
      <c r="H2595" s="45" t="str">
        <f t="array" ref="H2595">IF(ISERROR(INDEX(גיליון3!$U$14:$X$28,MATCH('דיווח פרטני'!G2595,גיליון3!$T$14:$T$28,0),MATCH('דיווח פרטני'!C2595,גיליון3!$U$13:$X$13,0)))," ", INDEX(גיליון3!$U$14:$X$28,MATCH('דיווח פרטני'!G2595,גיליון3!$T$14:$T$28,0),MATCH('דיווח פרטני'!C2595,גיליון3!$U$13:$X$13,0)))</f>
        <v xml:space="preserve"> </v>
      </c>
      <c r="I2595" s="1"/>
      <c r="J2595" s="1" t="e">
        <f>VLOOKUP(Table_1[[#This Row],[מספר רישוי ]],'[3]2024'!$A:$AH,34,0)</f>
        <v>#N/A</v>
      </c>
    </row>
    <row r="2596" spans="1:10" ht="18" customHeight="1" thickBot="1" x14ac:dyDescent="0.3">
      <c r="A2596" s="1"/>
      <c r="B2596" s="1"/>
      <c r="C2596" s="1"/>
      <c r="D2596" s="1"/>
      <c r="E2596" s="713"/>
      <c r="F2596" s="1"/>
      <c r="G2596" s="1"/>
      <c r="H2596" s="45" t="str">
        <f t="array" ref="H2596">IF(ISERROR(INDEX(גיליון3!$U$14:$X$28,MATCH('דיווח פרטני'!G2596,גיליון3!$T$14:$T$28,0),MATCH('דיווח פרטני'!C2596,גיליון3!$U$13:$X$13,0)))," ", INDEX(גיליון3!$U$14:$X$28,MATCH('דיווח פרטני'!G2596,גיליון3!$T$14:$T$28,0),MATCH('דיווח פרטני'!C2596,גיליון3!$U$13:$X$13,0)))</f>
        <v xml:space="preserve"> </v>
      </c>
      <c r="I2596" s="1"/>
      <c r="J2596" s="1" t="e">
        <f>VLOOKUP(Table_1[[#This Row],[מספר רישוי ]],'[3]2024'!$A:$AH,34,0)</f>
        <v>#N/A</v>
      </c>
    </row>
    <row r="2597" spans="1:10" ht="18" customHeight="1" thickBot="1" x14ac:dyDescent="0.3">
      <c r="A2597" s="1"/>
      <c r="B2597" s="1"/>
      <c r="C2597" s="1"/>
      <c r="D2597" s="1"/>
      <c r="E2597" s="713"/>
      <c r="F2597" s="1"/>
      <c r="G2597" s="1"/>
      <c r="H2597" s="45" t="str">
        <f t="array" ref="H2597">IF(ISERROR(INDEX(גיליון3!$U$14:$X$28,MATCH('דיווח פרטני'!G2597,גיליון3!$T$14:$T$28,0),MATCH('דיווח פרטני'!C2597,גיליון3!$U$13:$X$13,0)))," ", INDEX(גיליון3!$U$14:$X$28,MATCH('דיווח פרטני'!G2597,גיליון3!$T$14:$T$28,0),MATCH('דיווח פרטני'!C2597,גיליון3!$U$13:$X$13,0)))</f>
        <v xml:space="preserve"> </v>
      </c>
      <c r="I2597" s="1"/>
      <c r="J2597" s="1" t="e">
        <f>VLOOKUP(Table_1[[#This Row],[מספר רישוי ]],'[3]2024'!$A:$AH,34,0)</f>
        <v>#N/A</v>
      </c>
    </row>
    <row r="2598" spans="1:10" ht="18" customHeight="1" thickBot="1" x14ac:dyDescent="0.3">
      <c r="A2598" s="1"/>
      <c r="B2598" s="1"/>
      <c r="C2598" s="1"/>
      <c r="D2598" s="1"/>
      <c r="E2598" s="713"/>
      <c r="F2598" s="1"/>
      <c r="G2598" s="1"/>
      <c r="H2598" s="45" t="str">
        <f t="array" ref="H2598">IF(ISERROR(INDEX(גיליון3!$U$14:$X$28,MATCH('דיווח פרטני'!G2598,גיליון3!$T$14:$T$28,0),MATCH('דיווח פרטני'!C2598,גיליון3!$U$13:$X$13,0)))," ", INDEX(גיליון3!$U$14:$X$28,MATCH('דיווח פרטני'!G2598,גיליון3!$T$14:$T$28,0),MATCH('דיווח פרטני'!C2598,גיליון3!$U$13:$X$13,0)))</f>
        <v xml:space="preserve"> </v>
      </c>
      <c r="I2598" s="1"/>
      <c r="J2598" s="1" t="e">
        <f>VLOOKUP(Table_1[[#This Row],[מספר רישוי ]],'[3]2024'!$A:$AH,34,0)</f>
        <v>#N/A</v>
      </c>
    </row>
    <row r="2599" spans="1:10" ht="18" customHeight="1" thickBot="1" x14ac:dyDescent="0.3">
      <c r="A2599" s="1"/>
      <c r="B2599" s="1"/>
      <c r="C2599" s="1"/>
      <c r="D2599" s="1"/>
      <c r="E2599" s="713"/>
      <c r="F2599" s="1"/>
      <c r="G2599" s="1"/>
      <c r="H2599" s="45" t="str">
        <f t="array" ref="H2599">IF(ISERROR(INDEX(גיליון3!$U$14:$X$28,MATCH('דיווח פרטני'!G2599,גיליון3!$T$14:$T$28,0),MATCH('דיווח פרטני'!C2599,גיליון3!$U$13:$X$13,0)))," ", INDEX(גיליון3!$U$14:$X$28,MATCH('דיווח פרטני'!G2599,גיליון3!$T$14:$T$28,0),MATCH('דיווח פרטני'!C2599,גיליון3!$U$13:$X$13,0)))</f>
        <v xml:space="preserve"> </v>
      </c>
      <c r="I2599" s="1"/>
      <c r="J2599" s="1" t="e">
        <f>VLOOKUP(Table_1[[#This Row],[מספר רישוי ]],'[3]2024'!$A:$AH,34,0)</f>
        <v>#N/A</v>
      </c>
    </row>
    <row r="2600" spans="1:10" ht="18" customHeight="1" thickBot="1" x14ac:dyDescent="0.3">
      <c r="A2600" s="1"/>
      <c r="B2600" s="1"/>
      <c r="C2600" s="1"/>
      <c r="D2600" s="1"/>
      <c r="E2600" s="713"/>
      <c r="F2600" s="1"/>
      <c r="G2600" s="1"/>
      <c r="H2600" s="45" t="str">
        <f t="array" ref="H2600">IF(ISERROR(INDEX(גיליון3!$U$14:$X$28,MATCH('דיווח פרטני'!G2600,גיליון3!$T$14:$T$28,0),MATCH('דיווח פרטני'!C2600,גיליון3!$U$13:$X$13,0)))," ", INDEX(גיליון3!$U$14:$X$28,MATCH('דיווח פרטני'!G2600,גיליון3!$T$14:$T$28,0),MATCH('דיווח פרטני'!C2600,גיליון3!$U$13:$X$13,0)))</f>
        <v xml:space="preserve"> </v>
      </c>
      <c r="I2600" s="1"/>
      <c r="J2600" s="1" t="e">
        <f>VLOOKUP(Table_1[[#This Row],[מספר רישוי ]],'[3]2024'!$A:$AH,34,0)</f>
        <v>#N/A</v>
      </c>
    </row>
    <row r="2601" spans="1:10" ht="18" customHeight="1" thickBot="1" x14ac:dyDescent="0.3">
      <c r="A2601" s="1"/>
      <c r="B2601" s="1"/>
      <c r="C2601" s="1"/>
      <c r="D2601" s="1"/>
      <c r="E2601" s="713"/>
      <c r="F2601" s="1"/>
      <c r="G2601" s="1"/>
      <c r="H2601" s="45" t="str">
        <f t="array" ref="H2601">IF(ISERROR(INDEX(גיליון3!$U$14:$X$28,MATCH('דיווח פרטני'!G2601,גיליון3!$T$14:$T$28,0),MATCH('דיווח פרטני'!C2601,גיליון3!$U$13:$X$13,0)))," ", INDEX(גיליון3!$U$14:$X$28,MATCH('דיווח פרטני'!G2601,גיליון3!$T$14:$T$28,0),MATCH('דיווח פרטני'!C2601,גיליון3!$U$13:$X$13,0)))</f>
        <v xml:space="preserve"> </v>
      </c>
      <c r="I2601" s="1"/>
      <c r="J2601" s="1" t="e">
        <f>VLOOKUP(Table_1[[#This Row],[מספר רישוי ]],'[3]2024'!$A:$AH,34,0)</f>
        <v>#N/A</v>
      </c>
    </row>
    <row r="2602" spans="1:10" ht="18" customHeight="1" thickBot="1" x14ac:dyDescent="0.3">
      <c r="A2602" s="1"/>
      <c r="B2602" s="1"/>
      <c r="C2602" s="1"/>
      <c r="D2602" s="1"/>
      <c r="E2602" s="713"/>
      <c r="F2602" s="1"/>
      <c r="G2602" s="1"/>
      <c r="H2602" s="45" t="str">
        <f t="array" ref="H2602">IF(ISERROR(INDEX(גיליון3!$U$14:$X$28,MATCH('דיווח פרטני'!G2602,גיליון3!$T$14:$T$28,0),MATCH('דיווח פרטני'!C2602,גיליון3!$U$13:$X$13,0)))," ", INDEX(גיליון3!$U$14:$X$28,MATCH('דיווח פרטני'!G2602,גיליון3!$T$14:$T$28,0),MATCH('דיווח פרטני'!C2602,גיליון3!$U$13:$X$13,0)))</f>
        <v xml:space="preserve"> </v>
      </c>
      <c r="I2602" s="1"/>
      <c r="J2602" s="1" t="e">
        <f>VLOOKUP(Table_1[[#This Row],[מספר רישוי ]],'[3]2024'!$A:$AH,34,0)</f>
        <v>#N/A</v>
      </c>
    </row>
    <row r="2603" spans="1:10" ht="18" customHeight="1" thickBot="1" x14ac:dyDescent="0.3">
      <c r="A2603" s="1"/>
      <c r="B2603" s="1"/>
      <c r="C2603" s="1"/>
      <c r="D2603" s="1"/>
      <c r="E2603" s="713"/>
      <c r="F2603" s="1"/>
      <c r="G2603" s="1"/>
      <c r="H2603" s="45" t="str">
        <f t="array" ref="H2603">IF(ISERROR(INDEX(גיליון3!$U$14:$X$28,MATCH('דיווח פרטני'!G2603,גיליון3!$T$14:$T$28,0),MATCH('דיווח פרטני'!C2603,גיליון3!$U$13:$X$13,0)))," ", INDEX(גיליון3!$U$14:$X$28,MATCH('דיווח פרטני'!G2603,גיליון3!$T$14:$T$28,0),MATCH('דיווח פרטני'!C2603,גיליון3!$U$13:$X$13,0)))</f>
        <v xml:space="preserve"> </v>
      </c>
      <c r="I2603" s="1"/>
      <c r="J2603" s="1" t="e">
        <f>VLOOKUP(Table_1[[#This Row],[מספר רישוי ]],'[3]2024'!$A:$AH,34,0)</f>
        <v>#N/A</v>
      </c>
    </row>
    <row r="2604" spans="1:10" ht="18" customHeight="1" thickBot="1" x14ac:dyDescent="0.3">
      <c r="A2604" s="1"/>
      <c r="B2604" s="1"/>
      <c r="C2604" s="1"/>
      <c r="D2604" s="1"/>
      <c r="E2604" s="713"/>
      <c r="F2604" s="1"/>
      <c r="G2604" s="1"/>
      <c r="H2604" s="45" t="str">
        <f t="array" ref="H2604">IF(ISERROR(INDEX(גיליון3!$U$14:$X$28,MATCH('דיווח פרטני'!G2604,גיליון3!$T$14:$T$28,0),MATCH('דיווח פרטני'!C2604,גיליון3!$U$13:$X$13,0)))," ", INDEX(גיליון3!$U$14:$X$28,MATCH('דיווח פרטני'!G2604,גיליון3!$T$14:$T$28,0),MATCH('דיווח פרטני'!C2604,גיליון3!$U$13:$X$13,0)))</f>
        <v xml:space="preserve"> </v>
      </c>
      <c r="I2604" s="1"/>
      <c r="J2604" s="1" t="e">
        <f>VLOOKUP(Table_1[[#This Row],[מספר רישוי ]],'[3]2024'!$A:$AH,34,0)</f>
        <v>#N/A</v>
      </c>
    </row>
    <row r="2605" spans="1:10" ht="18" customHeight="1" thickBot="1" x14ac:dyDescent="0.3">
      <c r="A2605" s="1"/>
      <c r="B2605" s="1"/>
      <c r="C2605" s="1"/>
      <c r="D2605" s="1"/>
      <c r="E2605" s="713"/>
      <c r="F2605" s="1"/>
      <c r="G2605" s="1"/>
      <c r="H2605" s="45" t="str">
        <f t="array" ref="H2605">IF(ISERROR(INDEX(גיליון3!$U$14:$X$28,MATCH('דיווח פרטני'!G2605,גיליון3!$T$14:$T$28,0),MATCH('דיווח פרטני'!C2605,גיליון3!$U$13:$X$13,0)))," ", INDEX(גיליון3!$U$14:$X$28,MATCH('דיווח פרטני'!G2605,גיליון3!$T$14:$T$28,0),MATCH('דיווח פרטני'!C2605,גיליון3!$U$13:$X$13,0)))</f>
        <v xml:space="preserve"> </v>
      </c>
      <c r="I2605" s="1"/>
      <c r="J2605" s="1" t="e">
        <f>VLOOKUP(Table_1[[#This Row],[מספר רישוי ]],'[3]2024'!$A:$AH,34,0)</f>
        <v>#N/A</v>
      </c>
    </row>
    <row r="2606" spans="1:10" ht="18" customHeight="1" thickBot="1" x14ac:dyDescent="0.3">
      <c r="A2606" s="1"/>
      <c r="B2606" s="1"/>
      <c r="C2606" s="1"/>
      <c r="D2606" s="1"/>
      <c r="E2606" s="713"/>
      <c r="F2606" s="1"/>
      <c r="G2606" s="1"/>
      <c r="H2606" s="45" t="str">
        <f t="array" ref="H2606">IF(ISERROR(INDEX(גיליון3!$U$14:$X$28,MATCH('דיווח פרטני'!G2606,גיליון3!$T$14:$T$28,0),MATCH('דיווח פרטני'!C2606,גיליון3!$U$13:$X$13,0)))," ", INDEX(גיליון3!$U$14:$X$28,MATCH('דיווח פרטני'!G2606,גיליון3!$T$14:$T$28,0),MATCH('דיווח פרטני'!C2606,גיליון3!$U$13:$X$13,0)))</f>
        <v xml:space="preserve"> </v>
      </c>
      <c r="I2606" s="1"/>
      <c r="J2606" s="1" t="e">
        <f>VLOOKUP(Table_1[[#This Row],[מספר רישוי ]],'[3]2024'!$A:$AH,34,0)</f>
        <v>#N/A</v>
      </c>
    </row>
    <row r="2607" spans="1:10" ht="18" customHeight="1" thickBot="1" x14ac:dyDescent="0.3">
      <c r="A2607" s="1"/>
      <c r="B2607" s="1"/>
      <c r="C2607" s="1"/>
      <c r="D2607" s="1"/>
      <c r="E2607" s="713"/>
      <c r="F2607" s="1"/>
      <c r="G2607" s="1"/>
      <c r="H2607" s="45" t="str">
        <f t="array" ref="H2607">IF(ISERROR(INDEX(גיליון3!$U$14:$X$28,MATCH('דיווח פרטני'!G2607,גיליון3!$T$14:$T$28,0),MATCH('דיווח פרטני'!C2607,גיליון3!$U$13:$X$13,0)))," ", INDEX(גיליון3!$U$14:$X$28,MATCH('דיווח פרטני'!G2607,גיליון3!$T$14:$T$28,0),MATCH('דיווח פרטני'!C2607,גיליון3!$U$13:$X$13,0)))</f>
        <v xml:space="preserve"> </v>
      </c>
      <c r="I2607" s="1"/>
      <c r="J2607" s="1" t="e">
        <f>VLOOKUP(Table_1[[#This Row],[מספר רישוי ]],'[3]2024'!$A:$AH,34,0)</f>
        <v>#N/A</v>
      </c>
    </row>
    <row r="2608" spans="1:10" ht="18" customHeight="1" thickBot="1" x14ac:dyDescent="0.3">
      <c r="A2608" s="1"/>
      <c r="B2608" s="1"/>
      <c r="C2608" s="1"/>
      <c r="D2608" s="1"/>
      <c r="E2608" s="713"/>
      <c r="F2608" s="1"/>
      <c r="G2608" s="1"/>
      <c r="H2608" s="45" t="str">
        <f t="array" ref="H2608">IF(ISERROR(INDEX(גיליון3!$U$14:$X$28,MATCH('דיווח פרטני'!G2608,גיליון3!$T$14:$T$28,0),MATCH('דיווח פרטני'!C2608,גיליון3!$U$13:$X$13,0)))," ", INDEX(גיליון3!$U$14:$X$28,MATCH('דיווח פרטני'!G2608,גיליון3!$T$14:$T$28,0),MATCH('דיווח פרטני'!C2608,גיליון3!$U$13:$X$13,0)))</f>
        <v xml:space="preserve"> </v>
      </c>
      <c r="I2608" s="1"/>
      <c r="J2608" s="1" t="e">
        <f>VLOOKUP(Table_1[[#This Row],[מספר רישוי ]],'[3]2024'!$A:$AH,34,0)</f>
        <v>#N/A</v>
      </c>
    </row>
    <row r="2609" spans="1:10" ht="18" customHeight="1" thickBot="1" x14ac:dyDescent="0.3">
      <c r="A2609" s="1"/>
      <c r="B2609" s="1"/>
      <c r="C2609" s="1"/>
      <c r="D2609" s="1"/>
      <c r="E2609" s="713"/>
      <c r="F2609" s="1"/>
      <c r="G2609" s="1"/>
      <c r="H2609" s="45" t="str">
        <f t="array" ref="H2609">IF(ISERROR(INDEX(גיליון3!$U$14:$X$28,MATCH('דיווח פרטני'!G2609,גיליון3!$T$14:$T$28,0),MATCH('דיווח פרטני'!C2609,גיליון3!$U$13:$X$13,0)))," ", INDEX(גיליון3!$U$14:$X$28,MATCH('דיווח פרטני'!G2609,גיליון3!$T$14:$T$28,0),MATCH('דיווח פרטני'!C2609,גיליון3!$U$13:$X$13,0)))</f>
        <v xml:space="preserve"> </v>
      </c>
      <c r="I2609" s="1"/>
      <c r="J2609" s="1" t="e">
        <f>VLOOKUP(Table_1[[#This Row],[מספר רישוי ]],'[3]2024'!$A:$AH,34,0)</f>
        <v>#N/A</v>
      </c>
    </row>
    <row r="2610" spans="1:10" ht="18" customHeight="1" thickBot="1" x14ac:dyDescent="0.3">
      <c r="A2610" s="1"/>
      <c r="B2610" s="1"/>
      <c r="C2610" s="1"/>
      <c r="D2610" s="1"/>
      <c r="E2610" s="713"/>
      <c r="F2610" s="1"/>
      <c r="G2610" s="1"/>
      <c r="H2610" s="45" t="str">
        <f t="array" ref="H2610">IF(ISERROR(INDEX(גיליון3!$U$14:$X$28,MATCH('דיווח פרטני'!G2610,גיליון3!$T$14:$T$28,0),MATCH('דיווח פרטני'!C2610,גיליון3!$U$13:$X$13,0)))," ", INDEX(גיליון3!$U$14:$X$28,MATCH('דיווח פרטני'!G2610,גיליון3!$T$14:$T$28,0),MATCH('דיווח פרטני'!C2610,גיליון3!$U$13:$X$13,0)))</f>
        <v xml:space="preserve"> </v>
      </c>
      <c r="I2610" s="1"/>
      <c r="J2610" s="1" t="e">
        <f>VLOOKUP(Table_1[[#This Row],[מספר רישוי ]],'[3]2024'!$A:$AH,34,0)</f>
        <v>#N/A</v>
      </c>
    </row>
    <row r="2611" spans="1:10" ht="18" customHeight="1" thickBot="1" x14ac:dyDescent="0.3">
      <c r="A2611" s="1"/>
      <c r="B2611" s="1"/>
      <c r="C2611" s="1"/>
      <c r="D2611" s="1"/>
      <c r="E2611" s="713"/>
      <c r="F2611" s="1"/>
      <c r="G2611" s="1"/>
      <c r="H2611" s="45" t="str">
        <f t="array" ref="H2611">IF(ISERROR(INDEX(גיליון3!$U$14:$X$28,MATCH('דיווח פרטני'!G2611,גיליון3!$T$14:$T$28,0),MATCH('דיווח פרטני'!C2611,גיליון3!$U$13:$X$13,0)))," ", INDEX(גיליון3!$U$14:$X$28,MATCH('דיווח פרטני'!G2611,גיליון3!$T$14:$T$28,0),MATCH('דיווח פרטני'!C2611,גיליון3!$U$13:$X$13,0)))</f>
        <v xml:space="preserve"> </v>
      </c>
      <c r="I2611" s="1"/>
      <c r="J2611" s="1" t="e">
        <f>VLOOKUP(Table_1[[#This Row],[מספר רישוי ]],'[3]2024'!$A:$AH,34,0)</f>
        <v>#N/A</v>
      </c>
    </row>
    <row r="2612" spans="1:10" ht="18" customHeight="1" thickBot="1" x14ac:dyDescent="0.3">
      <c r="A2612" s="1"/>
      <c r="B2612" s="1"/>
      <c r="C2612" s="1"/>
      <c r="D2612" s="1"/>
      <c r="E2612" s="713"/>
      <c r="F2612" s="1"/>
      <c r="G2612" s="1"/>
      <c r="H2612" s="45" t="str">
        <f t="array" ref="H2612">IF(ISERROR(INDEX(גיליון3!$U$14:$X$28,MATCH('דיווח פרטני'!G2612,גיליון3!$T$14:$T$28,0),MATCH('דיווח פרטני'!C2612,גיליון3!$U$13:$X$13,0)))," ", INDEX(גיליון3!$U$14:$X$28,MATCH('דיווח פרטני'!G2612,גיליון3!$T$14:$T$28,0),MATCH('דיווח פרטני'!C2612,גיליון3!$U$13:$X$13,0)))</f>
        <v xml:space="preserve"> </v>
      </c>
      <c r="I2612" s="1"/>
      <c r="J2612" s="1" t="e">
        <f>VLOOKUP(Table_1[[#This Row],[מספר רישוי ]],'[3]2024'!$A:$AH,34,0)</f>
        <v>#N/A</v>
      </c>
    </row>
    <row r="2613" spans="1:10" ht="18" customHeight="1" thickBot="1" x14ac:dyDescent="0.3">
      <c r="A2613" s="1"/>
      <c r="B2613" s="1"/>
      <c r="C2613" s="1"/>
      <c r="D2613" s="1"/>
      <c r="E2613" s="713"/>
      <c r="F2613" s="1"/>
      <c r="G2613" s="1"/>
      <c r="H2613" s="45" t="str">
        <f t="array" ref="H2613">IF(ISERROR(INDEX(גיליון3!$U$14:$X$28,MATCH('דיווח פרטני'!G2613,גיליון3!$T$14:$T$28,0),MATCH('דיווח פרטני'!C2613,גיליון3!$U$13:$X$13,0)))," ", INDEX(גיליון3!$U$14:$X$28,MATCH('דיווח פרטני'!G2613,גיליון3!$T$14:$T$28,0),MATCH('דיווח פרטני'!C2613,גיליון3!$U$13:$X$13,0)))</f>
        <v xml:space="preserve"> </v>
      </c>
      <c r="I2613" s="1"/>
      <c r="J2613" s="1" t="e">
        <f>VLOOKUP(Table_1[[#This Row],[מספר רישוי ]],'[3]2024'!$A:$AH,34,0)</f>
        <v>#N/A</v>
      </c>
    </row>
    <row r="2614" spans="1:10" ht="18" customHeight="1" thickBot="1" x14ac:dyDescent="0.3">
      <c r="A2614" s="1"/>
      <c r="B2614" s="1"/>
      <c r="C2614" s="1"/>
      <c r="D2614" s="1"/>
      <c r="E2614" s="713"/>
      <c r="F2614" s="1"/>
      <c r="G2614" s="1"/>
      <c r="H2614" s="45" t="str">
        <f t="array" ref="H2614">IF(ISERROR(INDEX(גיליון3!$U$14:$X$28,MATCH('דיווח פרטני'!G2614,גיליון3!$T$14:$T$28,0),MATCH('דיווח פרטני'!C2614,גיליון3!$U$13:$X$13,0)))," ", INDEX(גיליון3!$U$14:$X$28,MATCH('דיווח פרטני'!G2614,גיליון3!$T$14:$T$28,0),MATCH('דיווח פרטני'!C2614,גיליון3!$U$13:$X$13,0)))</f>
        <v xml:space="preserve"> </v>
      </c>
      <c r="I2614" s="1"/>
      <c r="J2614" s="1" t="e">
        <f>VLOOKUP(Table_1[[#This Row],[מספר רישוי ]],'[3]2024'!$A:$AH,34,0)</f>
        <v>#N/A</v>
      </c>
    </row>
    <row r="2615" spans="1:10" ht="18" customHeight="1" thickBot="1" x14ac:dyDescent="0.3">
      <c r="A2615" s="1"/>
      <c r="B2615" s="1"/>
      <c r="C2615" s="1"/>
      <c r="D2615" s="1"/>
      <c r="E2615" s="713"/>
      <c r="F2615" s="1"/>
      <c r="G2615" s="1"/>
      <c r="H2615" s="45" t="str">
        <f t="array" ref="H2615">IF(ISERROR(INDEX(גיליון3!$U$14:$X$28,MATCH('דיווח פרטני'!G2615,גיליון3!$T$14:$T$28,0),MATCH('דיווח פרטני'!C2615,גיליון3!$U$13:$X$13,0)))," ", INDEX(גיליון3!$U$14:$X$28,MATCH('דיווח פרטני'!G2615,גיליון3!$T$14:$T$28,0),MATCH('דיווח פרטני'!C2615,גיליון3!$U$13:$X$13,0)))</f>
        <v xml:space="preserve"> </v>
      </c>
      <c r="I2615" s="1"/>
      <c r="J2615" s="1" t="e">
        <f>VLOOKUP(Table_1[[#This Row],[מספר רישוי ]],'[3]2024'!$A:$AH,34,0)</f>
        <v>#N/A</v>
      </c>
    </row>
    <row r="2616" spans="1:10" ht="18" customHeight="1" thickBot="1" x14ac:dyDescent="0.3">
      <c r="A2616" s="1"/>
      <c r="B2616" s="1"/>
      <c r="C2616" s="1"/>
      <c r="D2616" s="1"/>
      <c r="E2616" s="713"/>
      <c r="F2616" s="1"/>
      <c r="G2616" s="1"/>
      <c r="H2616" s="45" t="str">
        <f t="array" ref="H2616">IF(ISERROR(INDEX(גיליון3!$U$14:$X$28,MATCH('דיווח פרטני'!G2616,גיליון3!$T$14:$T$28,0),MATCH('דיווח פרטני'!C2616,גיליון3!$U$13:$X$13,0)))," ", INDEX(גיליון3!$U$14:$X$28,MATCH('דיווח פרטני'!G2616,גיליון3!$T$14:$T$28,0),MATCH('דיווח פרטני'!C2616,גיליון3!$U$13:$X$13,0)))</f>
        <v xml:space="preserve"> </v>
      </c>
      <c r="I2616" s="1"/>
      <c r="J2616" s="1" t="e">
        <f>VLOOKUP(Table_1[[#This Row],[מספר רישוי ]],'[3]2024'!$A:$AH,34,0)</f>
        <v>#N/A</v>
      </c>
    </row>
    <row r="2617" spans="1:10" ht="18" customHeight="1" thickBot="1" x14ac:dyDescent="0.3">
      <c r="A2617" s="1"/>
      <c r="B2617" s="1"/>
      <c r="C2617" s="1"/>
      <c r="D2617" s="1"/>
      <c r="E2617" s="713"/>
      <c r="F2617" s="1"/>
      <c r="G2617" s="1"/>
      <c r="H2617" s="45" t="str">
        <f t="array" ref="H2617">IF(ISERROR(INDEX(גיליון3!$U$14:$X$28,MATCH('דיווח פרטני'!G2617,גיליון3!$T$14:$T$28,0),MATCH('דיווח פרטני'!C2617,גיליון3!$U$13:$X$13,0)))," ", INDEX(גיליון3!$U$14:$X$28,MATCH('דיווח פרטני'!G2617,גיליון3!$T$14:$T$28,0),MATCH('דיווח פרטני'!C2617,גיליון3!$U$13:$X$13,0)))</f>
        <v xml:space="preserve"> </v>
      </c>
      <c r="I2617" s="1"/>
      <c r="J2617" s="1" t="e">
        <f>VLOOKUP(Table_1[[#This Row],[מספר רישוי ]],'[3]2024'!$A:$AH,34,0)</f>
        <v>#N/A</v>
      </c>
    </row>
    <row r="2618" spans="1:10" ht="18" customHeight="1" thickBot="1" x14ac:dyDescent="0.3">
      <c r="A2618" s="1"/>
      <c r="B2618" s="1"/>
      <c r="C2618" s="1"/>
      <c r="D2618" s="1"/>
      <c r="E2618" s="713"/>
      <c r="F2618" s="1"/>
      <c r="G2618" s="1"/>
      <c r="H2618" s="45" t="str">
        <f t="array" ref="H2618">IF(ISERROR(INDEX(גיליון3!$U$14:$X$28,MATCH('דיווח פרטני'!G2618,גיליון3!$T$14:$T$28,0),MATCH('דיווח פרטני'!C2618,גיליון3!$U$13:$X$13,0)))," ", INDEX(גיליון3!$U$14:$X$28,MATCH('דיווח פרטני'!G2618,גיליון3!$T$14:$T$28,0),MATCH('דיווח פרטני'!C2618,גיליון3!$U$13:$X$13,0)))</f>
        <v xml:space="preserve"> </v>
      </c>
      <c r="I2618" s="1"/>
      <c r="J2618" s="1" t="e">
        <f>VLOOKUP(Table_1[[#This Row],[מספר רישוי ]],'[3]2024'!$A:$AH,34,0)</f>
        <v>#N/A</v>
      </c>
    </row>
    <row r="2619" spans="1:10" ht="18" customHeight="1" thickBot="1" x14ac:dyDescent="0.3">
      <c r="A2619" s="1"/>
      <c r="B2619" s="1"/>
      <c r="C2619" s="1"/>
      <c r="D2619" s="1"/>
      <c r="E2619" s="713"/>
      <c r="F2619" s="1"/>
      <c r="G2619" s="1"/>
      <c r="H2619" s="45" t="str">
        <f t="array" ref="H2619">IF(ISERROR(INDEX(גיליון3!$U$14:$X$28,MATCH('דיווח פרטני'!G2619,גיליון3!$T$14:$T$28,0),MATCH('דיווח פרטני'!C2619,גיליון3!$U$13:$X$13,0)))," ", INDEX(גיליון3!$U$14:$X$28,MATCH('דיווח פרטני'!G2619,גיליון3!$T$14:$T$28,0),MATCH('דיווח פרטני'!C2619,גיליון3!$U$13:$X$13,0)))</f>
        <v xml:space="preserve"> </v>
      </c>
      <c r="I2619" s="1"/>
      <c r="J2619" s="1" t="e">
        <f>VLOOKUP(Table_1[[#This Row],[מספר רישוי ]],'[3]2024'!$A:$AH,34,0)</f>
        <v>#N/A</v>
      </c>
    </row>
    <row r="2620" spans="1:10" ht="18" customHeight="1" thickBot="1" x14ac:dyDescent="0.3">
      <c r="A2620" s="1"/>
      <c r="B2620" s="1"/>
      <c r="C2620" s="1"/>
      <c r="D2620" s="1"/>
      <c r="E2620" s="713"/>
      <c r="F2620" s="1"/>
      <c r="G2620" s="1"/>
      <c r="H2620" s="45" t="str">
        <f t="array" ref="H2620">IF(ISERROR(INDEX(גיליון3!$U$14:$X$28,MATCH('דיווח פרטני'!G2620,גיליון3!$T$14:$T$28,0),MATCH('דיווח פרטני'!C2620,גיליון3!$U$13:$X$13,0)))," ", INDEX(גיליון3!$U$14:$X$28,MATCH('דיווח פרטני'!G2620,גיליון3!$T$14:$T$28,0),MATCH('דיווח פרטני'!C2620,גיליון3!$U$13:$X$13,0)))</f>
        <v xml:space="preserve"> </v>
      </c>
      <c r="I2620" s="1"/>
      <c r="J2620" s="1" t="e">
        <f>VLOOKUP(Table_1[[#This Row],[מספר רישוי ]],'[3]2024'!$A:$AH,34,0)</f>
        <v>#N/A</v>
      </c>
    </row>
    <row r="2621" spans="1:10" ht="18" customHeight="1" thickBot="1" x14ac:dyDescent="0.3">
      <c r="A2621" s="1"/>
      <c r="B2621" s="1"/>
      <c r="C2621" s="1"/>
      <c r="D2621" s="1"/>
      <c r="E2621" s="713"/>
      <c r="F2621" s="1"/>
      <c r="G2621" s="1"/>
      <c r="H2621" s="45" t="str">
        <f t="array" ref="H2621">IF(ISERROR(INDEX(גיליון3!$U$14:$X$28,MATCH('דיווח פרטני'!G2621,גיליון3!$T$14:$T$28,0),MATCH('דיווח פרטני'!C2621,גיליון3!$U$13:$X$13,0)))," ", INDEX(גיליון3!$U$14:$X$28,MATCH('דיווח פרטני'!G2621,גיליון3!$T$14:$T$28,0),MATCH('דיווח פרטני'!C2621,גיליון3!$U$13:$X$13,0)))</f>
        <v xml:space="preserve"> </v>
      </c>
      <c r="I2621" s="1"/>
      <c r="J2621" s="1" t="e">
        <f>VLOOKUP(Table_1[[#This Row],[מספר רישוי ]],'[3]2024'!$A:$AH,34,0)</f>
        <v>#N/A</v>
      </c>
    </row>
    <row r="2622" spans="1:10" ht="18" customHeight="1" thickBot="1" x14ac:dyDescent="0.3">
      <c r="A2622" s="1"/>
      <c r="B2622" s="1"/>
      <c r="C2622" s="1"/>
      <c r="D2622" s="1"/>
      <c r="E2622" s="713"/>
      <c r="F2622" s="1"/>
      <c r="G2622" s="1"/>
      <c r="H2622" s="45" t="str">
        <f t="array" ref="H2622">IF(ISERROR(INDEX(גיליון3!$U$14:$X$28,MATCH('דיווח פרטני'!G2622,גיליון3!$T$14:$T$28,0),MATCH('דיווח פרטני'!C2622,גיליון3!$U$13:$X$13,0)))," ", INDEX(גיליון3!$U$14:$X$28,MATCH('דיווח פרטני'!G2622,גיליון3!$T$14:$T$28,0),MATCH('דיווח פרטני'!C2622,גיליון3!$U$13:$X$13,0)))</f>
        <v xml:space="preserve"> </v>
      </c>
      <c r="I2622" s="1"/>
      <c r="J2622" s="1" t="e">
        <f>VLOOKUP(Table_1[[#This Row],[מספר רישוי ]],'[3]2024'!$A:$AH,34,0)</f>
        <v>#N/A</v>
      </c>
    </row>
    <row r="2623" spans="1:10" ht="18" customHeight="1" thickBot="1" x14ac:dyDescent="0.3">
      <c r="A2623" s="1"/>
      <c r="B2623" s="1"/>
      <c r="C2623" s="1"/>
      <c r="D2623" s="1"/>
      <c r="E2623" s="713"/>
      <c r="F2623" s="1"/>
      <c r="G2623" s="1"/>
      <c r="H2623" s="45" t="str">
        <f t="array" ref="H2623">IF(ISERROR(INDEX(גיליון3!$U$14:$X$28,MATCH('דיווח פרטני'!G2623,גיליון3!$T$14:$T$28,0),MATCH('דיווח פרטני'!C2623,גיליון3!$U$13:$X$13,0)))," ", INDEX(גיליון3!$U$14:$X$28,MATCH('דיווח פרטני'!G2623,גיליון3!$T$14:$T$28,0),MATCH('דיווח פרטני'!C2623,גיליון3!$U$13:$X$13,0)))</f>
        <v xml:space="preserve"> </v>
      </c>
      <c r="I2623" s="1"/>
      <c r="J2623" s="1" t="e">
        <f>VLOOKUP(Table_1[[#This Row],[מספר רישוי ]],'[3]2024'!$A:$AH,34,0)</f>
        <v>#N/A</v>
      </c>
    </row>
    <row r="2624" spans="1:10" ht="18" customHeight="1" thickBot="1" x14ac:dyDescent="0.3">
      <c r="A2624" s="1"/>
      <c r="B2624" s="1"/>
      <c r="C2624" s="1"/>
      <c r="D2624" s="1"/>
      <c r="E2624" s="713"/>
      <c r="F2624" s="1"/>
      <c r="G2624" s="1"/>
      <c r="H2624" s="45" t="str">
        <f t="array" ref="H2624">IF(ISERROR(INDEX(גיליון3!$U$14:$X$28,MATCH('דיווח פרטני'!G2624,גיליון3!$T$14:$T$28,0),MATCH('דיווח פרטני'!C2624,גיליון3!$U$13:$X$13,0)))," ", INDEX(גיליון3!$U$14:$X$28,MATCH('דיווח פרטני'!G2624,גיליון3!$T$14:$T$28,0),MATCH('דיווח פרטני'!C2624,גיליון3!$U$13:$X$13,0)))</f>
        <v xml:space="preserve"> </v>
      </c>
      <c r="I2624" s="1"/>
      <c r="J2624" s="1" t="e">
        <f>VLOOKUP(Table_1[[#This Row],[מספר רישוי ]],'[3]2024'!$A:$AH,34,0)</f>
        <v>#N/A</v>
      </c>
    </row>
    <row r="2625" spans="1:10" ht="18" customHeight="1" thickBot="1" x14ac:dyDescent="0.3">
      <c r="A2625" s="1"/>
      <c r="B2625" s="1"/>
      <c r="C2625" s="1"/>
      <c r="D2625" s="1"/>
      <c r="E2625" s="713"/>
      <c r="F2625" s="1"/>
      <c r="G2625" s="1"/>
      <c r="H2625" s="45" t="str">
        <f t="array" ref="H2625">IF(ISERROR(INDEX(גיליון3!$U$14:$X$28,MATCH('דיווח פרטני'!G2625,גיליון3!$T$14:$T$28,0),MATCH('דיווח פרטני'!C2625,גיליון3!$U$13:$X$13,0)))," ", INDEX(גיליון3!$U$14:$X$28,MATCH('דיווח פרטני'!G2625,גיליון3!$T$14:$T$28,0),MATCH('דיווח פרטני'!C2625,גיליון3!$U$13:$X$13,0)))</f>
        <v xml:space="preserve"> </v>
      </c>
      <c r="I2625" s="1"/>
      <c r="J2625" s="1" t="e">
        <f>VLOOKUP(Table_1[[#This Row],[מספר רישוי ]],'[3]2024'!$A:$AH,34,0)</f>
        <v>#N/A</v>
      </c>
    </row>
    <row r="2626" spans="1:10" ht="18" customHeight="1" thickBot="1" x14ac:dyDescent="0.3">
      <c r="A2626" s="1"/>
      <c r="B2626" s="1"/>
      <c r="C2626" s="1"/>
      <c r="D2626" s="1"/>
      <c r="E2626" s="713"/>
      <c r="F2626" s="1"/>
      <c r="G2626" s="1"/>
      <c r="H2626" s="45" t="str">
        <f t="array" ref="H2626">IF(ISERROR(INDEX(גיליון3!$U$14:$X$28,MATCH('דיווח פרטני'!G2626,גיליון3!$T$14:$T$28,0),MATCH('דיווח פרטני'!C2626,גיליון3!$U$13:$X$13,0)))," ", INDEX(גיליון3!$U$14:$X$28,MATCH('דיווח פרטני'!G2626,גיליון3!$T$14:$T$28,0),MATCH('דיווח פרטני'!C2626,גיליון3!$U$13:$X$13,0)))</f>
        <v xml:space="preserve"> </v>
      </c>
      <c r="I2626" s="1"/>
      <c r="J2626" s="1" t="e">
        <f>VLOOKUP(Table_1[[#This Row],[מספר רישוי ]],'[3]2024'!$A:$AH,34,0)</f>
        <v>#N/A</v>
      </c>
    </row>
    <row r="2627" spans="1:10" ht="18" customHeight="1" thickBot="1" x14ac:dyDescent="0.3">
      <c r="A2627" s="1"/>
      <c r="B2627" s="1"/>
      <c r="C2627" s="1"/>
      <c r="D2627" s="1"/>
      <c r="E2627" s="713"/>
      <c r="F2627" s="1"/>
      <c r="G2627" s="1"/>
      <c r="H2627" s="45" t="str">
        <f t="array" ref="H2627">IF(ISERROR(INDEX(גיליון3!$U$14:$X$28,MATCH('דיווח פרטני'!G2627,גיליון3!$T$14:$T$28,0),MATCH('דיווח פרטני'!C2627,גיליון3!$U$13:$X$13,0)))," ", INDEX(גיליון3!$U$14:$X$28,MATCH('דיווח פרטני'!G2627,גיליון3!$T$14:$T$28,0),MATCH('דיווח פרטני'!C2627,גיליון3!$U$13:$X$13,0)))</f>
        <v xml:space="preserve"> </v>
      </c>
      <c r="I2627" s="1"/>
      <c r="J2627" s="1" t="e">
        <f>VLOOKUP(Table_1[[#This Row],[מספר רישוי ]],'[3]2024'!$A:$AH,34,0)</f>
        <v>#N/A</v>
      </c>
    </row>
    <row r="2628" spans="1:10" ht="18" customHeight="1" thickBot="1" x14ac:dyDescent="0.3">
      <c r="A2628" s="1"/>
      <c r="B2628" s="1"/>
      <c r="C2628" s="1"/>
      <c r="D2628" s="1"/>
      <c r="E2628" s="713"/>
      <c r="F2628" s="1"/>
      <c r="G2628" s="1"/>
      <c r="H2628" s="45" t="str">
        <f t="array" ref="H2628">IF(ISERROR(INDEX(גיליון3!$U$14:$X$28,MATCH('דיווח פרטני'!G2628,גיליון3!$T$14:$T$28,0),MATCH('דיווח פרטני'!C2628,גיליון3!$U$13:$X$13,0)))," ", INDEX(גיליון3!$U$14:$X$28,MATCH('דיווח פרטני'!G2628,גיליון3!$T$14:$T$28,0),MATCH('דיווח פרטני'!C2628,גיליון3!$U$13:$X$13,0)))</f>
        <v xml:space="preserve"> </v>
      </c>
      <c r="I2628" s="1"/>
      <c r="J2628" s="1" t="e">
        <f>VLOOKUP(Table_1[[#This Row],[מספר רישוי ]],'[3]2024'!$A:$AH,34,0)</f>
        <v>#N/A</v>
      </c>
    </row>
    <row r="2629" spans="1:10" ht="18" customHeight="1" thickBot="1" x14ac:dyDescent="0.3">
      <c r="A2629" s="1"/>
      <c r="B2629" s="1"/>
      <c r="C2629" s="1"/>
      <c r="D2629" s="1"/>
      <c r="E2629" s="713"/>
      <c r="F2629" s="1"/>
      <c r="G2629" s="1"/>
      <c r="H2629" s="45" t="str">
        <f t="array" ref="H2629">IF(ISERROR(INDEX(גיליון3!$U$14:$X$28,MATCH('דיווח פרטני'!G2629,גיליון3!$T$14:$T$28,0),MATCH('דיווח פרטני'!C2629,גיליון3!$U$13:$X$13,0)))," ", INDEX(גיליון3!$U$14:$X$28,MATCH('דיווח פרטני'!G2629,גיליון3!$T$14:$T$28,0),MATCH('דיווח פרטני'!C2629,גיליון3!$U$13:$X$13,0)))</f>
        <v xml:space="preserve"> </v>
      </c>
      <c r="I2629" s="1"/>
      <c r="J2629" s="1" t="e">
        <f>VLOOKUP(Table_1[[#This Row],[מספר רישוי ]],'[3]2024'!$A:$AH,34,0)</f>
        <v>#N/A</v>
      </c>
    </row>
    <row r="2630" spans="1:10" ht="18" customHeight="1" thickBot="1" x14ac:dyDescent="0.3">
      <c r="A2630" s="1"/>
      <c r="B2630" s="1"/>
      <c r="C2630" s="1"/>
      <c r="D2630" s="1"/>
      <c r="E2630" s="713"/>
      <c r="F2630" s="1"/>
      <c r="G2630" s="1"/>
      <c r="H2630" s="45" t="str">
        <f t="array" ref="H2630">IF(ISERROR(INDEX(גיליון3!$U$14:$X$28,MATCH('דיווח פרטני'!G2630,גיליון3!$T$14:$T$28,0),MATCH('דיווח פרטני'!C2630,גיליון3!$U$13:$X$13,0)))," ", INDEX(גיליון3!$U$14:$X$28,MATCH('דיווח פרטני'!G2630,גיליון3!$T$14:$T$28,0),MATCH('דיווח פרטני'!C2630,גיליון3!$U$13:$X$13,0)))</f>
        <v xml:space="preserve"> </v>
      </c>
      <c r="I2630" s="1"/>
      <c r="J2630" s="1" t="e">
        <f>VLOOKUP(Table_1[[#This Row],[מספר רישוי ]],'[3]2024'!$A:$AH,34,0)</f>
        <v>#N/A</v>
      </c>
    </row>
    <row r="2631" spans="1:10" ht="18" customHeight="1" thickBot="1" x14ac:dyDescent="0.3">
      <c r="A2631" s="1"/>
      <c r="B2631" s="1"/>
      <c r="C2631" s="1"/>
      <c r="D2631" s="1"/>
      <c r="E2631" s="713"/>
      <c r="F2631" s="1"/>
      <c r="G2631" s="1"/>
      <c r="H2631" s="45" t="str">
        <f t="array" ref="H2631">IF(ISERROR(INDEX(גיליון3!$U$14:$X$28,MATCH('דיווח פרטני'!G2631,גיליון3!$T$14:$T$28,0),MATCH('דיווח פרטני'!C2631,גיליון3!$U$13:$X$13,0)))," ", INDEX(גיליון3!$U$14:$X$28,MATCH('דיווח פרטני'!G2631,גיליון3!$T$14:$T$28,0),MATCH('דיווח פרטני'!C2631,גיליון3!$U$13:$X$13,0)))</f>
        <v xml:space="preserve"> </v>
      </c>
      <c r="I2631" s="1"/>
      <c r="J2631" s="1" t="e">
        <f>VLOOKUP(Table_1[[#This Row],[מספר רישוי ]],'[3]2024'!$A:$AH,34,0)</f>
        <v>#N/A</v>
      </c>
    </row>
    <row r="2632" spans="1:10" ht="18" customHeight="1" thickBot="1" x14ac:dyDescent="0.3">
      <c r="A2632" s="1"/>
      <c r="B2632" s="1"/>
      <c r="C2632" s="1"/>
      <c r="D2632" s="1"/>
      <c r="E2632" s="713"/>
      <c r="F2632" s="1"/>
      <c r="G2632" s="1"/>
      <c r="H2632" s="45" t="str">
        <f t="array" ref="H2632">IF(ISERROR(INDEX(גיליון3!$U$14:$X$28,MATCH('דיווח פרטני'!G2632,גיליון3!$T$14:$T$28,0),MATCH('דיווח פרטני'!C2632,גיליון3!$U$13:$X$13,0)))," ", INDEX(גיליון3!$U$14:$X$28,MATCH('דיווח פרטני'!G2632,גיליון3!$T$14:$T$28,0),MATCH('דיווח פרטני'!C2632,גיליון3!$U$13:$X$13,0)))</f>
        <v xml:space="preserve"> </v>
      </c>
      <c r="I2632" s="1"/>
      <c r="J2632" s="1" t="e">
        <f>VLOOKUP(Table_1[[#This Row],[מספר רישוי ]],'[3]2024'!$A:$AH,34,0)</f>
        <v>#N/A</v>
      </c>
    </row>
    <row r="2633" spans="1:10" ht="18" customHeight="1" thickBot="1" x14ac:dyDescent="0.3">
      <c r="A2633" s="1"/>
      <c r="B2633" s="1"/>
      <c r="C2633" s="1"/>
      <c r="D2633" s="1"/>
      <c r="E2633" s="713"/>
      <c r="F2633" s="1"/>
      <c r="G2633" s="1"/>
      <c r="H2633" s="45" t="str">
        <f t="array" ref="H2633">IF(ISERROR(INDEX(גיליון3!$U$14:$X$28,MATCH('דיווח פרטני'!G2633,גיליון3!$T$14:$T$28,0),MATCH('דיווח פרטני'!C2633,גיליון3!$U$13:$X$13,0)))," ", INDEX(גיליון3!$U$14:$X$28,MATCH('דיווח פרטני'!G2633,גיליון3!$T$14:$T$28,0),MATCH('דיווח פרטני'!C2633,גיליון3!$U$13:$X$13,0)))</f>
        <v xml:space="preserve"> </v>
      </c>
      <c r="I2633" s="1"/>
      <c r="J2633" s="1" t="e">
        <f>VLOOKUP(Table_1[[#This Row],[מספר רישוי ]],'[3]2024'!$A:$AH,34,0)</f>
        <v>#N/A</v>
      </c>
    </row>
    <row r="2634" spans="1:10" ht="18" customHeight="1" thickBot="1" x14ac:dyDescent="0.3">
      <c r="A2634" s="1"/>
      <c r="B2634" s="1"/>
      <c r="C2634" s="1"/>
      <c r="D2634" s="1"/>
      <c r="E2634" s="713"/>
      <c r="F2634" s="1"/>
      <c r="G2634" s="1"/>
      <c r="H2634" s="45" t="str">
        <f t="array" ref="H2634">IF(ISERROR(INDEX(גיליון3!$U$14:$X$28,MATCH('דיווח פרטני'!G2634,גיליון3!$T$14:$T$28,0),MATCH('דיווח פרטני'!C2634,גיליון3!$U$13:$X$13,0)))," ", INDEX(גיליון3!$U$14:$X$28,MATCH('דיווח פרטני'!G2634,גיליון3!$T$14:$T$28,0),MATCH('דיווח פרטני'!C2634,גיליון3!$U$13:$X$13,0)))</f>
        <v xml:space="preserve"> </v>
      </c>
      <c r="I2634" s="1"/>
      <c r="J2634" s="1" t="e">
        <f>VLOOKUP(Table_1[[#This Row],[מספר רישוי ]],'[3]2024'!$A:$AH,34,0)</f>
        <v>#N/A</v>
      </c>
    </row>
    <row r="2635" spans="1:10" ht="18" customHeight="1" thickBot="1" x14ac:dyDescent="0.3">
      <c r="A2635" s="1"/>
      <c r="B2635" s="1"/>
      <c r="C2635" s="1"/>
      <c r="D2635" s="1"/>
      <c r="E2635" s="713"/>
      <c r="F2635" s="1"/>
      <c r="G2635" s="1"/>
      <c r="H2635" s="45" t="str">
        <f t="array" ref="H2635">IF(ISERROR(INDEX(גיליון3!$U$14:$X$28,MATCH('דיווח פרטני'!G2635,גיליון3!$T$14:$T$28,0),MATCH('דיווח פרטני'!C2635,גיליון3!$U$13:$X$13,0)))," ", INDEX(גיליון3!$U$14:$X$28,MATCH('דיווח פרטני'!G2635,גיליון3!$T$14:$T$28,0),MATCH('דיווח פרטני'!C2635,גיליון3!$U$13:$X$13,0)))</f>
        <v xml:space="preserve"> </v>
      </c>
      <c r="I2635" s="1"/>
      <c r="J2635" s="1" t="e">
        <f>VLOOKUP(Table_1[[#This Row],[מספר רישוי ]],'[3]2024'!$A:$AH,34,0)</f>
        <v>#N/A</v>
      </c>
    </row>
    <row r="2636" spans="1:10" ht="18" customHeight="1" thickBot="1" x14ac:dyDescent="0.3">
      <c r="A2636" s="1"/>
      <c r="B2636" s="1"/>
      <c r="C2636" s="1"/>
      <c r="D2636" s="1"/>
      <c r="E2636" s="713"/>
      <c r="F2636" s="1"/>
      <c r="G2636" s="1"/>
      <c r="H2636" s="45" t="str">
        <f t="array" ref="H2636">IF(ISERROR(INDEX(גיליון3!$U$14:$X$28,MATCH('דיווח פרטני'!G2636,גיליון3!$T$14:$T$28,0),MATCH('דיווח פרטני'!C2636,גיליון3!$U$13:$X$13,0)))," ", INDEX(גיליון3!$U$14:$X$28,MATCH('דיווח פרטני'!G2636,גיליון3!$T$14:$T$28,0),MATCH('דיווח פרטני'!C2636,גיליון3!$U$13:$X$13,0)))</f>
        <v xml:space="preserve"> </v>
      </c>
      <c r="I2636" s="1"/>
      <c r="J2636" s="1" t="e">
        <f>VLOOKUP(Table_1[[#This Row],[מספר רישוי ]],'[3]2024'!$A:$AH,34,0)</f>
        <v>#N/A</v>
      </c>
    </row>
    <row r="2637" spans="1:10" ht="18" customHeight="1" thickBot="1" x14ac:dyDescent="0.3">
      <c r="A2637" s="1"/>
      <c r="B2637" s="1"/>
      <c r="C2637" s="1"/>
      <c r="D2637" s="1"/>
      <c r="E2637" s="713"/>
      <c r="F2637" s="1"/>
      <c r="G2637" s="1"/>
      <c r="H2637" s="45" t="str">
        <f t="array" ref="H2637">IF(ISERROR(INDEX(גיליון3!$U$14:$X$28,MATCH('דיווח פרטני'!G2637,גיליון3!$T$14:$T$28,0),MATCH('דיווח פרטני'!C2637,גיליון3!$U$13:$X$13,0)))," ", INDEX(גיליון3!$U$14:$X$28,MATCH('דיווח פרטני'!G2637,גיליון3!$T$14:$T$28,0),MATCH('דיווח פרטני'!C2637,גיליון3!$U$13:$X$13,0)))</f>
        <v xml:space="preserve"> </v>
      </c>
      <c r="I2637" s="1"/>
      <c r="J2637" s="1" t="e">
        <f>VLOOKUP(Table_1[[#This Row],[מספר רישוי ]],'[3]2024'!$A:$AH,34,0)</f>
        <v>#N/A</v>
      </c>
    </row>
    <row r="2638" spans="1:10" ht="18" customHeight="1" thickBot="1" x14ac:dyDescent="0.3">
      <c r="A2638" s="1"/>
      <c r="B2638" s="1"/>
      <c r="C2638" s="1"/>
      <c r="D2638" s="1"/>
      <c r="E2638" s="713"/>
      <c r="F2638" s="1"/>
      <c r="G2638" s="1"/>
      <c r="H2638" s="45" t="str">
        <f t="array" ref="H2638">IF(ISERROR(INDEX(גיליון3!$U$14:$X$28,MATCH('דיווח פרטני'!G2638,גיליון3!$T$14:$T$28,0),MATCH('דיווח פרטני'!C2638,גיליון3!$U$13:$X$13,0)))," ", INDEX(גיליון3!$U$14:$X$28,MATCH('דיווח פרטני'!G2638,גיליון3!$T$14:$T$28,0),MATCH('דיווח פרטני'!C2638,גיליון3!$U$13:$X$13,0)))</f>
        <v xml:space="preserve"> </v>
      </c>
      <c r="I2638" s="1"/>
      <c r="J2638" s="1" t="e">
        <f>VLOOKUP(Table_1[[#This Row],[מספר רישוי ]],'[3]2024'!$A:$AH,34,0)</f>
        <v>#N/A</v>
      </c>
    </row>
    <row r="2639" spans="1:10" ht="18" customHeight="1" thickBot="1" x14ac:dyDescent="0.3">
      <c r="A2639" s="1"/>
      <c r="B2639" s="1"/>
      <c r="C2639" s="1"/>
      <c r="D2639" s="1"/>
      <c r="E2639" s="713"/>
      <c r="F2639" s="1"/>
      <c r="G2639" s="1"/>
      <c r="H2639" s="45" t="str">
        <f t="array" ref="H2639">IF(ISERROR(INDEX(גיליון3!$U$14:$X$28,MATCH('דיווח פרטני'!G2639,גיליון3!$T$14:$T$28,0),MATCH('דיווח פרטני'!C2639,גיליון3!$U$13:$X$13,0)))," ", INDEX(גיליון3!$U$14:$X$28,MATCH('דיווח פרטני'!G2639,גיליון3!$T$14:$T$28,0),MATCH('דיווח פרטני'!C2639,גיליון3!$U$13:$X$13,0)))</f>
        <v xml:space="preserve"> </v>
      </c>
      <c r="I2639" s="1"/>
      <c r="J2639" s="1" t="e">
        <f>VLOOKUP(Table_1[[#This Row],[מספר רישוי ]],'[3]2024'!$A:$AH,34,0)</f>
        <v>#N/A</v>
      </c>
    </row>
    <row r="2640" spans="1:10" ht="18" customHeight="1" thickBot="1" x14ac:dyDescent="0.3">
      <c r="A2640" s="1"/>
      <c r="B2640" s="1"/>
      <c r="C2640" s="1"/>
      <c r="D2640" s="1"/>
      <c r="E2640" s="713"/>
      <c r="F2640" s="1"/>
      <c r="G2640" s="1"/>
      <c r="H2640" s="45" t="str">
        <f t="array" ref="H2640">IF(ISERROR(INDEX(גיליון3!$U$14:$X$28,MATCH('דיווח פרטני'!G2640,גיליון3!$T$14:$T$28,0),MATCH('דיווח פרטני'!C2640,גיליון3!$U$13:$X$13,0)))," ", INDEX(גיליון3!$U$14:$X$28,MATCH('דיווח פרטני'!G2640,גיליון3!$T$14:$T$28,0),MATCH('דיווח פרטני'!C2640,גיליון3!$U$13:$X$13,0)))</f>
        <v xml:space="preserve"> </v>
      </c>
      <c r="I2640" s="1"/>
      <c r="J2640" s="1" t="e">
        <f>VLOOKUP(Table_1[[#This Row],[מספר רישוי ]],'[3]2024'!$A:$AH,34,0)</f>
        <v>#N/A</v>
      </c>
    </row>
    <row r="2641" spans="1:10" ht="18" customHeight="1" thickBot="1" x14ac:dyDescent="0.3">
      <c r="A2641" s="1"/>
      <c r="B2641" s="1"/>
      <c r="C2641" s="1"/>
      <c r="D2641" s="1"/>
      <c r="E2641" s="713"/>
      <c r="F2641" s="1"/>
      <c r="G2641" s="1"/>
      <c r="H2641" s="45" t="str">
        <f t="array" ref="H2641">IF(ISERROR(INDEX(גיליון3!$U$14:$X$28,MATCH('דיווח פרטני'!G2641,גיליון3!$T$14:$T$28,0),MATCH('דיווח פרטני'!C2641,גיליון3!$U$13:$X$13,0)))," ", INDEX(גיליון3!$U$14:$X$28,MATCH('דיווח פרטני'!G2641,גיליון3!$T$14:$T$28,0),MATCH('דיווח פרטני'!C2641,גיליון3!$U$13:$X$13,0)))</f>
        <v xml:space="preserve"> </v>
      </c>
      <c r="I2641" s="1"/>
      <c r="J2641" s="1" t="e">
        <f>VLOOKUP(Table_1[[#This Row],[מספר רישוי ]],'[3]2024'!$A:$AH,34,0)</f>
        <v>#N/A</v>
      </c>
    </row>
    <row r="2642" spans="1:10" ht="18" customHeight="1" thickBot="1" x14ac:dyDescent="0.3">
      <c r="A2642" s="1"/>
      <c r="B2642" s="1"/>
      <c r="C2642" s="1"/>
      <c r="D2642" s="1"/>
      <c r="E2642" s="713"/>
      <c r="F2642" s="1"/>
      <c r="G2642" s="1"/>
      <c r="H2642" s="45" t="str">
        <f t="array" ref="H2642">IF(ISERROR(INDEX(גיליון3!$U$14:$X$28,MATCH('דיווח פרטני'!G2642,גיליון3!$T$14:$T$28,0),MATCH('דיווח פרטני'!C2642,גיליון3!$U$13:$X$13,0)))," ", INDEX(גיליון3!$U$14:$X$28,MATCH('דיווח פרטני'!G2642,גיליון3!$T$14:$T$28,0),MATCH('דיווח פרטני'!C2642,גיליון3!$U$13:$X$13,0)))</f>
        <v xml:space="preserve"> </v>
      </c>
      <c r="I2642" s="1"/>
      <c r="J2642" s="1" t="e">
        <f>VLOOKUP(Table_1[[#This Row],[מספר רישוי ]],'[3]2024'!$A:$AH,34,0)</f>
        <v>#N/A</v>
      </c>
    </row>
    <row r="2643" spans="1:10" ht="18" customHeight="1" thickBot="1" x14ac:dyDescent="0.3">
      <c r="A2643" s="1"/>
      <c r="B2643" s="1"/>
      <c r="C2643" s="1"/>
      <c r="D2643" s="1"/>
      <c r="E2643" s="713"/>
      <c r="F2643" s="1"/>
      <c r="G2643" s="1"/>
      <c r="H2643" s="45" t="str">
        <f t="array" ref="H2643">IF(ISERROR(INDEX(גיליון3!$U$14:$X$28,MATCH('דיווח פרטני'!G2643,גיליון3!$T$14:$T$28,0),MATCH('דיווח פרטני'!C2643,גיליון3!$U$13:$X$13,0)))," ", INDEX(גיליון3!$U$14:$X$28,MATCH('דיווח פרטני'!G2643,גיליון3!$T$14:$T$28,0),MATCH('דיווח פרטני'!C2643,גיליון3!$U$13:$X$13,0)))</f>
        <v xml:space="preserve"> </v>
      </c>
      <c r="I2643" s="1"/>
      <c r="J2643" s="1" t="e">
        <f>VLOOKUP(Table_1[[#This Row],[מספר רישוי ]],'[3]2024'!$A:$AH,34,0)</f>
        <v>#N/A</v>
      </c>
    </row>
    <row r="2644" spans="1:10" ht="18" customHeight="1" thickBot="1" x14ac:dyDescent="0.3">
      <c r="A2644" s="1"/>
      <c r="B2644" s="1"/>
      <c r="C2644" s="1"/>
      <c r="D2644" s="1"/>
      <c r="E2644" s="713"/>
      <c r="F2644" s="1"/>
      <c r="G2644" s="1"/>
      <c r="H2644" s="45" t="str">
        <f t="array" ref="H2644">IF(ISERROR(INDEX(גיליון3!$U$14:$X$28,MATCH('דיווח פרטני'!G2644,גיליון3!$T$14:$T$28,0),MATCH('דיווח פרטני'!C2644,גיליון3!$U$13:$X$13,0)))," ", INDEX(גיליון3!$U$14:$X$28,MATCH('דיווח פרטני'!G2644,גיליון3!$T$14:$T$28,0),MATCH('דיווח פרטני'!C2644,גיליון3!$U$13:$X$13,0)))</f>
        <v xml:space="preserve"> </v>
      </c>
      <c r="I2644" s="1"/>
      <c r="J2644" s="1" t="e">
        <f>VLOOKUP(Table_1[[#This Row],[מספר רישוי ]],'[3]2024'!$A:$AH,34,0)</f>
        <v>#N/A</v>
      </c>
    </row>
    <row r="2645" spans="1:10" ht="18" customHeight="1" thickBot="1" x14ac:dyDescent="0.3">
      <c r="A2645" s="1"/>
      <c r="B2645" s="1"/>
      <c r="C2645" s="1"/>
      <c r="D2645" s="1"/>
      <c r="E2645" s="713"/>
      <c r="F2645" s="1"/>
      <c r="G2645" s="1"/>
      <c r="H2645" s="45" t="str">
        <f t="array" ref="H2645">IF(ISERROR(INDEX(גיליון3!$U$14:$X$28,MATCH('דיווח פרטני'!G2645,גיליון3!$T$14:$T$28,0),MATCH('דיווח פרטני'!C2645,גיליון3!$U$13:$X$13,0)))," ", INDEX(גיליון3!$U$14:$X$28,MATCH('דיווח פרטני'!G2645,גיליון3!$T$14:$T$28,0),MATCH('דיווח פרטני'!C2645,גיליון3!$U$13:$X$13,0)))</f>
        <v xml:space="preserve"> </v>
      </c>
      <c r="I2645" s="1"/>
      <c r="J2645" s="1" t="e">
        <f>VLOOKUP(Table_1[[#This Row],[מספר רישוי ]],'[3]2024'!$A:$AH,34,0)</f>
        <v>#N/A</v>
      </c>
    </row>
    <row r="2646" spans="1:10" ht="18" customHeight="1" thickBot="1" x14ac:dyDescent="0.3">
      <c r="A2646" s="1"/>
      <c r="B2646" s="1"/>
      <c r="C2646" s="1"/>
      <c r="D2646" s="1"/>
      <c r="E2646" s="713"/>
      <c r="F2646" s="1"/>
      <c r="G2646" s="1"/>
      <c r="H2646" s="45" t="str">
        <f t="array" ref="H2646">IF(ISERROR(INDEX(גיליון3!$U$14:$X$28,MATCH('דיווח פרטני'!G2646,גיליון3!$T$14:$T$28,0),MATCH('דיווח פרטני'!C2646,גיליון3!$U$13:$X$13,0)))," ", INDEX(גיליון3!$U$14:$X$28,MATCH('דיווח פרטני'!G2646,גיליון3!$T$14:$T$28,0),MATCH('דיווח פרטני'!C2646,גיליון3!$U$13:$X$13,0)))</f>
        <v xml:space="preserve"> </v>
      </c>
      <c r="I2646" s="1"/>
      <c r="J2646" s="1" t="e">
        <f>VLOOKUP(Table_1[[#This Row],[מספר רישוי ]],'[3]2024'!$A:$AH,34,0)</f>
        <v>#N/A</v>
      </c>
    </row>
    <row r="2647" spans="1:10" ht="18" customHeight="1" thickBot="1" x14ac:dyDescent="0.3">
      <c r="A2647" s="1"/>
      <c r="B2647" s="1"/>
      <c r="C2647" s="1"/>
      <c r="D2647" s="1"/>
      <c r="E2647" s="713"/>
      <c r="F2647" s="1"/>
      <c r="G2647" s="1"/>
      <c r="H2647" s="45" t="str">
        <f t="array" ref="H2647">IF(ISERROR(INDEX(גיליון3!$U$14:$X$28,MATCH('דיווח פרטני'!G2647,גיליון3!$T$14:$T$28,0),MATCH('דיווח פרטני'!C2647,גיליון3!$U$13:$X$13,0)))," ", INDEX(גיליון3!$U$14:$X$28,MATCH('דיווח פרטני'!G2647,גיליון3!$T$14:$T$28,0),MATCH('דיווח פרטני'!C2647,גיליון3!$U$13:$X$13,0)))</f>
        <v xml:space="preserve"> </v>
      </c>
      <c r="I2647" s="1"/>
      <c r="J2647" s="1" t="e">
        <f>VLOOKUP(Table_1[[#This Row],[מספר רישוי ]],'[3]2024'!$A:$AH,34,0)</f>
        <v>#N/A</v>
      </c>
    </row>
    <row r="2648" spans="1:10" ht="18" customHeight="1" thickBot="1" x14ac:dyDescent="0.3">
      <c r="A2648" s="1"/>
      <c r="B2648" s="1"/>
      <c r="C2648" s="1"/>
      <c r="D2648" s="1"/>
      <c r="E2648" s="713"/>
      <c r="F2648" s="1"/>
      <c r="G2648" s="1"/>
      <c r="H2648" s="45" t="str">
        <f t="array" ref="H2648">IF(ISERROR(INDEX(גיליון3!$U$14:$X$28,MATCH('דיווח פרטני'!G2648,גיליון3!$T$14:$T$28,0),MATCH('דיווח פרטני'!C2648,גיליון3!$U$13:$X$13,0)))," ", INDEX(גיליון3!$U$14:$X$28,MATCH('דיווח פרטני'!G2648,גיליון3!$T$14:$T$28,0),MATCH('דיווח פרטני'!C2648,גיליון3!$U$13:$X$13,0)))</f>
        <v xml:space="preserve"> </v>
      </c>
      <c r="I2648" s="1"/>
      <c r="J2648" s="1" t="e">
        <f>VLOOKUP(Table_1[[#This Row],[מספר רישוי ]],'[3]2024'!$A:$AH,34,0)</f>
        <v>#N/A</v>
      </c>
    </row>
    <row r="2649" spans="1:10" ht="18" customHeight="1" thickBot="1" x14ac:dyDescent="0.3">
      <c r="A2649" s="1"/>
      <c r="B2649" s="1"/>
      <c r="C2649" s="1"/>
      <c r="D2649" s="1"/>
      <c r="E2649" s="713"/>
      <c r="F2649" s="1"/>
      <c r="G2649" s="1"/>
      <c r="H2649" s="45" t="str">
        <f t="array" ref="H2649">IF(ISERROR(INDEX(גיליון3!$U$14:$X$28,MATCH('דיווח פרטני'!G2649,גיליון3!$T$14:$T$28,0),MATCH('דיווח פרטני'!C2649,גיליון3!$U$13:$X$13,0)))," ", INDEX(גיליון3!$U$14:$X$28,MATCH('דיווח פרטני'!G2649,גיליון3!$T$14:$T$28,0),MATCH('דיווח פרטני'!C2649,גיליון3!$U$13:$X$13,0)))</f>
        <v xml:space="preserve"> </v>
      </c>
      <c r="I2649" s="1"/>
      <c r="J2649" s="1" t="e">
        <f>VLOOKUP(Table_1[[#This Row],[מספר רישוי ]],'[3]2024'!$A:$AH,34,0)</f>
        <v>#N/A</v>
      </c>
    </row>
    <row r="2650" spans="1:10" ht="18" customHeight="1" thickBot="1" x14ac:dyDescent="0.3">
      <c r="A2650" s="1"/>
      <c r="B2650" s="1"/>
      <c r="C2650" s="1"/>
      <c r="D2650" s="1"/>
      <c r="E2650" s="713"/>
      <c r="F2650" s="1"/>
      <c r="G2650" s="1"/>
      <c r="H2650" s="45" t="str">
        <f t="array" ref="H2650">IF(ISERROR(INDEX(גיליון3!$U$14:$X$28,MATCH('דיווח פרטני'!G2650,גיליון3!$T$14:$T$28,0),MATCH('דיווח פרטני'!C2650,גיליון3!$U$13:$X$13,0)))," ", INDEX(גיליון3!$U$14:$X$28,MATCH('דיווח פרטני'!G2650,גיליון3!$T$14:$T$28,0),MATCH('דיווח פרטני'!C2650,גיליון3!$U$13:$X$13,0)))</f>
        <v xml:space="preserve"> </v>
      </c>
      <c r="I2650" s="1"/>
      <c r="J2650" s="1" t="e">
        <f>VLOOKUP(Table_1[[#This Row],[מספר רישוי ]],'[3]2024'!$A:$AH,34,0)</f>
        <v>#N/A</v>
      </c>
    </row>
    <row r="2651" spans="1:10" ht="18" customHeight="1" thickBot="1" x14ac:dyDescent="0.3">
      <c r="A2651" s="1"/>
      <c r="B2651" s="1"/>
      <c r="C2651" s="1"/>
      <c r="D2651" s="1"/>
      <c r="E2651" s="713"/>
      <c r="F2651" s="1"/>
      <c r="G2651" s="1"/>
      <c r="H2651" s="45" t="str">
        <f t="array" ref="H2651">IF(ISERROR(INDEX(גיליון3!$U$14:$X$28,MATCH('דיווח פרטני'!G2651,גיליון3!$T$14:$T$28,0),MATCH('דיווח פרטני'!C2651,גיליון3!$U$13:$X$13,0)))," ", INDEX(גיליון3!$U$14:$X$28,MATCH('דיווח פרטני'!G2651,גיליון3!$T$14:$T$28,0),MATCH('דיווח פרטני'!C2651,גיליון3!$U$13:$X$13,0)))</f>
        <v xml:space="preserve"> </v>
      </c>
      <c r="I2651" s="1"/>
      <c r="J2651" s="1" t="e">
        <f>VLOOKUP(Table_1[[#This Row],[מספר רישוי ]],'[3]2024'!$A:$AH,34,0)</f>
        <v>#N/A</v>
      </c>
    </row>
    <row r="2652" spans="1:10" ht="18" customHeight="1" thickBot="1" x14ac:dyDescent="0.3">
      <c r="A2652" s="1"/>
      <c r="B2652" s="1"/>
      <c r="C2652" s="1"/>
      <c r="D2652" s="1"/>
      <c r="E2652" s="713"/>
      <c r="F2652" s="1"/>
      <c r="G2652" s="1"/>
      <c r="H2652" s="45" t="str">
        <f t="array" ref="H2652">IF(ISERROR(INDEX(גיליון3!$U$14:$X$28,MATCH('דיווח פרטני'!G2652,גיליון3!$T$14:$T$28,0),MATCH('דיווח פרטני'!C2652,גיליון3!$U$13:$X$13,0)))," ", INDEX(גיליון3!$U$14:$X$28,MATCH('דיווח פרטני'!G2652,גיליון3!$T$14:$T$28,0),MATCH('דיווח פרטני'!C2652,גיליון3!$U$13:$X$13,0)))</f>
        <v xml:space="preserve"> </v>
      </c>
      <c r="I2652" s="1"/>
      <c r="J2652" s="1" t="e">
        <f>VLOOKUP(Table_1[[#This Row],[מספר רישוי ]],'[3]2024'!$A:$AH,34,0)</f>
        <v>#N/A</v>
      </c>
    </row>
    <row r="2653" spans="1:10" ht="18" customHeight="1" thickBot="1" x14ac:dyDescent="0.3">
      <c r="A2653" s="1"/>
      <c r="B2653" s="1"/>
      <c r="C2653" s="1"/>
      <c r="D2653" s="1"/>
      <c r="E2653" s="713"/>
      <c r="F2653" s="1"/>
      <c r="G2653" s="1"/>
      <c r="H2653" s="45" t="str">
        <f t="array" ref="H2653">IF(ISERROR(INDEX(גיליון3!$U$14:$X$28,MATCH('דיווח פרטני'!G2653,גיליון3!$T$14:$T$28,0),MATCH('דיווח פרטני'!C2653,גיליון3!$U$13:$X$13,0)))," ", INDEX(גיליון3!$U$14:$X$28,MATCH('דיווח פרטני'!G2653,גיליון3!$T$14:$T$28,0),MATCH('דיווח פרטני'!C2653,גיליון3!$U$13:$X$13,0)))</f>
        <v xml:space="preserve"> </v>
      </c>
      <c r="I2653" s="1"/>
      <c r="J2653" s="1" t="e">
        <f>VLOOKUP(Table_1[[#This Row],[מספר רישוי ]],'[3]2024'!$A:$AH,34,0)</f>
        <v>#N/A</v>
      </c>
    </row>
    <row r="2654" spans="1:10" ht="18" customHeight="1" thickBot="1" x14ac:dyDescent="0.3">
      <c r="A2654" s="1"/>
      <c r="B2654" s="1"/>
      <c r="C2654" s="1"/>
      <c r="D2654" s="1"/>
      <c r="E2654" s="713"/>
      <c r="F2654" s="1"/>
      <c r="G2654" s="1"/>
      <c r="H2654" s="45" t="str">
        <f t="array" ref="H2654">IF(ISERROR(INDEX(גיליון3!$U$14:$X$28,MATCH('דיווח פרטני'!G2654,גיליון3!$T$14:$T$28,0),MATCH('דיווח פרטני'!C2654,גיליון3!$U$13:$X$13,0)))," ", INDEX(גיליון3!$U$14:$X$28,MATCH('דיווח פרטני'!G2654,גיליון3!$T$14:$T$28,0),MATCH('דיווח פרטני'!C2654,גיליון3!$U$13:$X$13,0)))</f>
        <v xml:space="preserve"> </v>
      </c>
      <c r="I2654" s="1"/>
      <c r="J2654" s="1" t="e">
        <f>VLOOKUP(Table_1[[#This Row],[מספר רישוי ]],'[3]2024'!$A:$AH,34,0)</f>
        <v>#N/A</v>
      </c>
    </row>
    <row r="2655" spans="1:10" ht="18" customHeight="1" thickBot="1" x14ac:dyDescent="0.3">
      <c r="A2655" s="1"/>
      <c r="B2655" s="1"/>
      <c r="C2655" s="1"/>
      <c r="D2655" s="1"/>
      <c r="E2655" s="713"/>
      <c r="F2655" s="1"/>
      <c r="G2655" s="1"/>
      <c r="H2655" s="45" t="str">
        <f t="array" ref="H2655">IF(ISERROR(INDEX(גיליון3!$U$14:$X$28,MATCH('דיווח פרטני'!G2655,גיליון3!$T$14:$T$28,0),MATCH('דיווח פרטני'!C2655,גיליון3!$U$13:$X$13,0)))," ", INDEX(גיליון3!$U$14:$X$28,MATCH('דיווח פרטני'!G2655,גיליון3!$T$14:$T$28,0),MATCH('דיווח פרטני'!C2655,גיליון3!$U$13:$X$13,0)))</f>
        <v xml:space="preserve"> </v>
      </c>
      <c r="I2655" s="1"/>
      <c r="J2655" s="1" t="e">
        <f>VLOOKUP(Table_1[[#This Row],[מספר רישוי ]],'[3]2024'!$A:$AH,34,0)</f>
        <v>#N/A</v>
      </c>
    </row>
    <row r="2656" spans="1:10" ht="18" customHeight="1" thickBot="1" x14ac:dyDescent="0.3">
      <c r="A2656" s="1"/>
      <c r="B2656" s="1"/>
      <c r="C2656" s="1"/>
      <c r="D2656" s="1"/>
      <c r="E2656" s="713"/>
      <c r="F2656" s="1"/>
      <c r="G2656" s="1"/>
      <c r="H2656" s="45" t="str">
        <f t="array" ref="H2656">IF(ISERROR(INDEX(גיליון3!$U$14:$X$28,MATCH('דיווח פרטני'!G2656,גיליון3!$T$14:$T$28,0),MATCH('דיווח פרטני'!C2656,גיליון3!$U$13:$X$13,0)))," ", INDEX(גיליון3!$U$14:$X$28,MATCH('דיווח פרטני'!G2656,גיליון3!$T$14:$T$28,0),MATCH('דיווח פרטני'!C2656,גיליון3!$U$13:$X$13,0)))</f>
        <v xml:space="preserve"> </v>
      </c>
      <c r="I2656" s="1"/>
      <c r="J2656" s="1" t="e">
        <f>VLOOKUP(Table_1[[#This Row],[מספר רישוי ]],'[3]2024'!$A:$AH,34,0)</f>
        <v>#N/A</v>
      </c>
    </row>
    <row r="2657" spans="1:10" ht="18" customHeight="1" thickBot="1" x14ac:dyDescent="0.3">
      <c r="A2657" s="1"/>
      <c r="B2657" s="1"/>
      <c r="C2657" s="1"/>
      <c r="D2657" s="1"/>
      <c r="E2657" s="713"/>
      <c r="F2657" s="1"/>
      <c r="G2657" s="1"/>
      <c r="H2657" s="45" t="str">
        <f t="array" ref="H2657">IF(ISERROR(INDEX(גיליון3!$U$14:$X$28,MATCH('דיווח פרטני'!G2657,גיליון3!$T$14:$T$28,0),MATCH('דיווח פרטני'!C2657,גיליון3!$U$13:$X$13,0)))," ", INDEX(גיליון3!$U$14:$X$28,MATCH('דיווח פרטני'!G2657,גיליון3!$T$14:$T$28,0),MATCH('דיווח פרטני'!C2657,גיליון3!$U$13:$X$13,0)))</f>
        <v xml:space="preserve"> </v>
      </c>
      <c r="I2657" s="1"/>
      <c r="J2657" s="1" t="e">
        <f>VLOOKUP(Table_1[[#This Row],[מספר רישוי ]],'[3]2024'!$A:$AH,34,0)</f>
        <v>#N/A</v>
      </c>
    </row>
    <row r="2658" spans="1:10" ht="18" customHeight="1" thickBot="1" x14ac:dyDescent="0.3">
      <c r="A2658" s="1"/>
      <c r="B2658" s="1"/>
      <c r="C2658" s="1"/>
      <c r="D2658" s="1"/>
      <c r="E2658" s="713"/>
      <c r="F2658" s="1"/>
      <c r="G2658" s="1"/>
      <c r="H2658" s="45" t="str">
        <f t="array" ref="H2658">IF(ISERROR(INDEX(גיליון3!$U$14:$X$28,MATCH('דיווח פרטני'!G2658,גיליון3!$T$14:$T$28,0),MATCH('דיווח פרטני'!C2658,גיליון3!$U$13:$X$13,0)))," ", INDEX(גיליון3!$U$14:$X$28,MATCH('דיווח פרטני'!G2658,גיליון3!$T$14:$T$28,0),MATCH('דיווח פרטני'!C2658,גיליון3!$U$13:$X$13,0)))</f>
        <v xml:space="preserve"> </v>
      </c>
      <c r="I2658" s="1"/>
      <c r="J2658" s="1" t="e">
        <f>VLOOKUP(Table_1[[#This Row],[מספר רישוי ]],'[3]2024'!$A:$AH,34,0)</f>
        <v>#N/A</v>
      </c>
    </row>
    <row r="2659" spans="1:10" ht="18" customHeight="1" thickBot="1" x14ac:dyDescent="0.3">
      <c r="A2659" s="1"/>
      <c r="B2659" s="1"/>
      <c r="C2659" s="1"/>
      <c r="D2659" s="1"/>
      <c r="E2659" s="713"/>
      <c r="F2659" s="1"/>
      <c r="G2659" s="1"/>
      <c r="H2659" s="45" t="str">
        <f t="array" ref="H2659">IF(ISERROR(INDEX(גיליון3!$U$14:$X$28,MATCH('דיווח פרטני'!G2659,גיליון3!$T$14:$T$28,0),MATCH('דיווח פרטני'!C2659,גיליון3!$U$13:$X$13,0)))," ", INDEX(גיליון3!$U$14:$X$28,MATCH('דיווח פרטני'!G2659,גיליון3!$T$14:$T$28,0),MATCH('דיווח פרטני'!C2659,גיליון3!$U$13:$X$13,0)))</f>
        <v xml:space="preserve"> </v>
      </c>
      <c r="I2659" s="1"/>
      <c r="J2659" s="1" t="e">
        <f>VLOOKUP(Table_1[[#This Row],[מספר רישוי ]],'[3]2024'!$A:$AH,34,0)</f>
        <v>#N/A</v>
      </c>
    </row>
    <row r="2660" spans="1:10" ht="18" customHeight="1" thickBot="1" x14ac:dyDescent="0.3">
      <c r="A2660" s="1"/>
      <c r="B2660" s="1"/>
      <c r="C2660" s="1"/>
      <c r="D2660" s="1"/>
      <c r="E2660" s="713"/>
      <c r="F2660" s="1"/>
      <c r="G2660" s="1"/>
      <c r="H2660" s="45" t="str">
        <f t="array" ref="H2660">IF(ISERROR(INDEX(גיליון3!$U$14:$X$28,MATCH('דיווח פרטני'!G2660,גיליון3!$T$14:$T$28,0),MATCH('דיווח פרטני'!C2660,גיליון3!$U$13:$X$13,0)))," ", INDEX(גיליון3!$U$14:$X$28,MATCH('דיווח פרטני'!G2660,גיליון3!$T$14:$T$28,0),MATCH('דיווח פרטני'!C2660,גיליון3!$U$13:$X$13,0)))</f>
        <v xml:space="preserve"> </v>
      </c>
      <c r="I2660" s="1"/>
      <c r="J2660" s="1" t="e">
        <f>VLOOKUP(Table_1[[#This Row],[מספר רישוי ]],'[3]2024'!$A:$AH,34,0)</f>
        <v>#N/A</v>
      </c>
    </row>
    <row r="2661" spans="1:10" ht="18" customHeight="1" thickBot="1" x14ac:dyDescent="0.3">
      <c r="A2661" s="1"/>
      <c r="B2661" s="1"/>
      <c r="C2661" s="1"/>
      <c r="D2661" s="1"/>
      <c r="E2661" s="713"/>
      <c r="F2661" s="1"/>
      <c r="G2661" s="1"/>
      <c r="H2661" s="45" t="str">
        <f t="array" ref="H2661">IF(ISERROR(INDEX(גיליון3!$U$14:$X$28,MATCH('דיווח פרטני'!G2661,גיליון3!$T$14:$T$28,0),MATCH('דיווח פרטני'!C2661,גיליון3!$U$13:$X$13,0)))," ", INDEX(גיליון3!$U$14:$X$28,MATCH('דיווח פרטני'!G2661,גיליון3!$T$14:$T$28,0),MATCH('דיווח פרטני'!C2661,גיליון3!$U$13:$X$13,0)))</f>
        <v xml:space="preserve"> </v>
      </c>
      <c r="I2661" s="1"/>
      <c r="J2661" s="1" t="e">
        <f>VLOOKUP(Table_1[[#This Row],[מספר רישוי ]],'[3]2024'!$A:$AH,34,0)</f>
        <v>#N/A</v>
      </c>
    </row>
    <row r="2662" spans="1:10" ht="18" customHeight="1" thickBot="1" x14ac:dyDescent="0.3">
      <c r="A2662" s="1"/>
      <c r="B2662" s="1"/>
      <c r="C2662" s="1"/>
      <c r="D2662" s="1"/>
      <c r="E2662" s="713"/>
      <c r="F2662" s="1"/>
      <c r="G2662" s="1"/>
      <c r="H2662" s="45" t="str">
        <f t="array" ref="H2662">IF(ISERROR(INDEX(גיליון3!$U$14:$X$28,MATCH('דיווח פרטני'!G2662,גיליון3!$T$14:$T$28,0),MATCH('דיווח פרטני'!C2662,גיליון3!$U$13:$X$13,0)))," ", INDEX(גיליון3!$U$14:$X$28,MATCH('דיווח פרטני'!G2662,גיליון3!$T$14:$T$28,0),MATCH('דיווח פרטני'!C2662,גיליון3!$U$13:$X$13,0)))</f>
        <v xml:space="preserve"> </v>
      </c>
      <c r="I2662" s="1"/>
      <c r="J2662" s="1" t="e">
        <f>VLOOKUP(Table_1[[#This Row],[מספר רישוי ]],'[3]2024'!$A:$AH,34,0)</f>
        <v>#N/A</v>
      </c>
    </row>
    <row r="2663" spans="1:10" ht="18" customHeight="1" thickBot="1" x14ac:dyDescent="0.3">
      <c r="A2663" s="1"/>
      <c r="B2663" s="1"/>
      <c r="C2663" s="1"/>
      <c r="D2663" s="1"/>
      <c r="E2663" s="713"/>
      <c r="F2663" s="1"/>
      <c r="G2663" s="1"/>
      <c r="H2663" s="45" t="str">
        <f t="array" ref="H2663">IF(ISERROR(INDEX(גיליון3!$U$14:$X$28,MATCH('דיווח פרטני'!G2663,גיליון3!$T$14:$T$28,0),MATCH('דיווח פרטני'!C2663,גיליון3!$U$13:$X$13,0)))," ", INDEX(גיליון3!$U$14:$X$28,MATCH('דיווח פרטני'!G2663,גיליון3!$T$14:$T$28,0),MATCH('דיווח פרטני'!C2663,גיליון3!$U$13:$X$13,0)))</f>
        <v xml:space="preserve"> </v>
      </c>
      <c r="I2663" s="1"/>
      <c r="J2663" s="1" t="e">
        <f>VLOOKUP(Table_1[[#This Row],[מספר רישוי ]],'[3]2024'!$A:$AH,34,0)</f>
        <v>#N/A</v>
      </c>
    </row>
    <row r="2664" spans="1:10" ht="18" customHeight="1" thickBot="1" x14ac:dyDescent="0.3">
      <c r="A2664" s="1"/>
      <c r="B2664" s="1"/>
      <c r="C2664" s="1"/>
      <c r="D2664" s="1"/>
      <c r="E2664" s="713"/>
      <c r="F2664" s="1"/>
      <c r="G2664" s="1"/>
      <c r="H2664" s="45" t="str">
        <f t="array" ref="H2664">IF(ISERROR(INDEX(גיליון3!$U$14:$X$28,MATCH('דיווח פרטני'!G2664,גיליון3!$T$14:$T$28,0),MATCH('דיווח פרטני'!C2664,גיליון3!$U$13:$X$13,0)))," ", INDEX(גיליון3!$U$14:$X$28,MATCH('דיווח פרטני'!G2664,גיליון3!$T$14:$T$28,0),MATCH('דיווח פרטני'!C2664,גיליון3!$U$13:$X$13,0)))</f>
        <v xml:space="preserve"> </v>
      </c>
      <c r="I2664" s="1"/>
      <c r="J2664" s="1" t="e">
        <f>VLOOKUP(Table_1[[#This Row],[מספר רישוי ]],'[3]2024'!$A:$AH,34,0)</f>
        <v>#N/A</v>
      </c>
    </row>
    <row r="2665" spans="1:10" ht="18" customHeight="1" thickBot="1" x14ac:dyDescent="0.3">
      <c r="A2665" s="1"/>
      <c r="B2665" s="1"/>
      <c r="C2665" s="1"/>
      <c r="D2665" s="1"/>
      <c r="E2665" s="713"/>
      <c r="F2665" s="1"/>
      <c r="G2665" s="1"/>
      <c r="H2665" s="45" t="str">
        <f t="array" ref="H2665">IF(ISERROR(INDEX(גיליון3!$U$14:$X$28,MATCH('דיווח פרטני'!G2665,גיליון3!$T$14:$T$28,0),MATCH('דיווח פרטני'!C2665,גיליון3!$U$13:$X$13,0)))," ", INDEX(גיליון3!$U$14:$X$28,MATCH('דיווח פרטני'!G2665,גיליון3!$T$14:$T$28,0),MATCH('דיווח פרטני'!C2665,גיליון3!$U$13:$X$13,0)))</f>
        <v xml:space="preserve"> </v>
      </c>
      <c r="I2665" s="1"/>
      <c r="J2665" s="1" t="e">
        <f>VLOOKUP(Table_1[[#This Row],[מספר רישוי ]],'[3]2024'!$A:$AH,34,0)</f>
        <v>#N/A</v>
      </c>
    </row>
    <row r="2666" spans="1:10" ht="18" customHeight="1" thickBot="1" x14ac:dyDescent="0.3">
      <c r="A2666" s="1"/>
      <c r="B2666" s="1"/>
      <c r="C2666" s="1"/>
      <c r="D2666" s="1"/>
      <c r="E2666" s="713"/>
      <c r="F2666" s="1"/>
      <c r="G2666" s="1"/>
      <c r="H2666" s="45" t="str">
        <f t="array" ref="H2666">IF(ISERROR(INDEX(גיליון3!$U$14:$X$28,MATCH('דיווח פרטני'!G2666,גיליון3!$T$14:$T$28,0),MATCH('דיווח פרטני'!C2666,גיליון3!$U$13:$X$13,0)))," ", INDEX(גיליון3!$U$14:$X$28,MATCH('דיווח פרטני'!G2666,גיליון3!$T$14:$T$28,0),MATCH('דיווח פרטני'!C2666,גיליון3!$U$13:$X$13,0)))</f>
        <v xml:space="preserve"> </v>
      </c>
      <c r="I2666" s="1"/>
      <c r="J2666" s="1" t="e">
        <f>VLOOKUP(Table_1[[#This Row],[מספר רישוי ]],'[3]2024'!$A:$AH,34,0)</f>
        <v>#N/A</v>
      </c>
    </row>
    <row r="2667" spans="1:10" ht="18" customHeight="1" thickBot="1" x14ac:dyDescent="0.3">
      <c r="A2667" s="1"/>
      <c r="B2667" s="1"/>
      <c r="C2667" s="1"/>
      <c r="D2667" s="1"/>
      <c r="E2667" s="713"/>
      <c r="F2667" s="1"/>
      <c r="G2667" s="1"/>
      <c r="H2667" s="45" t="str">
        <f t="array" ref="H2667">IF(ISERROR(INDEX(גיליון3!$U$14:$X$28,MATCH('דיווח פרטני'!G2667,גיליון3!$T$14:$T$28,0),MATCH('דיווח פרטני'!C2667,גיליון3!$U$13:$X$13,0)))," ", INDEX(גיליון3!$U$14:$X$28,MATCH('דיווח פרטני'!G2667,גיליון3!$T$14:$T$28,0),MATCH('דיווח פרטני'!C2667,גיליון3!$U$13:$X$13,0)))</f>
        <v xml:space="preserve"> </v>
      </c>
      <c r="I2667" s="1"/>
      <c r="J2667" s="1" t="e">
        <f>VLOOKUP(Table_1[[#This Row],[מספר רישוי ]],'[3]2024'!$A:$AH,34,0)</f>
        <v>#N/A</v>
      </c>
    </row>
    <row r="2668" spans="1:10" ht="18" customHeight="1" thickBot="1" x14ac:dyDescent="0.3">
      <c r="A2668" s="1"/>
      <c r="B2668" s="1"/>
      <c r="C2668" s="1"/>
      <c r="D2668" s="1"/>
      <c r="E2668" s="713"/>
      <c r="F2668" s="1"/>
      <c r="G2668" s="1"/>
      <c r="H2668" s="45" t="str">
        <f t="array" ref="H2668">IF(ISERROR(INDEX(גיליון3!$U$14:$X$28,MATCH('דיווח פרטני'!G2668,גיליון3!$T$14:$T$28,0),MATCH('דיווח פרטני'!C2668,גיליון3!$U$13:$X$13,0)))," ", INDEX(גיליון3!$U$14:$X$28,MATCH('דיווח פרטני'!G2668,גיליון3!$T$14:$T$28,0),MATCH('דיווח פרטני'!C2668,גיליון3!$U$13:$X$13,0)))</f>
        <v xml:space="preserve"> </v>
      </c>
      <c r="I2668" s="1"/>
      <c r="J2668" s="1" t="e">
        <f>VLOOKUP(Table_1[[#This Row],[מספר רישוי ]],'[3]2024'!$A:$AH,34,0)</f>
        <v>#N/A</v>
      </c>
    </row>
    <row r="2669" spans="1:10" ht="18" customHeight="1" thickBot="1" x14ac:dyDescent="0.3">
      <c r="A2669" s="1"/>
      <c r="B2669" s="1"/>
      <c r="C2669" s="1"/>
      <c r="D2669" s="1"/>
      <c r="E2669" s="713"/>
      <c r="F2669" s="1"/>
      <c r="G2669" s="1"/>
      <c r="H2669" s="45" t="str">
        <f t="array" ref="H2669">IF(ISERROR(INDEX(גיליון3!$U$14:$X$28,MATCH('דיווח פרטני'!G2669,גיליון3!$T$14:$T$28,0),MATCH('דיווח פרטני'!C2669,גיליון3!$U$13:$X$13,0)))," ", INDEX(גיליון3!$U$14:$X$28,MATCH('דיווח פרטני'!G2669,גיליון3!$T$14:$T$28,0),MATCH('דיווח פרטני'!C2669,גיליון3!$U$13:$X$13,0)))</f>
        <v xml:space="preserve"> </v>
      </c>
      <c r="I2669" s="1"/>
      <c r="J2669" s="1" t="e">
        <f>VLOOKUP(Table_1[[#This Row],[מספר רישוי ]],'[3]2024'!$A:$AH,34,0)</f>
        <v>#N/A</v>
      </c>
    </row>
    <row r="2670" spans="1:10" ht="18" customHeight="1" thickBot="1" x14ac:dyDescent="0.3">
      <c r="A2670" s="1"/>
      <c r="B2670" s="1"/>
      <c r="C2670" s="1"/>
      <c r="D2670" s="1"/>
      <c r="E2670" s="713"/>
      <c r="F2670" s="1"/>
      <c r="G2670" s="1"/>
      <c r="H2670" s="45" t="str">
        <f t="array" ref="H2670">IF(ISERROR(INDEX(גיליון3!$U$14:$X$28,MATCH('דיווח פרטני'!G2670,גיליון3!$T$14:$T$28,0),MATCH('דיווח פרטני'!C2670,גיליון3!$U$13:$X$13,0)))," ", INDEX(גיליון3!$U$14:$X$28,MATCH('דיווח פרטני'!G2670,גיליון3!$T$14:$T$28,0),MATCH('דיווח פרטני'!C2670,גיליון3!$U$13:$X$13,0)))</f>
        <v xml:space="preserve"> </v>
      </c>
      <c r="I2670" s="1"/>
      <c r="J2670" s="1" t="e">
        <f>VLOOKUP(Table_1[[#This Row],[מספר רישוי ]],'[3]2024'!$A:$AH,34,0)</f>
        <v>#N/A</v>
      </c>
    </row>
    <row r="2671" spans="1:10" ht="18" customHeight="1" thickBot="1" x14ac:dyDescent="0.3">
      <c r="A2671" s="1"/>
      <c r="B2671" s="1"/>
      <c r="C2671" s="1"/>
      <c r="D2671" s="1"/>
      <c r="E2671" s="713"/>
      <c r="F2671" s="1"/>
      <c r="G2671" s="1"/>
      <c r="H2671" s="45" t="str">
        <f t="array" ref="H2671">IF(ISERROR(INDEX(גיליון3!$U$14:$X$28,MATCH('דיווח פרטני'!G2671,גיליון3!$T$14:$T$28,0),MATCH('דיווח פרטני'!C2671,גיליון3!$U$13:$X$13,0)))," ", INDEX(גיליון3!$U$14:$X$28,MATCH('דיווח פרטני'!G2671,גיליון3!$T$14:$T$28,0),MATCH('דיווח פרטני'!C2671,גיליון3!$U$13:$X$13,0)))</f>
        <v xml:space="preserve"> </v>
      </c>
      <c r="I2671" s="1"/>
      <c r="J2671" s="1" t="e">
        <f>VLOOKUP(Table_1[[#This Row],[מספר רישוי ]],'[3]2024'!$A:$AH,34,0)</f>
        <v>#N/A</v>
      </c>
    </row>
    <row r="2672" spans="1:10" ht="18" customHeight="1" thickBot="1" x14ac:dyDescent="0.3">
      <c r="A2672" s="1"/>
      <c r="B2672" s="1"/>
      <c r="C2672" s="1"/>
      <c r="D2672" s="1"/>
      <c r="E2672" s="713"/>
      <c r="F2672" s="1"/>
      <c r="G2672" s="1"/>
      <c r="H2672" s="45" t="str">
        <f t="array" ref="H2672">IF(ISERROR(INDEX(גיליון3!$U$14:$X$28,MATCH('דיווח פרטני'!G2672,גיליון3!$T$14:$T$28,0),MATCH('דיווח פרטני'!C2672,גיליון3!$U$13:$X$13,0)))," ", INDEX(גיליון3!$U$14:$X$28,MATCH('דיווח פרטני'!G2672,גיליון3!$T$14:$T$28,0),MATCH('דיווח פרטני'!C2672,גיליון3!$U$13:$X$13,0)))</f>
        <v xml:space="preserve"> </v>
      </c>
      <c r="I2672" s="1"/>
      <c r="J2672" s="1" t="e">
        <f>VLOOKUP(Table_1[[#This Row],[מספר רישוי ]],'[3]2024'!$A:$AH,34,0)</f>
        <v>#N/A</v>
      </c>
    </row>
    <row r="2673" spans="1:10" ht="18" customHeight="1" thickBot="1" x14ac:dyDescent="0.3">
      <c r="A2673" s="1"/>
      <c r="B2673" s="1"/>
      <c r="C2673" s="1"/>
      <c r="D2673" s="1"/>
      <c r="E2673" s="713"/>
      <c r="F2673" s="1"/>
      <c r="G2673" s="1"/>
      <c r="H2673" s="45" t="str">
        <f t="array" ref="H2673">IF(ISERROR(INDEX(גיליון3!$U$14:$X$28,MATCH('דיווח פרטני'!G2673,גיליון3!$T$14:$T$28,0),MATCH('דיווח פרטני'!C2673,גיליון3!$U$13:$X$13,0)))," ", INDEX(גיליון3!$U$14:$X$28,MATCH('דיווח פרטני'!G2673,גיליון3!$T$14:$T$28,0),MATCH('דיווח פרטני'!C2673,גיליון3!$U$13:$X$13,0)))</f>
        <v xml:space="preserve"> </v>
      </c>
      <c r="I2673" s="1"/>
      <c r="J2673" s="1" t="e">
        <f>VLOOKUP(Table_1[[#This Row],[מספר רישוי ]],'[3]2024'!$A:$AH,34,0)</f>
        <v>#N/A</v>
      </c>
    </row>
    <row r="2674" spans="1:10" ht="18" customHeight="1" thickBot="1" x14ac:dyDescent="0.3">
      <c r="A2674" s="1"/>
      <c r="B2674" s="1"/>
      <c r="C2674" s="1"/>
      <c r="D2674" s="1"/>
      <c r="E2674" s="713"/>
      <c r="F2674" s="1"/>
      <c r="G2674" s="1"/>
      <c r="H2674" s="45" t="str">
        <f t="array" ref="H2674">IF(ISERROR(INDEX(גיליון3!$U$14:$X$28,MATCH('דיווח פרטני'!G2674,גיליון3!$T$14:$T$28,0),MATCH('דיווח פרטני'!C2674,גיליון3!$U$13:$X$13,0)))," ", INDEX(גיליון3!$U$14:$X$28,MATCH('דיווח פרטני'!G2674,גיליון3!$T$14:$T$28,0),MATCH('דיווח פרטני'!C2674,גיליון3!$U$13:$X$13,0)))</f>
        <v xml:space="preserve"> </v>
      </c>
      <c r="I2674" s="1"/>
      <c r="J2674" s="1" t="e">
        <f>VLOOKUP(Table_1[[#This Row],[מספר רישוי ]],'[3]2024'!$A:$AH,34,0)</f>
        <v>#N/A</v>
      </c>
    </row>
    <row r="2675" spans="1:10" ht="18" customHeight="1" thickBot="1" x14ac:dyDescent="0.3">
      <c r="A2675" s="1"/>
      <c r="B2675" s="1"/>
      <c r="C2675" s="1"/>
      <c r="D2675" s="1"/>
      <c r="E2675" s="713"/>
      <c r="F2675" s="1"/>
      <c r="G2675" s="1"/>
      <c r="H2675" s="45" t="str">
        <f t="array" ref="H2675">IF(ISERROR(INDEX(גיליון3!$U$14:$X$28,MATCH('דיווח פרטני'!G2675,גיליון3!$T$14:$T$28,0),MATCH('דיווח פרטני'!C2675,גיליון3!$U$13:$X$13,0)))," ", INDEX(גיליון3!$U$14:$X$28,MATCH('דיווח פרטני'!G2675,גיליון3!$T$14:$T$28,0),MATCH('דיווח פרטני'!C2675,גיליון3!$U$13:$X$13,0)))</f>
        <v xml:space="preserve"> </v>
      </c>
      <c r="I2675" s="1"/>
      <c r="J2675" s="1" t="e">
        <f>VLOOKUP(Table_1[[#This Row],[מספר רישוי ]],'[3]2024'!$A:$AH,34,0)</f>
        <v>#N/A</v>
      </c>
    </row>
    <row r="2676" spans="1:10" ht="18" customHeight="1" thickBot="1" x14ac:dyDescent="0.3">
      <c r="A2676" s="1"/>
      <c r="B2676" s="1"/>
      <c r="C2676" s="1"/>
      <c r="D2676" s="1"/>
      <c r="E2676" s="713"/>
      <c r="F2676" s="1"/>
      <c r="G2676" s="1"/>
      <c r="H2676" s="45" t="str">
        <f t="array" ref="H2676">IF(ISERROR(INDEX(גיליון3!$U$14:$X$28,MATCH('דיווח פרטני'!G2676,גיליון3!$T$14:$T$28,0),MATCH('דיווח פרטני'!C2676,גיליון3!$U$13:$X$13,0)))," ", INDEX(גיליון3!$U$14:$X$28,MATCH('דיווח פרטני'!G2676,גיליון3!$T$14:$T$28,0),MATCH('דיווח פרטני'!C2676,גיליון3!$U$13:$X$13,0)))</f>
        <v xml:space="preserve"> </v>
      </c>
      <c r="I2676" s="1"/>
      <c r="J2676" s="1" t="e">
        <f>VLOOKUP(Table_1[[#This Row],[מספר רישוי ]],'[3]2024'!$A:$AH,34,0)</f>
        <v>#N/A</v>
      </c>
    </row>
    <row r="2677" spans="1:10" ht="18" customHeight="1" thickBot="1" x14ac:dyDescent="0.3">
      <c r="A2677" s="1"/>
      <c r="B2677" s="1"/>
      <c r="C2677" s="1"/>
      <c r="D2677" s="1"/>
      <c r="E2677" s="713"/>
      <c r="F2677" s="1"/>
      <c r="G2677" s="1"/>
      <c r="H2677" s="45" t="str">
        <f t="array" ref="H2677">IF(ISERROR(INDEX(גיליון3!$U$14:$X$28,MATCH('דיווח פרטני'!G2677,גיליון3!$T$14:$T$28,0),MATCH('דיווח פרטני'!C2677,גיליון3!$U$13:$X$13,0)))," ", INDEX(גיליון3!$U$14:$X$28,MATCH('דיווח פרטני'!G2677,גיליון3!$T$14:$T$28,0),MATCH('דיווח פרטני'!C2677,גיליון3!$U$13:$X$13,0)))</f>
        <v xml:space="preserve"> </v>
      </c>
      <c r="I2677" s="1"/>
      <c r="J2677" s="1" t="e">
        <f>VLOOKUP(Table_1[[#This Row],[מספר רישוי ]],'[3]2024'!$A:$AH,34,0)</f>
        <v>#N/A</v>
      </c>
    </row>
    <row r="2678" spans="1:10" ht="18" customHeight="1" thickBot="1" x14ac:dyDescent="0.3">
      <c r="A2678" s="1"/>
      <c r="B2678" s="1"/>
      <c r="C2678" s="1"/>
      <c r="D2678" s="1"/>
      <c r="E2678" s="713"/>
      <c r="F2678" s="1"/>
      <c r="G2678" s="1"/>
      <c r="H2678" s="45" t="str">
        <f t="array" ref="H2678">IF(ISERROR(INDEX(גיליון3!$U$14:$X$28,MATCH('דיווח פרטני'!G2678,גיליון3!$T$14:$T$28,0),MATCH('דיווח פרטני'!C2678,גיליון3!$U$13:$X$13,0)))," ", INDEX(גיליון3!$U$14:$X$28,MATCH('דיווח פרטני'!G2678,גיליון3!$T$14:$T$28,0),MATCH('דיווח פרטני'!C2678,גיליון3!$U$13:$X$13,0)))</f>
        <v xml:space="preserve"> </v>
      </c>
      <c r="I2678" s="1"/>
      <c r="J2678" s="1" t="e">
        <f>VLOOKUP(Table_1[[#This Row],[מספר רישוי ]],'[3]2024'!$A:$AH,34,0)</f>
        <v>#N/A</v>
      </c>
    </row>
    <row r="2679" spans="1:10" ht="18" customHeight="1" thickBot="1" x14ac:dyDescent="0.3">
      <c r="A2679" s="1"/>
      <c r="B2679" s="1"/>
      <c r="C2679" s="1"/>
      <c r="D2679" s="1"/>
      <c r="E2679" s="713"/>
      <c r="F2679" s="1"/>
      <c r="G2679" s="1"/>
      <c r="H2679" s="45" t="str">
        <f t="array" ref="H2679">IF(ISERROR(INDEX(גיליון3!$U$14:$X$28,MATCH('דיווח פרטני'!G2679,גיליון3!$T$14:$T$28,0),MATCH('דיווח פרטני'!C2679,גיליון3!$U$13:$X$13,0)))," ", INDEX(גיליון3!$U$14:$X$28,MATCH('דיווח פרטני'!G2679,גיליון3!$T$14:$T$28,0),MATCH('דיווח פרטני'!C2679,גיליון3!$U$13:$X$13,0)))</f>
        <v xml:space="preserve"> </v>
      </c>
      <c r="I2679" s="1"/>
      <c r="J2679" s="1" t="e">
        <f>VLOOKUP(Table_1[[#This Row],[מספר רישוי ]],'[3]2024'!$A:$AH,34,0)</f>
        <v>#N/A</v>
      </c>
    </row>
    <row r="2680" spans="1:10" ht="18" customHeight="1" thickBot="1" x14ac:dyDescent="0.3">
      <c r="A2680" s="1"/>
      <c r="B2680" s="1"/>
      <c r="C2680" s="1"/>
      <c r="D2680" s="1"/>
      <c r="E2680" s="713"/>
      <c r="F2680" s="1"/>
      <c r="G2680" s="1"/>
      <c r="H2680" s="45" t="str">
        <f t="array" ref="H2680">IF(ISERROR(INDEX(גיליון3!$U$14:$X$28,MATCH('דיווח פרטני'!G2680,גיליון3!$T$14:$T$28,0),MATCH('דיווח פרטני'!C2680,גיליון3!$U$13:$X$13,0)))," ", INDEX(גיליון3!$U$14:$X$28,MATCH('דיווח פרטני'!G2680,גיליון3!$T$14:$T$28,0),MATCH('דיווח פרטני'!C2680,גיליון3!$U$13:$X$13,0)))</f>
        <v xml:space="preserve"> </v>
      </c>
      <c r="I2680" s="1"/>
      <c r="J2680" s="1" t="e">
        <f>VLOOKUP(Table_1[[#This Row],[מספר רישוי ]],'[3]2024'!$A:$AH,34,0)</f>
        <v>#N/A</v>
      </c>
    </row>
    <row r="2681" spans="1:10" ht="18" customHeight="1" thickBot="1" x14ac:dyDescent="0.3">
      <c r="A2681" s="1"/>
      <c r="B2681" s="1"/>
      <c r="C2681" s="1"/>
      <c r="D2681" s="1"/>
      <c r="E2681" s="713"/>
      <c r="F2681" s="1"/>
      <c r="G2681" s="1"/>
      <c r="H2681" s="45" t="str">
        <f t="array" ref="H2681">IF(ISERROR(INDEX(גיליון3!$U$14:$X$28,MATCH('דיווח פרטני'!G2681,גיליון3!$T$14:$T$28,0),MATCH('דיווח פרטני'!C2681,גיליון3!$U$13:$X$13,0)))," ", INDEX(גיליון3!$U$14:$X$28,MATCH('דיווח פרטני'!G2681,גיליון3!$T$14:$T$28,0),MATCH('דיווח פרטני'!C2681,גיליון3!$U$13:$X$13,0)))</f>
        <v xml:space="preserve"> </v>
      </c>
      <c r="I2681" s="1"/>
      <c r="J2681" s="1" t="e">
        <f>VLOOKUP(Table_1[[#This Row],[מספר רישוי ]],'[3]2024'!$A:$AH,34,0)</f>
        <v>#N/A</v>
      </c>
    </row>
    <row r="2682" spans="1:10" ht="18" customHeight="1" thickBot="1" x14ac:dyDescent="0.3">
      <c r="A2682" s="1"/>
      <c r="B2682" s="1"/>
      <c r="C2682" s="1"/>
      <c r="D2682" s="1"/>
      <c r="E2682" s="713"/>
      <c r="F2682" s="1"/>
      <c r="G2682" s="1"/>
      <c r="H2682" s="45" t="str">
        <f t="array" ref="H2682">IF(ISERROR(INDEX(גיליון3!$U$14:$X$28,MATCH('דיווח פרטני'!G2682,גיליון3!$T$14:$T$28,0),MATCH('דיווח פרטני'!C2682,גיליון3!$U$13:$X$13,0)))," ", INDEX(גיליון3!$U$14:$X$28,MATCH('דיווח פרטני'!G2682,גיליון3!$T$14:$T$28,0),MATCH('דיווח פרטני'!C2682,גיליון3!$U$13:$X$13,0)))</f>
        <v xml:space="preserve"> </v>
      </c>
      <c r="I2682" s="1"/>
      <c r="J2682" s="1" t="e">
        <f>VLOOKUP(Table_1[[#This Row],[מספר רישוי ]],'[3]2024'!$A:$AH,34,0)</f>
        <v>#N/A</v>
      </c>
    </row>
    <row r="2683" spans="1:10" ht="18" customHeight="1" thickBot="1" x14ac:dyDescent="0.3">
      <c r="A2683" s="1"/>
      <c r="B2683" s="1"/>
      <c r="C2683" s="1"/>
      <c r="D2683" s="1"/>
      <c r="E2683" s="713"/>
      <c r="F2683" s="1"/>
      <c r="G2683" s="1"/>
      <c r="H2683" s="45" t="str">
        <f t="array" ref="H2683">IF(ISERROR(INDEX(גיליון3!$U$14:$X$28,MATCH('דיווח פרטני'!G2683,גיליון3!$T$14:$T$28,0),MATCH('דיווח פרטני'!C2683,גיליון3!$U$13:$X$13,0)))," ", INDEX(גיליון3!$U$14:$X$28,MATCH('דיווח פרטני'!G2683,גיליון3!$T$14:$T$28,0),MATCH('דיווח פרטני'!C2683,גיליון3!$U$13:$X$13,0)))</f>
        <v xml:space="preserve"> </v>
      </c>
      <c r="I2683" s="1"/>
      <c r="J2683" s="1" t="e">
        <f>VLOOKUP(Table_1[[#This Row],[מספר רישוי ]],'[3]2024'!$A:$AH,34,0)</f>
        <v>#N/A</v>
      </c>
    </row>
    <row r="2684" spans="1:10" ht="18" customHeight="1" thickBot="1" x14ac:dyDescent="0.3">
      <c r="A2684" s="1"/>
      <c r="B2684" s="1"/>
      <c r="C2684" s="1"/>
      <c r="D2684" s="1"/>
      <c r="E2684" s="713"/>
      <c r="F2684" s="1"/>
      <c r="G2684" s="1"/>
      <c r="H2684" s="45" t="str">
        <f t="array" ref="H2684">IF(ISERROR(INDEX(גיליון3!$U$14:$X$28,MATCH('דיווח פרטני'!G2684,גיליון3!$T$14:$T$28,0),MATCH('דיווח פרטני'!C2684,גיליון3!$U$13:$X$13,0)))," ", INDEX(גיליון3!$U$14:$X$28,MATCH('דיווח פרטני'!G2684,גיליון3!$T$14:$T$28,0),MATCH('דיווח פרטני'!C2684,גיליון3!$U$13:$X$13,0)))</f>
        <v xml:space="preserve"> </v>
      </c>
      <c r="I2684" s="1"/>
      <c r="J2684" s="1" t="e">
        <f>VLOOKUP(Table_1[[#This Row],[מספר רישוי ]],'[3]2024'!$A:$AH,34,0)</f>
        <v>#N/A</v>
      </c>
    </row>
    <row r="2685" spans="1:10" ht="18" customHeight="1" thickBot="1" x14ac:dyDescent="0.3">
      <c r="A2685" s="1"/>
      <c r="B2685" s="1"/>
      <c r="C2685" s="1"/>
      <c r="D2685" s="1"/>
      <c r="E2685" s="713"/>
      <c r="F2685" s="1"/>
      <c r="G2685" s="1"/>
      <c r="H2685" s="45" t="str">
        <f t="array" ref="H2685">IF(ISERROR(INDEX(גיליון3!$U$14:$X$28,MATCH('דיווח פרטני'!G2685,גיליון3!$T$14:$T$28,0),MATCH('דיווח פרטני'!C2685,גיליון3!$U$13:$X$13,0)))," ", INDEX(גיליון3!$U$14:$X$28,MATCH('דיווח פרטני'!G2685,גיליון3!$T$14:$T$28,0),MATCH('דיווח פרטני'!C2685,גיליון3!$U$13:$X$13,0)))</f>
        <v xml:space="preserve"> </v>
      </c>
      <c r="I2685" s="1"/>
      <c r="J2685" s="1" t="e">
        <f>VLOOKUP(Table_1[[#This Row],[מספר רישוי ]],'[3]2024'!$A:$AH,34,0)</f>
        <v>#N/A</v>
      </c>
    </row>
    <row r="2686" spans="1:10" ht="18" customHeight="1" thickBot="1" x14ac:dyDescent="0.3">
      <c r="A2686" s="1"/>
      <c r="B2686" s="1"/>
      <c r="C2686" s="1"/>
      <c r="D2686" s="1"/>
      <c r="E2686" s="713"/>
      <c r="F2686" s="1"/>
      <c r="G2686" s="1"/>
      <c r="H2686" s="45" t="str">
        <f t="array" ref="H2686">IF(ISERROR(INDEX(גיליון3!$U$14:$X$28,MATCH('דיווח פרטני'!G2686,גיליון3!$T$14:$T$28,0),MATCH('דיווח פרטני'!C2686,גיליון3!$U$13:$X$13,0)))," ", INDEX(גיליון3!$U$14:$X$28,MATCH('דיווח פרטני'!G2686,גיליון3!$T$14:$T$28,0),MATCH('דיווח פרטני'!C2686,גיליון3!$U$13:$X$13,0)))</f>
        <v xml:space="preserve"> </v>
      </c>
      <c r="I2686" s="1"/>
      <c r="J2686" s="1" t="e">
        <f>VLOOKUP(Table_1[[#This Row],[מספר רישוי ]],'[3]2024'!$A:$AH,34,0)</f>
        <v>#N/A</v>
      </c>
    </row>
    <row r="2687" spans="1:10" ht="18" customHeight="1" thickBot="1" x14ac:dyDescent="0.3">
      <c r="A2687" s="1"/>
      <c r="B2687" s="1"/>
      <c r="C2687" s="1"/>
      <c r="D2687" s="1"/>
      <c r="E2687" s="713"/>
      <c r="F2687" s="1"/>
      <c r="G2687" s="1"/>
      <c r="H2687" s="45" t="str">
        <f t="array" ref="H2687">IF(ISERROR(INDEX(גיליון3!$U$14:$X$28,MATCH('דיווח פרטני'!G2687,גיליון3!$T$14:$T$28,0),MATCH('דיווח פרטני'!C2687,גיליון3!$U$13:$X$13,0)))," ", INDEX(גיליון3!$U$14:$X$28,MATCH('דיווח פרטני'!G2687,גיליון3!$T$14:$T$28,0),MATCH('דיווח פרטני'!C2687,גיליון3!$U$13:$X$13,0)))</f>
        <v xml:space="preserve"> </v>
      </c>
      <c r="I2687" s="1"/>
      <c r="J2687" s="1" t="e">
        <f>VLOOKUP(Table_1[[#This Row],[מספר רישוי ]],'[3]2024'!$A:$AH,34,0)</f>
        <v>#N/A</v>
      </c>
    </row>
    <row r="2688" spans="1:10" ht="18" customHeight="1" thickBot="1" x14ac:dyDescent="0.3">
      <c r="A2688" s="1"/>
      <c r="B2688" s="1"/>
      <c r="C2688" s="1"/>
      <c r="D2688" s="1"/>
      <c r="E2688" s="713"/>
      <c r="F2688" s="1"/>
      <c r="G2688" s="1"/>
      <c r="H2688" s="45" t="str">
        <f t="array" ref="H2688">IF(ISERROR(INDEX(גיליון3!$U$14:$X$28,MATCH('דיווח פרטני'!G2688,גיליון3!$T$14:$T$28,0),MATCH('דיווח פרטני'!C2688,גיליון3!$U$13:$X$13,0)))," ", INDEX(גיליון3!$U$14:$X$28,MATCH('דיווח פרטני'!G2688,גיליון3!$T$14:$T$28,0),MATCH('דיווח פרטני'!C2688,גיליון3!$U$13:$X$13,0)))</f>
        <v xml:space="preserve"> </v>
      </c>
      <c r="I2688" s="1"/>
      <c r="J2688" s="1" t="e">
        <f>VLOOKUP(Table_1[[#This Row],[מספר רישוי ]],'[3]2024'!$A:$AH,34,0)</f>
        <v>#N/A</v>
      </c>
    </row>
    <row r="2689" spans="1:10" ht="18" customHeight="1" thickBot="1" x14ac:dyDescent="0.3">
      <c r="A2689" s="1"/>
      <c r="B2689" s="1"/>
      <c r="C2689" s="1"/>
      <c r="D2689" s="1"/>
      <c r="E2689" s="713"/>
      <c r="F2689" s="1"/>
      <c r="G2689" s="1"/>
      <c r="H2689" s="45" t="str">
        <f t="array" ref="H2689">IF(ISERROR(INDEX(גיליון3!$U$14:$X$28,MATCH('דיווח פרטני'!G2689,גיליון3!$T$14:$T$28,0),MATCH('דיווח פרטני'!C2689,גיליון3!$U$13:$X$13,0)))," ", INDEX(גיליון3!$U$14:$X$28,MATCH('דיווח פרטני'!G2689,גיליון3!$T$14:$T$28,0),MATCH('דיווח פרטני'!C2689,גיליון3!$U$13:$X$13,0)))</f>
        <v xml:space="preserve"> </v>
      </c>
      <c r="I2689" s="1"/>
      <c r="J2689" s="1" t="e">
        <f>VLOOKUP(Table_1[[#This Row],[מספר רישוי ]],'[3]2024'!$A:$AH,34,0)</f>
        <v>#N/A</v>
      </c>
    </row>
    <row r="2690" spans="1:10" ht="18" customHeight="1" thickBot="1" x14ac:dyDescent="0.3">
      <c r="A2690" s="1"/>
      <c r="B2690" s="1"/>
      <c r="C2690" s="1"/>
      <c r="D2690" s="1"/>
      <c r="E2690" s="713"/>
      <c r="F2690" s="1"/>
      <c r="G2690" s="1"/>
      <c r="H2690" s="45" t="str">
        <f t="array" ref="H2690">IF(ISERROR(INDEX(גיליון3!$U$14:$X$28,MATCH('דיווח פרטני'!G2690,גיליון3!$T$14:$T$28,0),MATCH('דיווח פרטני'!C2690,גיליון3!$U$13:$X$13,0)))," ", INDEX(גיליון3!$U$14:$X$28,MATCH('דיווח פרטני'!G2690,גיליון3!$T$14:$T$28,0),MATCH('דיווח פרטני'!C2690,גיליון3!$U$13:$X$13,0)))</f>
        <v xml:space="preserve"> </v>
      </c>
      <c r="I2690" s="1"/>
      <c r="J2690" s="1" t="e">
        <f>VLOOKUP(Table_1[[#This Row],[מספר רישוי ]],'[3]2024'!$A:$AH,34,0)</f>
        <v>#N/A</v>
      </c>
    </row>
    <row r="2691" spans="1:10" ht="18" customHeight="1" thickBot="1" x14ac:dyDescent="0.3">
      <c r="A2691" s="1"/>
      <c r="B2691" s="1"/>
      <c r="C2691" s="1"/>
      <c r="D2691" s="1"/>
      <c r="E2691" s="713"/>
      <c r="F2691" s="1"/>
      <c r="G2691" s="1"/>
      <c r="H2691" s="45" t="str">
        <f t="array" ref="H2691">IF(ISERROR(INDEX(גיליון3!$U$14:$X$28,MATCH('דיווח פרטני'!G2691,גיליון3!$T$14:$T$28,0),MATCH('דיווח פרטני'!C2691,גיליון3!$U$13:$X$13,0)))," ", INDEX(גיליון3!$U$14:$X$28,MATCH('דיווח פרטני'!G2691,גיליון3!$T$14:$T$28,0),MATCH('דיווח פרטני'!C2691,גיליון3!$U$13:$X$13,0)))</f>
        <v xml:space="preserve"> </v>
      </c>
      <c r="I2691" s="1"/>
      <c r="J2691" s="1" t="e">
        <f>VLOOKUP(Table_1[[#This Row],[מספר רישוי ]],'[3]2024'!$A:$AH,34,0)</f>
        <v>#N/A</v>
      </c>
    </row>
    <row r="2692" spans="1:10" ht="18" customHeight="1" thickBot="1" x14ac:dyDescent="0.3">
      <c r="A2692" s="1"/>
      <c r="B2692" s="1"/>
      <c r="C2692" s="1"/>
      <c r="D2692" s="1"/>
      <c r="E2692" s="713"/>
      <c r="F2692" s="1"/>
      <c r="G2692" s="1"/>
      <c r="H2692" s="45" t="str">
        <f t="array" ref="H2692">IF(ISERROR(INDEX(גיליון3!$U$14:$X$28,MATCH('דיווח פרטני'!G2692,גיליון3!$T$14:$T$28,0),MATCH('דיווח פרטני'!C2692,גיליון3!$U$13:$X$13,0)))," ", INDEX(גיליון3!$U$14:$X$28,MATCH('דיווח פרטני'!G2692,גיליון3!$T$14:$T$28,0),MATCH('דיווח פרטני'!C2692,גיליון3!$U$13:$X$13,0)))</f>
        <v xml:space="preserve"> </v>
      </c>
      <c r="I2692" s="1"/>
      <c r="J2692" s="1" t="e">
        <f>VLOOKUP(Table_1[[#This Row],[מספר רישוי ]],'[3]2024'!$A:$AH,34,0)</f>
        <v>#N/A</v>
      </c>
    </row>
    <row r="2693" spans="1:10" ht="18" customHeight="1" thickBot="1" x14ac:dyDescent="0.3">
      <c r="A2693" s="1"/>
      <c r="B2693" s="1"/>
      <c r="C2693" s="1"/>
      <c r="D2693" s="1"/>
      <c r="E2693" s="713"/>
      <c r="F2693" s="1"/>
      <c r="G2693" s="1"/>
      <c r="H2693" s="45" t="str">
        <f t="array" ref="H2693">IF(ISERROR(INDEX(גיליון3!$U$14:$X$28,MATCH('דיווח פרטני'!G2693,גיליון3!$T$14:$T$28,0),MATCH('דיווח פרטני'!C2693,גיליון3!$U$13:$X$13,0)))," ", INDEX(גיליון3!$U$14:$X$28,MATCH('דיווח פרטני'!G2693,גיליון3!$T$14:$T$28,0),MATCH('דיווח פרטני'!C2693,גיליון3!$U$13:$X$13,0)))</f>
        <v xml:space="preserve"> </v>
      </c>
      <c r="I2693" s="1"/>
      <c r="J2693" s="1" t="e">
        <f>VLOOKUP(Table_1[[#This Row],[מספר רישוי ]],'[3]2024'!$A:$AH,34,0)</f>
        <v>#N/A</v>
      </c>
    </row>
    <row r="2694" spans="1:10" ht="18" customHeight="1" thickBot="1" x14ac:dyDescent="0.3">
      <c r="A2694" s="1"/>
      <c r="B2694" s="1"/>
      <c r="C2694" s="1"/>
      <c r="D2694" s="1"/>
      <c r="E2694" s="713"/>
      <c r="F2694" s="1"/>
      <c r="G2694" s="1"/>
      <c r="H2694" s="45" t="str">
        <f t="array" ref="H2694">IF(ISERROR(INDEX(גיליון3!$U$14:$X$28,MATCH('דיווח פרטני'!G2694,גיליון3!$T$14:$T$28,0),MATCH('דיווח פרטני'!C2694,גיליון3!$U$13:$X$13,0)))," ", INDEX(גיליון3!$U$14:$X$28,MATCH('דיווח פרטני'!G2694,גיליון3!$T$14:$T$28,0),MATCH('דיווח פרטני'!C2694,גיליון3!$U$13:$X$13,0)))</f>
        <v xml:space="preserve"> </v>
      </c>
      <c r="I2694" s="1"/>
      <c r="J2694" s="1" t="e">
        <f>VLOOKUP(Table_1[[#This Row],[מספר רישוי ]],'[3]2024'!$A:$AH,34,0)</f>
        <v>#N/A</v>
      </c>
    </row>
    <row r="2695" spans="1:10" ht="18" customHeight="1" thickBot="1" x14ac:dyDescent="0.3">
      <c r="A2695" s="1"/>
      <c r="B2695" s="1"/>
      <c r="C2695" s="1"/>
      <c r="D2695" s="1"/>
      <c r="E2695" s="713"/>
      <c r="F2695" s="1"/>
      <c r="G2695" s="1"/>
      <c r="H2695" s="45" t="str">
        <f t="array" ref="H2695">IF(ISERROR(INDEX(גיליון3!$U$14:$X$28,MATCH('דיווח פרטני'!G2695,גיליון3!$T$14:$T$28,0),MATCH('דיווח פרטני'!C2695,גיליון3!$U$13:$X$13,0)))," ", INDEX(גיליון3!$U$14:$X$28,MATCH('דיווח פרטני'!G2695,גיליון3!$T$14:$T$28,0),MATCH('דיווח פרטני'!C2695,גיליון3!$U$13:$X$13,0)))</f>
        <v xml:space="preserve"> </v>
      </c>
      <c r="I2695" s="1"/>
      <c r="J2695" s="1" t="e">
        <f>VLOOKUP(Table_1[[#This Row],[מספר רישוי ]],'[3]2024'!$A:$AH,34,0)</f>
        <v>#N/A</v>
      </c>
    </row>
    <row r="2696" spans="1:10" ht="18" customHeight="1" thickBot="1" x14ac:dyDescent="0.3">
      <c r="A2696" s="1"/>
      <c r="B2696" s="1"/>
      <c r="C2696" s="1"/>
      <c r="D2696" s="1"/>
      <c r="E2696" s="713"/>
      <c r="F2696" s="1"/>
      <c r="G2696" s="1"/>
      <c r="H2696" s="45" t="str">
        <f t="array" ref="H2696">IF(ISERROR(INDEX(גיליון3!$U$14:$X$28,MATCH('דיווח פרטני'!G2696,גיליון3!$T$14:$T$28,0),MATCH('דיווח פרטני'!C2696,גיליון3!$U$13:$X$13,0)))," ", INDEX(גיליון3!$U$14:$X$28,MATCH('דיווח פרטני'!G2696,גיליון3!$T$14:$T$28,0),MATCH('דיווח פרטני'!C2696,גיליון3!$U$13:$X$13,0)))</f>
        <v xml:space="preserve"> </v>
      </c>
      <c r="I2696" s="1"/>
      <c r="J2696" s="1" t="e">
        <f>VLOOKUP(Table_1[[#This Row],[מספר רישוי ]],'[3]2024'!$A:$AH,34,0)</f>
        <v>#N/A</v>
      </c>
    </row>
    <row r="2697" spans="1:10" ht="18" customHeight="1" thickBot="1" x14ac:dyDescent="0.3">
      <c r="A2697" s="1"/>
      <c r="B2697" s="1"/>
      <c r="C2697" s="1"/>
      <c r="D2697" s="1"/>
      <c r="E2697" s="713"/>
      <c r="F2697" s="1"/>
      <c r="G2697" s="1"/>
      <c r="H2697" s="45" t="str">
        <f t="array" ref="H2697">IF(ISERROR(INDEX(גיליון3!$U$14:$X$28,MATCH('דיווח פרטני'!G2697,גיליון3!$T$14:$T$28,0),MATCH('דיווח פרטני'!C2697,גיליון3!$U$13:$X$13,0)))," ", INDEX(גיליון3!$U$14:$X$28,MATCH('דיווח פרטני'!G2697,גיליון3!$T$14:$T$28,0),MATCH('דיווח פרטני'!C2697,גיליון3!$U$13:$X$13,0)))</f>
        <v xml:space="preserve"> </v>
      </c>
      <c r="I2697" s="1"/>
      <c r="J2697" s="1" t="e">
        <f>VLOOKUP(Table_1[[#This Row],[מספר רישוי ]],'[3]2024'!$A:$AH,34,0)</f>
        <v>#N/A</v>
      </c>
    </row>
    <row r="2698" spans="1:10" ht="18" customHeight="1" thickBot="1" x14ac:dyDescent="0.3">
      <c r="A2698" s="1"/>
      <c r="B2698" s="1"/>
      <c r="C2698" s="1"/>
      <c r="D2698" s="1"/>
      <c r="E2698" s="713"/>
      <c r="F2698" s="1"/>
      <c r="G2698" s="1"/>
      <c r="H2698" s="45" t="str">
        <f t="array" ref="H2698">IF(ISERROR(INDEX(גיליון3!$U$14:$X$28,MATCH('דיווח פרטני'!G2698,גיליון3!$T$14:$T$28,0),MATCH('דיווח פרטני'!C2698,גיליון3!$U$13:$X$13,0)))," ", INDEX(גיליון3!$U$14:$X$28,MATCH('דיווח פרטני'!G2698,גיליון3!$T$14:$T$28,0),MATCH('דיווח פרטני'!C2698,גיליון3!$U$13:$X$13,0)))</f>
        <v xml:space="preserve"> </v>
      </c>
      <c r="I2698" s="1"/>
      <c r="J2698" s="1" t="e">
        <f>VLOOKUP(Table_1[[#This Row],[מספר רישוי ]],'[3]2024'!$A:$AH,34,0)</f>
        <v>#N/A</v>
      </c>
    </row>
    <row r="2699" spans="1:10" ht="18" customHeight="1" thickBot="1" x14ac:dyDescent="0.3">
      <c r="A2699" s="1"/>
      <c r="B2699" s="1"/>
      <c r="C2699" s="1"/>
      <c r="D2699" s="1"/>
      <c r="E2699" s="713"/>
      <c r="F2699" s="1"/>
      <c r="G2699" s="1"/>
      <c r="H2699" s="45" t="str">
        <f t="array" ref="H2699">IF(ISERROR(INDEX(גיליון3!$U$14:$X$28,MATCH('דיווח פרטני'!G2699,גיליון3!$T$14:$T$28,0),MATCH('דיווח פרטני'!C2699,גיליון3!$U$13:$X$13,0)))," ", INDEX(גיליון3!$U$14:$X$28,MATCH('דיווח פרטני'!G2699,גיליון3!$T$14:$T$28,0),MATCH('דיווח פרטני'!C2699,גיליון3!$U$13:$X$13,0)))</f>
        <v xml:space="preserve"> </v>
      </c>
      <c r="I2699" s="1"/>
      <c r="J2699" s="1" t="e">
        <f>VLOOKUP(Table_1[[#This Row],[מספר רישוי ]],'[3]2024'!$A:$AH,34,0)</f>
        <v>#N/A</v>
      </c>
    </row>
    <row r="2700" spans="1:10" ht="18" customHeight="1" thickBot="1" x14ac:dyDescent="0.3">
      <c r="A2700" s="1"/>
      <c r="B2700" s="1"/>
      <c r="C2700" s="1"/>
      <c r="D2700" s="1"/>
      <c r="E2700" s="713"/>
      <c r="F2700" s="1"/>
      <c r="G2700" s="1"/>
      <c r="H2700" s="45" t="str">
        <f t="array" ref="H2700">IF(ISERROR(INDEX(גיליון3!$U$14:$X$28,MATCH('דיווח פרטני'!G2700,גיליון3!$T$14:$T$28,0),MATCH('דיווח פרטני'!C2700,גיליון3!$U$13:$X$13,0)))," ", INDEX(גיליון3!$U$14:$X$28,MATCH('דיווח פרטני'!G2700,גיליון3!$T$14:$T$28,0),MATCH('דיווח פרטני'!C2700,גיליון3!$U$13:$X$13,0)))</f>
        <v xml:space="preserve"> </v>
      </c>
      <c r="I2700" s="1"/>
      <c r="J2700" s="1" t="e">
        <f>VLOOKUP(Table_1[[#This Row],[מספר רישוי ]],'[3]2024'!$A:$AH,34,0)</f>
        <v>#N/A</v>
      </c>
    </row>
    <row r="2701" spans="1:10" ht="18" customHeight="1" thickBot="1" x14ac:dyDescent="0.3">
      <c r="A2701" s="1"/>
      <c r="B2701" s="1"/>
      <c r="C2701" s="1"/>
      <c r="D2701" s="1"/>
      <c r="E2701" s="713"/>
      <c r="F2701" s="1"/>
      <c r="G2701" s="1"/>
      <c r="H2701" s="45" t="str">
        <f t="array" ref="H2701">IF(ISERROR(INDEX(גיליון3!$U$14:$X$28,MATCH('דיווח פרטני'!G2701,גיליון3!$T$14:$T$28,0),MATCH('דיווח פרטני'!C2701,גיליון3!$U$13:$X$13,0)))," ", INDEX(גיליון3!$U$14:$X$28,MATCH('דיווח פרטני'!G2701,גיליון3!$T$14:$T$28,0),MATCH('דיווח פרטני'!C2701,גיליון3!$U$13:$X$13,0)))</f>
        <v xml:space="preserve"> </v>
      </c>
      <c r="I2701" s="1"/>
      <c r="J2701" s="1" t="e">
        <f>VLOOKUP(Table_1[[#This Row],[מספר רישוי ]],'[3]2024'!$A:$AH,34,0)</f>
        <v>#N/A</v>
      </c>
    </row>
    <row r="2702" spans="1:10" ht="18" customHeight="1" thickBot="1" x14ac:dyDescent="0.3">
      <c r="A2702" s="1"/>
      <c r="B2702" s="1"/>
      <c r="C2702" s="1"/>
      <c r="D2702" s="1"/>
      <c r="E2702" s="713"/>
      <c r="F2702" s="1"/>
      <c r="G2702" s="1"/>
      <c r="H2702" s="45" t="str">
        <f t="array" ref="H2702">IF(ISERROR(INDEX(גיליון3!$U$14:$X$28,MATCH('דיווח פרטני'!G2702,גיליון3!$T$14:$T$28,0),MATCH('דיווח פרטני'!C2702,גיליון3!$U$13:$X$13,0)))," ", INDEX(גיליון3!$U$14:$X$28,MATCH('דיווח פרטני'!G2702,גיליון3!$T$14:$T$28,0),MATCH('דיווח פרטני'!C2702,גיליון3!$U$13:$X$13,0)))</f>
        <v xml:space="preserve"> </v>
      </c>
      <c r="I2702" s="1"/>
      <c r="J2702" s="1" t="e">
        <f>VLOOKUP(Table_1[[#This Row],[מספר רישוי ]],'[3]2024'!$A:$AH,34,0)</f>
        <v>#N/A</v>
      </c>
    </row>
    <row r="2703" spans="1:10" ht="18" customHeight="1" thickBot="1" x14ac:dyDescent="0.3">
      <c r="A2703" s="1"/>
      <c r="B2703" s="1"/>
      <c r="C2703" s="1"/>
      <c r="D2703" s="1"/>
      <c r="E2703" s="713"/>
      <c r="F2703" s="1"/>
      <c r="G2703" s="1"/>
      <c r="H2703" s="45" t="str">
        <f t="array" ref="H2703">IF(ISERROR(INDEX(גיליון3!$U$14:$X$28,MATCH('דיווח פרטני'!G2703,גיליון3!$T$14:$T$28,0),MATCH('דיווח פרטני'!C2703,גיליון3!$U$13:$X$13,0)))," ", INDEX(גיליון3!$U$14:$X$28,MATCH('דיווח פרטני'!G2703,גיליון3!$T$14:$T$28,0),MATCH('דיווח פרטני'!C2703,גיליון3!$U$13:$X$13,0)))</f>
        <v xml:space="preserve"> </v>
      </c>
      <c r="I2703" s="1"/>
      <c r="J2703" s="1" t="e">
        <f>VLOOKUP(Table_1[[#This Row],[מספר רישוי ]],'[3]2024'!$A:$AH,34,0)</f>
        <v>#N/A</v>
      </c>
    </row>
    <row r="2704" spans="1:10" ht="18" customHeight="1" thickBot="1" x14ac:dyDescent="0.3">
      <c r="A2704" s="1"/>
      <c r="B2704" s="1"/>
      <c r="C2704" s="1"/>
      <c r="D2704" s="1"/>
      <c r="E2704" s="713"/>
      <c r="F2704" s="1"/>
      <c r="G2704" s="1"/>
      <c r="H2704" s="45" t="str">
        <f t="array" ref="H2704">IF(ISERROR(INDEX(גיליון3!$U$14:$X$28,MATCH('דיווח פרטני'!G2704,גיליון3!$T$14:$T$28,0),MATCH('דיווח פרטני'!C2704,גיליון3!$U$13:$X$13,0)))," ", INDEX(גיליון3!$U$14:$X$28,MATCH('דיווח פרטני'!G2704,גיליון3!$T$14:$T$28,0),MATCH('דיווח פרטני'!C2704,גיליון3!$U$13:$X$13,0)))</f>
        <v xml:space="preserve"> </v>
      </c>
      <c r="I2704" s="1"/>
      <c r="J2704" s="1" t="e">
        <f>VLOOKUP(Table_1[[#This Row],[מספר רישוי ]],'[3]2024'!$A:$AH,34,0)</f>
        <v>#N/A</v>
      </c>
    </row>
    <row r="2705" spans="1:10" ht="18" customHeight="1" thickBot="1" x14ac:dyDescent="0.3">
      <c r="A2705" s="1"/>
      <c r="B2705" s="1"/>
      <c r="C2705" s="1"/>
      <c r="D2705" s="1"/>
      <c r="E2705" s="713"/>
      <c r="F2705" s="1"/>
      <c r="G2705" s="1"/>
      <c r="H2705" s="45" t="str">
        <f t="array" ref="H2705">IF(ISERROR(INDEX(גיליון3!$U$14:$X$28,MATCH('דיווח פרטני'!G2705,גיליון3!$T$14:$T$28,0),MATCH('דיווח פרטני'!C2705,גיליון3!$U$13:$X$13,0)))," ", INDEX(גיליון3!$U$14:$X$28,MATCH('דיווח פרטני'!G2705,גיליון3!$T$14:$T$28,0),MATCH('דיווח פרטני'!C2705,גיליון3!$U$13:$X$13,0)))</f>
        <v xml:space="preserve"> </v>
      </c>
      <c r="I2705" s="1"/>
      <c r="J2705" s="1" t="e">
        <f>VLOOKUP(Table_1[[#This Row],[מספר רישוי ]],'[3]2024'!$A:$AH,34,0)</f>
        <v>#N/A</v>
      </c>
    </row>
    <row r="2706" spans="1:10" ht="18" customHeight="1" thickBot="1" x14ac:dyDescent="0.3">
      <c r="A2706" s="1"/>
      <c r="B2706" s="1"/>
      <c r="C2706" s="1"/>
      <c r="D2706" s="1"/>
      <c r="E2706" s="713"/>
      <c r="F2706" s="1"/>
      <c r="G2706" s="1"/>
      <c r="H2706" s="45" t="str">
        <f t="array" ref="H2706">IF(ISERROR(INDEX(גיליון3!$U$14:$X$28,MATCH('דיווח פרטני'!G2706,גיליון3!$T$14:$T$28,0),MATCH('דיווח פרטני'!C2706,גיליון3!$U$13:$X$13,0)))," ", INDEX(גיליון3!$U$14:$X$28,MATCH('דיווח פרטני'!G2706,גיליון3!$T$14:$T$28,0),MATCH('דיווח פרטני'!C2706,גיליון3!$U$13:$X$13,0)))</f>
        <v xml:space="preserve"> </v>
      </c>
      <c r="I2706" s="1"/>
      <c r="J2706" s="1" t="e">
        <f>VLOOKUP(Table_1[[#This Row],[מספר רישוי ]],'[3]2024'!$A:$AH,34,0)</f>
        <v>#N/A</v>
      </c>
    </row>
    <row r="2707" spans="1:10" ht="18" customHeight="1" thickBot="1" x14ac:dyDescent="0.3">
      <c r="A2707" s="1"/>
      <c r="B2707" s="1"/>
      <c r="C2707" s="1"/>
      <c r="D2707" s="1"/>
      <c r="E2707" s="713"/>
      <c r="F2707" s="1"/>
      <c r="G2707" s="1"/>
      <c r="H2707" s="45" t="str">
        <f t="array" ref="H2707">IF(ISERROR(INDEX(גיליון3!$U$14:$X$28,MATCH('דיווח פרטני'!G2707,גיליון3!$T$14:$T$28,0),MATCH('דיווח פרטני'!C2707,גיליון3!$U$13:$X$13,0)))," ", INDEX(גיליון3!$U$14:$X$28,MATCH('דיווח פרטני'!G2707,גיליון3!$T$14:$T$28,0),MATCH('דיווח פרטני'!C2707,גיליון3!$U$13:$X$13,0)))</f>
        <v xml:space="preserve"> </v>
      </c>
      <c r="I2707" s="1"/>
      <c r="J2707" s="1" t="e">
        <f>VLOOKUP(Table_1[[#This Row],[מספר רישוי ]],'[3]2024'!$A:$AH,34,0)</f>
        <v>#N/A</v>
      </c>
    </row>
    <row r="2708" spans="1:10" ht="18" customHeight="1" thickBot="1" x14ac:dyDescent="0.3">
      <c r="A2708" s="1"/>
      <c r="B2708" s="1"/>
      <c r="C2708" s="1"/>
      <c r="D2708" s="1"/>
      <c r="E2708" s="713"/>
      <c r="F2708" s="1"/>
      <c r="G2708" s="1"/>
      <c r="H2708" s="45" t="str">
        <f t="array" ref="H2708">IF(ISERROR(INDEX(גיליון3!$U$14:$X$28,MATCH('דיווח פרטני'!G2708,גיליון3!$T$14:$T$28,0),MATCH('דיווח פרטני'!C2708,גיליון3!$U$13:$X$13,0)))," ", INDEX(גיליון3!$U$14:$X$28,MATCH('דיווח פרטני'!G2708,גיליון3!$T$14:$T$28,0),MATCH('דיווח פרטני'!C2708,גיליון3!$U$13:$X$13,0)))</f>
        <v xml:space="preserve"> </v>
      </c>
      <c r="I2708" s="1"/>
      <c r="J2708" s="1" t="e">
        <f>VLOOKUP(Table_1[[#This Row],[מספר רישוי ]],'[3]2024'!$A:$AH,34,0)</f>
        <v>#N/A</v>
      </c>
    </row>
    <row r="2709" spans="1:10" ht="18" customHeight="1" thickBot="1" x14ac:dyDescent="0.3">
      <c r="A2709" s="1"/>
      <c r="B2709" s="1"/>
      <c r="C2709" s="1"/>
      <c r="D2709" s="1"/>
      <c r="E2709" s="713"/>
      <c r="F2709" s="1"/>
      <c r="G2709" s="1"/>
      <c r="H2709" s="45" t="str">
        <f t="array" ref="H2709">IF(ISERROR(INDEX(גיליון3!$U$14:$X$28,MATCH('דיווח פרטני'!G2709,גיליון3!$T$14:$T$28,0),MATCH('דיווח פרטני'!C2709,גיליון3!$U$13:$X$13,0)))," ", INDEX(גיליון3!$U$14:$X$28,MATCH('דיווח פרטני'!G2709,גיליון3!$T$14:$T$28,0),MATCH('דיווח פרטני'!C2709,גיליון3!$U$13:$X$13,0)))</f>
        <v xml:space="preserve"> </v>
      </c>
      <c r="I2709" s="1"/>
      <c r="J2709" s="1" t="e">
        <f>VLOOKUP(Table_1[[#This Row],[מספר רישוי ]],'[3]2024'!$A:$AH,34,0)</f>
        <v>#N/A</v>
      </c>
    </row>
    <row r="2710" spans="1:10" ht="18" customHeight="1" thickBot="1" x14ac:dyDescent="0.3">
      <c r="A2710" s="1"/>
      <c r="B2710" s="1"/>
      <c r="C2710" s="1"/>
      <c r="D2710" s="1"/>
      <c r="E2710" s="713"/>
      <c r="F2710" s="1"/>
      <c r="G2710" s="1"/>
      <c r="H2710" s="45" t="str">
        <f t="array" ref="H2710">IF(ISERROR(INDEX(גיליון3!$U$14:$X$28,MATCH('דיווח פרטני'!G2710,גיליון3!$T$14:$T$28,0),MATCH('דיווח פרטני'!C2710,גיליון3!$U$13:$X$13,0)))," ", INDEX(גיליון3!$U$14:$X$28,MATCH('דיווח פרטני'!G2710,גיליון3!$T$14:$T$28,0),MATCH('דיווח פרטני'!C2710,גיליון3!$U$13:$X$13,0)))</f>
        <v xml:space="preserve"> </v>
      </c>
      <c r="I2710" s="1"/>
      <c r="J2710" s="1" t="e">
        <f>VLOOKUP(Table_1[[#This Row],[מספר רישוי ]],'[3]2024'!$A:$AH,34,0)</f>
        <v>#N/A</v>
      </c>
    </row>
    <row r="2711" spans="1:10" ht="18" customHeight="1" thickBot="1" x14ac:dyDescent="0.3">
      <c r="A2711" s="1"/>
      <c r="B2711" s="1"/>
      <c r="C2711" s="1"/>
      <c r="D2711" s="1"/>
      <c r="E2711" s="713"/>
      <c r="F2711" s="1"/>
      <c r="G2711" s="1"/>
      <c r="H2711" s="45" t="str">
        <f t="array" ref="H2711">IF(ISERROR(INDEX(גיליון3!$U$14:$X$28,MATCH('דיווח פרטני'!G2711,גיליון3!$T$14:$T$28,0),MATCH('דיווח פרטני'!C2711,גיליון3!$U$13:$X$13,0)))," ", INDEX(גיליון3!$U$14:$X$28,MATCH('דיווח פרטני'!G2711,גיליון3!$T$14:$T$28,0),MATCH('דיווח פרטני'!C2711,גיליון3!$U$13:$X$13,0)))</f>
        <v xml:space="preserve"> </v>
      </c>
      <c r="I2711" s="1"/>
      <c r="J2711" s="1" t="e">
        <f>VLOOKUP(Table_1[[#This Row],[מספר רישוי ]],'[3]2024'!$A:$AH,34,0)</f>
        <v>#N/A</v>
      </c>
    </row>
    <row r="2712" spans="1:10" ht="18" customHeight="1" thickBot="1" x14ac:dyDescent="0.3">
      <c r="A2712" s="1"/>
      <c r="B2712" s="1"/>
      <c r="C2712" s="1"/>
      <c r="D2712" s="1"/>
      <c r="E2712" s="713"/>
      <c r="F2712" s="1"/>
      <c r="G2712" s="1"/>
      <c r="H2712" s="45" t="str">
        <f t="array" ref="H2712">IF(ISERROR(INDEX(גיליון3!$U$14:$X$28,MATCH('דיווח פרטני'!G2712,גיליון3!$T$14:$T$28,0),MATCH('דיווח פרטני'!C2712,גיליון3!$U$13:$X$13,0)))," ", INDEX(גיליון3!$U$14:$X$28,MATCH('דיווח פרטני'!G2712,גיליון3!$T$14:$T$28,0),MATCH('דיווח פרטני'!C2712,גיליון3!$U$13:$X$13,0)))</f>
        <v xml:space="preserve"> </v>
      </c>
      <c r="I2712" s="1"/>
      <c r="J2712" s="1" t="e">
        <f>VLOOKUP(Table_1[[#This Row],[מספר רישוי ]],'[3]2024'!$A:$AH,34,0)</f>
        <v>#N/A</v>
      </c>
    </row>
    <row r="2713" spans="1:10" ht="18" customHeight="1" thickBot="1" x14ac:dyDescent="0.3">
      <c r="A2713" s="1"/>
      <c r="B2713" s="1"/>
      <c r="C2713" s="1"/>
      <c r="D2713" s="1"/>
      <c r="E2713" s="713"/>
      <c r="F2713" s="1"/>
      <c r="G2713" s="1"/>
      <c r="H2713" s="45" t="str">
        <f t="array" ref="H2713">IF(ISERROR(INDEX(גיליון3!$U$14:$X$28,MATCH('דיווח פרטני'!G2713,גיליון3!$T$14:$T$28,0),MATCH('דיווח פרטני'!C2713,גיליון3!$U$13:$X$13,0)))," ", INDEX(גיליון3!$U$14:$X$28,MATCH('דיווח פרטני'!G2713,גיליון3!$T$14:$T$28,0),MATCH('דיווח פרטני'!C2713,גיליון3!$U$13:$X$13,0)))</f>
        <v xml:space="preserve"> </v>
      </c>
      <c r="I2713" s="1"/>
      <c r="J2713" s="1" t="e">
        <f>VLOOKUP(Table_1[[#This Row],[מספר רישוי ]],'[3]2024'!$A:$AH,34,0)</f>
        <v>#N/A</v>
      </c>
    </row>
    <row r="2714" spans="1:10" ht="18" customHeight="1" thickBot="1" x14ac:dyDescent="0.3">
      <c r="A2714" s="1"/>
      <c r="B2714" s="1"/>
      <c r="C2714" s="1"/>
      <c r="D2714" s="1"/>
      <c r="E2714" s="713"/>
      <c r="F2714" s="1"/>
      <c r="G2714" s="1"/>
      <c r="H2714" s="45" t="str">
        <f t="array" ref="H2714">IF(ISERROR(INDEX(גיליון3!$U$14:$X$28,MATCH('דיווח פרטני'!G2714,גיליון3!$T$14:$T$28,0),MATCH('דיווח פרטני'!C2714,גיליון3!$U$13:$X$13,0)))," ", INDEX(גיליון3!$U$14:$X$28,MATCH('דיווח פרטני'!G2714,גיליון3!$T$14:$T$28,0),MATCH('דיווח פרטני'!C2714,גיליון3!$U$13:$X$13,0)))</f>
        <v xml:space="preserve"> </v>
      </c>
      <c r="I2714" s="1"/>
      <c r="J2714" s="1" t="e">
        <f>VLOOKUP(Table_1[[#This Row],[מספר רישוי ]],'[3]2024'!$A:$AH,34,0)</f>
        <v>#N/A</v>
      </c>
    </row>
    <row r="2715" spans="1:10" ht="18" customHeight="1" thickBot="1" x14ac:dyDescent="0.3">
      <c r="A2715" s="1"/>
      <c r="B2715" s="1"/>
      <c r="C2715" s="1"/>
      <c r="D2715" s="1"/>
      <c r="E2715" s="713"/>
      <c r="F2715" s="1"/>
      <c r="G2715" s="1"/>
      <c r="H2715" s="45" t="str">
        <f t="array" ref="H2715">IF(ISERROR(INDEX(גיליון3!$U$14:$X$28,MATCH('דיווח פרטני'!G2715,גיליון3!$T$14:$T$28,0),MATCH('דיווח פרטני'!C2715,גיליון3!$U$13:$X$13,0)))," ", INDEX(גיליון3!$U$14:$X$28,MATCH('דיווח פרטני'!G2715,גיליון3!$T$14:$T$28,0),MATCH('דיווח פרטני'!C2715,גיליון3!$U$13:$X$13,0)))</f>
        <v xml:space="preserve"> </v>
      </c>
      <c r="I2715" s="1"/>
      <c r="J2715" s="1" t="e">
        <f>VLOOKUP(Table_1[[#This Row],[מספר רישוי ]],'[3]2024'!$A:$AH,34,0)</f>
        <v>#N/A</v>
      </c>
    </row>
    <row r="2716" spans="1:10" ht="18" customHeight="1" thickBot="1" x14ac:dyDescent="0.3">
      <c r="A2716" s="1"/>
      <c r="B2716" s="1"/>
      <c r="C2716" s="1"/>
      <c r="D2716" s="1"/>
      <c r="E2716" s="713"/>
      <c r="F2716" s="1"/>
      <c r="G2716" s="1"/>
      <c r="H2716" s="45" t="str">
        <f t="array" ref="H2716">IF(ISERROR(INDEX(גיליון3!$U$14:$X$28,MATCH('דיווח פרטני'!G2716,גיליון3!$T$14:$T$28,0),MATCH('דיווח פרטני'!C2716,גיליון3!$U$13:$X$13,0)))," ", INDEX(גיליון3!$U$14:$X$28,MATCH('דיווח פרטני'!G2716,גיליון3!$T$14:$T$28,0),MATCH('דיווח פרטני'!C2716,גיליון3!$U$13:$X$13,0)))</f>
        <v xml:space="preserve"> </v>
      </c>
      <c r="I2716" s="1"/>
      <c r="J2716" s="1" t="e">
        <f>VLOOKUP(Table_1[[#This Row],[מספר רישוי ]],'[3]2024'!$A:$AH,34,0)</f>
        <v>#N/A</v>
      </c>
    </row>
    <row r="2717" spans="1:10" ht="18" customHeight="1" thickBot="1" x14ac:dyDescent="0.3">
      <c r="A2717" s="1"/>
      <c r="B2717" s="1"/>
      <c r="C2717" s="1"/>
      <c r="D2717" s="1"/>
      <c r="E2717" s="713"/>
      <c r="F2717" s="1"/>
      <c r="G2717" s="1"/>
      <c r="H2717" s="45" t="str">
        <f t="array" ref="H2717">IF(ISERROR(INDEX(גיליון3!$U$14:$X$28,MATCH('דיווח פרטני'!G2717,גיליון3!$T$14:$T$28,0),MATCH('דיווח פרטני'!C2717,גיליון3!$U$13:$X$13,0)))," ", INDEX(גיליון3!$U$14:$X$28,MATCH('דיווח פרטני'!G2717,גיליון3!$T$14:$T$28,0),MATCH('דיווח פרטני'!C2717,גיליון3!$U$13:$X$13,0)))</f>
        <v xml:space="preserve"> </v>
      </c>
      <c r="I2717" s="1"/>
      <c r="J2717" s="1" t="e">
        <f>VLOOKUP(Table_1[[#This Row],[מספר רישוי ]],'[3]2024'!$A:$AH,34,0)</f>
        <v>#N/A</v>
      </c>
    </row>
    <row r="2718" spans="1:10" ht="18" customHeight="1" thickBot="1" x14ac:dyDescent="0.3">
      <c r="A2718" s="1"/>
      <c r="B2718" s="1"/>
      <c r="C2718" s="1"/>
      <c r="D2718" s="1"/>
      <c r="E2718" s="713"/>
      <c r="F2718" s="1"/>
      <c r="G2718" s="1"/>
      <c r="H2718" s="45" t="str">
        <f t="array" ref="H2718">IF(ISERROR(INDEX(גיליון3!$U$14:$X$28,MATCH('דיווח פרטני'!G2718,גיליון3!$T$14:$T$28,0),MATCH('דיווח פרטני'!C2718,גיליון3!$U$13:$X$13,0)))," ", INDEX(גיליון3!$U$14:$X$28,MATCH('דיווח פרטני'!G2718,גיליון3!$T$14:$T$28,0),MATCH('דיווח פרטני'!C2718,גיליון3!$U$13:$X$13,0)))</f>
        <v xml:space="preserve"> </v>
      </c>
      <c r="I2718" s="1"/>
      <c r="J2718" s="1" t="e">
        <f>VLOOKUP(Table_1[[#This Row],[מספר רישוי ]],'[3]2024'!$A:$AH,34,0)</f>
        <v>#N/A</v>
      </c>
    </row>
    <row r="2719" spans="1:10" ht="18" customHeight="1" thickBot="1" x14ac:dyDescent="0.3">
      <c r="A2719" s="1"/>
      <c r="B2719" s="1"/>
      <c r="C2719" s="1"/>
      <c r="D2719" s="1"/>
      <c r="E2719" s="713"/>
      <c r="F2719" s="1"/>
      <c r="G2719" s="1"/>
      <c r="H2719" s="45" t="str">
        <f t="array" ref="H2719">IF(ISERROR(INDEX(גיליון3!$U$14:$X$28,MATCH('דיווח פרטני'!G2719,גיליון3!$T$14:$T$28,0),MATCH('דיווח פרטני'!C2719,גיליון3!$U$13:$X$13,0)))," ", INDEX(גיליון3!$U$14:$X$28,MATCH('דיווח פרטני'!G2719,גיליון3!$T$14:$T$28,0),MATCH('דיווח פרטני'!C2719,גיליון3!$U$13:$X$13,0)))</f>
        <v xml:space="preserve"> </v>
      </c>
      <c r="I2719" s="1"/>
      <c r="J2719" s="1" t="e">
        <f>VLOOKUP(Table_1[[#This Row],[מספר רישוי ]],'[3]2024'!$A:$AH,34,0)</f>
        <v>#N/A</v>
      </c>
    </row>
    <row r="2720" spans="1:10" ht="18" customHeight="1" thickBot="1" x14ac:dyDescent="0.3">
      <c r="A2720" s="1"/>
      <c r="B2720" s="1"/>
      <c r="C2720" s="1"/>
      <c r="D2720" s="1"/>
      <c r="E2720" s="713"/>
      <c r="F2720" s="1"/>
      <c r="G2720" s="1"/>
      <c r="H2720" s="45" t="str">
        <f t="array" ref="H2720">IF(ISERROR(INDEX(גיליון3!$U$14:$X$28,MATCH('דיווח פרטני'!G2720,גיליון3!$T$14:$T$28,0),MATCH('דיווח פרטני'!C2720,גיליון3!$U$13:$X$13,0)))," ", INDEX(גיליון3!$U$14:$X$28,MATCH('דיווח פרטני'!G2720,גיליון3!$T$14:$T$28,0),MATCH('דיווח פרטני'!C2720,גיליון3!$U$13:$X$13,0)))</f>
        <v xml:space="preserve"> </v>
      </c>
      <c r="I2720" s="1"/>
      <c r="J2720" s="1" t="e">
        <f>VLOOKUP(Table_1[[#This Row],[מספר רישוי ]],'[3]2024'!$A:$AH,34,0)</f>
        <v>#N/A</v>
      </c>
    </row>
    <row r="2721" spans="1:10" ht="18" customHeight="1" thickBot="1" x14ac:dyDescent="0.3">
      <c r="A2721" s="1"/>
      <c r="B2721" s="1"/>
      <c r="C2721" s="1"/>
      <c r="D2721" s="1"/>
      <c r="E2721" s="713"/>
      <c r="F2721" s="1"/>
      <c r="G2721" s="1"/>
      <c r="H2721" s="45" t="str">
        <f t="array" ref="H2721">IF(ISERROR(INDEX(גיליון3!$U$14:$X$28,MATCH('דיווח פרטני'!G2721,גיליון3!$T$14:$T$28,0),MATCH('דיווח פרטני'!C2721,גיליון3!$U$13:$X$13,0)))," ", INDEX(גיליון3!$U$14:$X$28,MATCH('דיווח פרטני'!G2721,גיליון3!$T$14:$T$28,0),MATCH('דיווח פרטני'!C2721,גיליון3!$U$13:$X$13,0)))</f>
        <v xml:space="preserve"> </v>
      </c>
      <c r="I2721" s="1"/>
      <c r="J2721" s="1" t="e">
        <f>VLOOKUP(Table_1[[#This Row],[מספר רישוי ]],'[3]2024'!$A:$AH,34,0)</f>
        <v>#N/A</v>
      </c>
    </row>
    <row r="2722" spans="1:10" ht="18" customHeight="1" thickBot="1" x14ac:dyDescent="0.3">
      <c r="A2722" s="1"/>
      <c r="B2722" s="1"/>
      <c r="C2722" s="1"/>
      <c r="D2722" s="1"/>
      <c r="E2722" s="713"/>
      <c r="F2722" s="1"/>
      <c r="G2722" s="1"/>
      <c r="H2722" s="45" t="str">
        <f t="array" ref="H2722">IF(ISERROR(INDEX(גיליון3!$U$14:$X$28,MATCH('דיווח פרטני'!G2722,גיליון3!$T$14:$T$28,0),MATCH('דיווח פרטני'!C2722,גיליון3!$U$13:$X$13,0)))," ", INDEX(גיליון3!$U$14:$X$28,MATCH('דיווח פרטני'!G2722,גיליון3!$T$14:$T$28,0),MATCH('דיווח פרטני'!C2722,גיליון3!$U$13:$X$13,0)))</f>
        <v xml:space="preserve"> </v>
      </c>
      <c r="I2722" s="1"/>
      <c r="J2722" s="1" t="e">
        <f>VLOOKUP(Table_1[[#This Row],[מספר רישוי ]],'[3]2024'!$A:$AH,34,0)</f>
        <v>#N/A</v>
      </c>
    </row>
    <row r="2723" spans="1:10" ht="18" customHeight="1" thickBot="1" x14ac:dyDescent="0.3">
      <c r="A2723" s="1"/>
      <c r="B2723" s="1"/>
      <c r="C2723" s="1"/>
      <c r="D2723" s="1"/>
      <c r="E2723" s="713"/>
      <c r="F2723" s="1"/>
      <c r="G2723" s="1"/>
      <c r="H2723" s="45" t="str">
        <f t="array" ref="H2723">IF(ISERROR(INDEX(גיליון3!$U$14:$X$28,MATCH('דיווח פרטני'!G2723,גיליון3!$T$14:$T$28,0),MATCH('דיווח פרטני'!C2723,גיליון3!$U$13:$X$13,0)))," ", INDEX(גיליון3!$U$14:$X$28,MATCH('דיווח פרטני'!G2723,גיליון3!$T$14:$T$28,0),MATCH('דיווח פרטני'!C2723,גיליון3!$U$13:$X$13,0)))</f>
        <v xml:space="preserve"> </v>
      </c>
      <c r="I2723" s="1"/>
      <c r="J2723" s="1" t="e">
        <f>VLOOKUP(Table_1[[#This Row],[מספר רישוי ]],'[3]2024'!$A:$AH,34,0)</f>
        <v>#N/A</v>
      </c>
    </row>
    <row r="2724" spans="1:10" ht="18" customHeight="1" thickBot="1" x14ac:dyDescent="0.3">
      <c r="A2724" s="1"/>
      <c r="B2724" s="1"/>
      <c r="C2724" s="1"/>
      <c r="D2724" s="1"/>
      <c r="E2724" s="713"/>
      <c r="F2724" s="1"/>
      <c r="G2724" s="1"/>
      <c r="H2724" s="45" t="str">
        <f t="array" ref="H2724">IF(ISERROR(INDEX(גיליון3!$U$14:$X$28,MATCH('דיווח פרטני'!G2724,גיליון3!$T$14:$T$28,0),MATCH('דיווח פרטני'!C2724,גיליון3!$U$13:$X$13,0)))," ", INDEX(גיליון3!$U$14:$X$28,MATCH('דיווח פרטני'!G2724,גיליון3!$T$14:$T$28,0),MATCH('דיווח פרטני'!C2724,גיליון3!$U$13:$X$13,0)))</f>
        <v xml:space="preserve"> </v>
      </c>
      <c r="I2724" s="1"/>
      <c r="J2724" s="1" t="e">
        <f>VLOOKUP(Table_1[[#This Row],[מספר רישוי ]],'[3]2024'!$A:$AH,34,0)</f>
        <v>#N/A</v>
      </c>
    </row>
    <row r="2725" spans="1:10" ht="18" customHeight="1" thickBot="1" x14ac:dyDescent="0.3">
      <c r="A2725" s="1"/>
      <c r="B2725" s="1"/>
      <c r="C2725" s="1"/>
      <c r="D2725" s="1"/>
      <c r="E2725" s="713"/>
      <c r="F2725" s="1"/>
      <c r="G2725" s="1"/>
      <c r="H2725" s="45" t="str">
        <f t="array" ref="H2725">IF(ISERROR(INDEX(גיליון3!$U$14:$X$28,MATCH('דיווח פרטני'!G2725,גיליון3!$T$14:$T$28,0),MATCH('דיווח פרטני'!C2725,גיליון3!$U$13:$X$13,0)))," ", INDEX(גיליון3!$U$14:$X$28,MATCH('דיווח פרטני'!G2725,גיליון3!$T$14:$T$28,0),MATCH('דיווח פרטני'!C2725,גיליון3!$U$13:$X$13,0)))</f>
        <v xml:space="preserve"> </v>
      </c>
      <c r="I2725" s="1"/>
      <c r="J2725" s="1" t="e">
        <f>VLOOKUP(Table_1[[#This Row],[מספר רישוי ]],'[3]2024'!$A:$AH,34,0)</f>
        <v>#N/A</v>
      </c>
    </row>
    <row r="2726" spans="1:10" ht="18" customHeight="1" thickBot="1" x14ac:dyDescent="0.3">
      <c r="A2726" s="1"/>
      <c r="B2726" s="1"/>
      <c r="C2726" s="1"/>
      <c r="D2726" s="1"/>
      <c r="E2726" s="713"/>
      <c r="F2726" s="1"/>
      <c r="G2726" s="1"/>
      <c r="H2726" s="45" t="str">
        <f t="array" ref="H2726">IF(ISERROR(INDEX(גיליון3!$U$14:$X$28,MATCH('דיווח פרטני'!G2726,גיליון3!$T$14:$T$28,0),MATCH('דיווח פרטני'!C2726,גיליון3!$U$13:$X$13,0)))," ", INDEX(גיליון3!$U$14:$X$28,MATCH('דיווח פרטני'!G2726,גיליון3!$T$14:$T$28,0),MATCH('דיווח פרטני'!C2726,גיליון3!$U$13:$X$13,0)))</f>
        <v xml:space="preserve"> </v>
      </c>
      <c r="I2726" s="1"/>
      <c r="J2726" s="1" t="e">
        <f>VLOOKUP(Table_1[[#This Row],[מספר רישוי ]],'[3]2024'!$A:$AH,34,0)</f>
        <v>#N/A</v>
      </c>
    </row>
    <row r="2727" spans="1:10" ht="18" customHeight="1" thickBot="1" x14ac:dyDescent="0.3">
      <c r="A2727" s="1"/>
      <c r="B2727" s="1"/>
      <c r="C2727" s="1"/>
      <c r="D2727" s="1"/>
      <c r="E2727" s="713"/>
      <c r="F2727" s="1"/>
      <c r="G2727" s="1"/>
      <c r="H2727" s="45" t="str">
        <f t="array" ref="H2727">IF(ISERROR(INDEX(גיליון3!$U$14:$X$28,MATCH('דיווח פרטני'!G2727,גיליון3!$T$14:$T$28,0),MATCH('דיווח פרטני'!C2727,גיליון3!$U$13:$X$13,0)))," ", INDEX(גיליון3!$U$14:$X$28,MATCH('דיווח פרטני'!G2727,גיליון3!$T$14:$T$28,0),MATCH('דיווח פרטני'!C2727,גיליון3!$U$13:$X$13,0)))</f>
        <v xml:space="preserve"> </v>
      </c>
      <c r="I2727" s="1"/>
      <c r="J2727" s="1" t="e">
        <f>VLOOKUP(Table_1[[#This Row],[מספר רישוי ]],'[3]2024'!$A:$AH,34,0)</f>
        <v>#N/A</v>
      </c>
    </row>
    <row r="2728" spans="1:10" ht="18" customHeight="1" thickBot="1" x14ac:dyDescent="0.3">
      <c r="A2728" s="1"/>
      <c r="B2728" s="1"/>
      <c r="C2728" s="1"/>
      <c r="D2728" s="1"/>
      <c r="E2728" s="713"/>
      <c r="F2728" s="1"/>
      <c r="G2728" s="1"/>
      <c r="H2728" s="45" t="str">
        <f t="array" ref="H2728">IF(ISERROR(INDEX(גיליון3!$U$14:$X$28,MATCH('דיווח פרטני'!G2728,גיליון3!$T$14:$T$28,0),MATCH('דיווח פרטני'!C2728,גיליון3!$U$13:$X$13,0)))," ", INDEX(גיליון3!$U$14:$X$28,MATCH('דיווח פרטני'!G2728,גיליון3!$T$14:$T$28,0),MATCH('דיווח פרטני'!C2728,גיליון3!$U$13:$X$13,0)))</f>
        <v xml:space="preserve"> </v>
      </c>
      <c r="I2728" s="1"/>
      <c r="J2728" s="1" t="e">
        <f>VLOOKUP(Table_1[[#This Row],[מספר רישוי ]],'[3]2024'!$A:$AH,34,0)</f>
        <v>#N/A</v>
      </c>
    </row>
    <row r="2729" spans="1:10" ht="18" customHeight="1" thickBot="1" x14ac:dyDescent="0.3">
      <c r="A2729" s="1"/>
      <c r="B2729" s="1"/>
      <c r="C2729" s="1"/>
      <c r="D2729" s="1"/>
      <c r="E2729" s="713"/>
      <c r="F2729" s="1"/>
      <c r="G2729" s="1"/>
      <c r="H2729" s="45" t="str">
        <f t="array" ref="H2729">IF(ISERROR(INDEX(גיליון3!$U$14:$X$28,MATCH('דיווח פרטני'!G2729,גיליון3!$T$14:$T$28,0),MATCH('דיווח פרטני'!C2729,גיליון3!$U$13:$X$13,0)))," ", INDEX(גיליון3!$U$14:$X$28,MATCH('דיווח פרטני'!G2729,גיליון3!$T$14:$T$28,0),MATCH('דיווח פרטני'!C2729,גיליון3!$U$13:$X$13,0)))</f>
        <v xml:space="preserve"> </v>
      </c>
      <c r="I2729" s="1"/>
      <c r="J2729" s="1" t="e">
        <f>VLOOKUP(Table_1[[#This Row],[מספר רישוי ]],'[3]2024'!$A:$AH,34,0)</f>
        <v>#N/A</v>
      </c>
    </row>
    <row r="2730" spans="1:10" ht="18" customHeight="1" thickBot="1" x14ac:dyDescent="0.3">
      <c r="A2730" s="1"/>
      <c r="B2730" s="1"/>
      <c r="C2730" s="1"/>
      <c r="D2730" s="1"/>
      <c r="E2730" s="713"/>
      <c r="F2730" s="1"/>
      <c r="G2730" s="1"/>
      <c r="H2730" s="45" t="str">
        <f t="array" ref="H2730">IF(ISERROR(INDEX(גיליון3!$U$14:$X$28,MATCH('דיווח פרטני'!G2730,גיליון3!$T$14:$T$28,0),MATCH('דיווח פרטני'!C2730,גיליון3!$U$13:$X$13,0)))," ", INDEX(גיליון3!$U$14:$X$28,MATCH('דיווח פרטני'!G2730,גיליון3!$T$14:$T$28,0),MATCH('דיווח פרטני'!C2730,גיליון3!$U$13:$X$13,0)))</f>
        <v xml:space="preserve"> </v>
      </c>
      <c r="I2730" s="1"/>
      <c r="J2730" s="1" t="e">
        <f>VLOOKUP(Table_1[[#This Row],[מספר רישוי ]],'[3]2024'!$A:$AH,34,0)</f>
        <v>#N/A</v>
      </c>
    </row>
    <row r="2731" spans="1:10" ht="18" customHeight="1" thickBot="1" x14ac:dyDescent="0.3">
      <c r="A2731" s="1"/>
      <c r="B2731" s="1"/>
      <c r="C2731" s="1"/>
      <c r="D2731" s="1"/>
      <c r="E2731" s="713"/>
      <c r="F2731" s="1"/>
      <c r="G2731" s="1"/>
      <c r="H2731" s="45" t="str">
        <f t="array" ref="H2731">IF(ISERROR(INDEX(גיליון3!$U$14:$X$28,MATCH('דיווח פרטני'!G2731,גיליון3!$T$14:$T$28,0),MATCH('דיווח פרטני'!C2731,גיליון3!$U$13:$X$13,0)))," ", INDEX(גיליון3!$U$14:$X$28,MATCH('דיווח פרטני'!G2731,גיליון3!$T$14:$T$28,0),MATCH('דיווח פרטני'!C2731,גיליון3!$U$13:$X$13,0)))</f>
        <v xml:space="preserve"> </v>
      </c>
      <c r="I2731" s="1"/>
      <c r="J2731" s="1" t="e">
        <f>VLOOKUP(Table_1[[#This Row],[מספר רישוי ]],'[3]2024'!$A:$AH,34,0)</f>
        <v>#N/A</v>
      </c>
    </row>
    <row r="2732" spans="1:10" ht="18" customHeight="1" thickBot="1" x14ac:dyDescent="0.3">
      <c r="A2732" s="1"/>
      <c r="B2732" s="1"/>
      <c r="C2732" s="1"/>
      <c r="D2732" s="1"/>
      <c r="E2732" s="713"/>
      <c r="F2732" s="1"/>
      <c r="G2732" s="1"/>
      <c r="H2732" s="45" t="str">
        <f t="array" ref="H2732">IF(ISERROR(INDEX(גיליון3!$U$14:$X$28,MATCH('דיווח פרטני'!G2732,גיליון3!$T$14:$T$28,0),MATCH('דיווח פרטני'!C2732,גיליון3!$U$13:$X$13,0)))," ", INDEX(גיליון3!$U$14:$X$28,MATCH('דיווח פרטני'!G2732,גיליון3!$T$14:$T$28,0),MATCH('דיווח פרטני'!C2732,גיליון3!$U$13:$X$13,0)))</f>
        <v xml:space="preserve"> </v>
      </c>
      <c r="I2732" s="1"/>
      <c r="J2732" s="1" t="e">
        <f>VLOOKUP(Table_1[[#This Row],[מספר רישוי ]],'[3]2024'!$A:$AH,34,0)</f>
        <v>#N/A</v>
      </c>
    </row>
    <row r="2733" spans="1:10" ht="18" customHeight="1" thickBot="1" x14ac:dyDescent="0.3">
      <c r="A2733" s="1"/>
      <c r="B2733" s="1"/>
      <c r="C2733" s="1"/>
      <c r="D2733" s="1"/>
      <c r="E2733" s="713"/>
      <c r="F2733" s="1"/>
      <c r="G2733" s="1"/>
      <c r="H2733" s="45" t="str">
        <f t="array" ref="H2733">IF(ISERROR(INDEX(גיליון3!$U$14:$X$28,MATCH('דיווח פרטני'!G2733,גיליון3!$T$14:$T$28,0),MATCH('דיווח פרטני'!C2733,גיליון3!$U$13:$X$13,0)))," ", INDEX(גיליון3!$U$14:$X$28,MATCH('דיווח פרטני'!G2733,גיליון3!$T$14:$T$28,0),MATCH('דיווח פרטני'!C2733,גיליון3!$U$13:$X$13,0)))</f>
        <v xml:space="preserve"> </v>
      </c>
      <c r="I2733" s="1"/>
      <c r="J2733" s="1" t="e">
        <f>VLOOKUP(Table_1[[#This Row],[מספר רישוי ]],'[3]2024'!$A:$AH,34,0)</f>
        <v>#N/A</v>
      </c>
    </row>
    <row r="2734" spans="1:10" ht="18" customHeight="1" thickBot="1" x14ac:dyDescent="0.3">
      <c r="A2734" s="1"/>
      <c r="B2734" s="1"/>
      <c r="C2734" s="1"/>
      <c r="D2734" s="1"/>
      <c r="E2734" s="713"/>
      <c r="F2734" s="1"/>
      <c r="G2734" s="1"/>
      <c r="H2734" s="45" t="str">
        <f t="array" ref="H2734">IF(ISERROR(INDEX(גיליון3!$U$14:$X$28,MATCH('דיווח פרטני'!G2734,גיליון3!$T$14:$T$28,0),MATCH('דיווח פרטני'!C2734,גיליון3!$U$13:$X$13,0)))," ", INDEX(גיליון3!$U$14:$X$28,MATCH('דיווח פרטני'!G2734,גיליון3!$T$14:$T$28,0),MATCH('דיווח פרטני'!C2734,גיליון3!$U$13:$X$13,0)))</f>
        <v xml:space="preserve"> </v>
      </c>
      <c r="I2734" s="1"/>
      <c r="J2734" s="1" t="e">
        <f>VLOOKUP(Table_1[[#This Row],[מספר רישוי ]],'[3]2024'!$A:$AH,34,0)</f>
        <v>#N/A</v>
      </c>
    </row>
    <row r="2735" spans="1:10" ht="18" customHeight="1" thickBot="1" x14ac:dyDescent="0.3">
      <c r="A2735" s="1"/>
      <c r="B2735" s="1"/>
      <c r="C2735" s="1"/>
      <c r="D2735" s="1"/>
      <c r="E2735" s="713"/>
      <c r="F2735" s="1"/>
      <c r="G2735" s="1"/>
      <c r="H2735" s="45" t="str">
        <f t="array" ref="H2735">IF(ISERROR(INDEX(גיליון3!$U$14:$X$28,MATCH('דיווח פרטני'!G2735,גיליון3!$T$14:$T$28,0),MATCH('דיווח פרטני'!C2735,גיליון3!$U$13:$X$13,0)))," ", INDEX(גיליון3!$U$14:$X$28,MATCH('דיווח פרטני'!G2735,גיליון3!$T$14:$T$28,0),MATCH('דיווח פרטני'!C2735,גיליון3!$U$13:$X$13,0)))</f>
        <v xml:space="preserve"> </v>
      </c>
      <c r="I2735" s="1"/>
      <c r="J2735" s="1" t="e">
        <f>VLOOKUP(Table_1[[#This Row],[מספר רישוי ]],'[3]2024'!$A:$AH,34,0)</f>
        <v>#N/A</v>
      </c>
    </row>
    <row r="2736" spans="1:10" ht="18" customHeight="1" thickBot="1" x14ac:dyDescent="0.3">
      <c r="A2736" s="1"/>
      <c r="B2736" s="1"/>
      <c r="C2736" s="1"/>
      <c r="D2736" s="1"/>
      <c r="E2736" s="713"/>
      <c r="F2736" s="1"/>
      <c r="G2736" s="1"/>
      <c r="H2736" s="45" t="str">
        <f t="array" ref="H2736">IF(ISERROR(INDEX(גיליון3!$U$14:$X$28,MATCH('דיווח פרטני'!G2736,גיליון3!$T$14:$T$28,0),MATCH('דיווח פרטני'!C2736,גיליון3!$U$13:$X$13,0)))," ", INDEX(גיליון3!$U$14:$X$28,MATCH('דיווח פרטני'!G2736,גיליון3!$T$14:$T$28,0),MATCH('דיווח פרטני'!C2736,גיליון3!$U$13:$X$13,0)))</f>
        <v xml:space="preserve"> </v>
      </c>
      <c r="I2736" s="1"/>
      <c r="J2736" s="1" t="e">
        <f>VLOOKUP(Table_1[[#This Row],[מספר רישוי ]],'[3]2024'!$A:$AH,34,0)</f>
        <v>#N/A</v>
      </c>
    </row>
    <row r="2737" spans="1:10" ht="18" customHeight="1" thickBot="1" x14ac:dyDescent="0.3">
      <c r="A2737" s="1"/>
      <c r="B2737" s="1"/>
      <c r="C2737" s="1"/>
      <c r="D2737" s="1"/>
      <c r="E2737" s="713"/>
      <c r="F2737" s="1"/>
      <c r="G2737" s="1"/>
      <c r="H2737" s="45" t="str">
        <f t="array" ref="H2737">IF(ISERROR(INDEX(גיליון3!$U$14:$X$28,MATCH('דיווח פרטני'!G2737,גיליון3!$T$14:$T$28,0),MATCH('דיווח פרטני'!C2737,גיליון3!$U$13:$X$13,0)))," ", INDEX(גיליון3!$U$14:$X$28,MATCH('דיווח פרטני'!G2737,גיליון3!$T$14:$T$28,0),MATCH('דיווח פרטני'!C2737,גיליון3!$U$13:$X$13,0)))</f>
        <v xml:space="preserve"> </v>
      </c>
      <c r="I2737" s="1"/>
      <c r="J2737" s="1" t="e">
        <f>VLOOKUP(Table_1[[#This Row],[מספר רישוי ]],'[3]2024'!$A:$AH,34,0)</f>
        <v>#N/A</v>
      </c>
    </row>
    <row r="2738" spans="1:10" ht="18" customHeight="1" thickBot="1" x14ac:dyDescent="0.3">
      <c r="A2738" s="1"/>
      <c r="B2738" s="1"/>
      <c r="C2738" s="1"/>
      <c r="D2738" s="1"/>
      <c r="E2738" s="713"/>
      <c r="F2738" s="1"/>
      <c r="G2738" s="1"/>
      <c r="H2738" s="45" t="str">
        <f t="array" ref="H2738">IF(ISERROR(INDEX(גיליון3!$U$14:$X$28,MATCH('דיווח פרטני'!G2738,גיליון3!$T$14:$T$28,0),MATCH('דיווח פרטני'!C2738,גיליון3!$U$13:$X$13,0)))," ", INDEX(גיליון3!$U$14:$X$28,MATCH('דיווח פרטני'!G2738,גיליון3!$T$14:$T$28,0),MATCH('דיווח פרטני'!C2738,גיליון3!$U$13:$X$13,0)))</f>
        <v xml:space="preserve"> </v>
      </c>
      <c r="I2738" s="1"/>
      <c r="J2738" s="1" t="e">
        <f>VLOOKUP(Table_1[[#This Row],[מספר רישוי ]],'[3]2024'!$A:$AH,34,0)</f>
        <v>#N/A</v>
      </c>
    </row>
    <row r="2739" spans="1:10" ht="18" customHeight="1" thickBot="1" x14ac:dyDescent="0.3">
      <c r="A2739" s="1"/>
      <c r="B2739" s="1"/>
      <c r="C2739" s="1"/>
      <c r="D2739" s="1"/>
      <c r="E2739" s="713"/>
      <c r="F2739" s="1"/>
      <c r="G2739" s="1"/>
      <c r="H2739" s="45" t="str">
        <f t="array" ref="H2739">IF(ISERROR(INDEX(גיליון3!$U$14:$X$28,MATCH('דיווח פרטני'!G2739,גיליון3!$T$14:$T$28,0),MATCH('דיווח פרטני'!C2739,גיליון3!$U$13:$X$13,0)))," ", INDEX(גיליון3!$U$14:$X$28,MATCH('דיווח פרטני'!G2739,גיליון3!$T$14:$T$28,0),MATCH('דיווח פרטני'!C2739,גיליון3!$U$13:$X$13,0)))</f>
        <v xml:space="preserve"> </v>
      </c>
      <c r="I2739" s="1"/>
      <c r="J2739" s="1" t="e">
        <f>VLOOKUP(Table_1[[#This Row],[מספר רישוי ]],'[3]2024'!$A:$AH,34,0)</f>
        <v>#N/A</v>
      </c>
    </row>
    <row r="2740" spans="1:10" ht="18" customHeight="1" thickBot="1" x14ac:dyDescent="0.3">
      <c r="A2740" s="1"/>
      <c r="B2740" s="1"/>
      <c r="C2740" s="1"/>
      <c r="D2740" s="1"/>
      <c r="E2740" s="713"/>
      <c r="F2740" s="1"/>
      <c r="G2740" s="1"/>
      <c r="H2740" s="45" t="str">
        <f t="array" ref="H2740">IF(ISERROR(INDEX(גיליון3!$U$14:$X$28,MATCH('דיווח פרטני'!G2740,גיליון3!$T$14:$T$28,0),MATCH('דיווח פרטני'!C2740,גיליון3!$U$13:$X$13,0)))," ", INDEX(גיליון3!$U$14:$X$28,MATCH('דיווח פרטני'!G2740,גיליון3!$T$14:$T$28,0),MATCH('דיווח פרטני'!C2740,גיליון3!$U$13:$X$13,0)))</f>
        <v xml:space="preserve"> </v>
      </c>
      <c r="I2740" s="1"/>
      <c r="J2740" s="1" t="e">
        <f>VLOOKUP(Table_1[[#This Row],[מספר רישוי ]],'[3]2024'!$A:$AH,34,0)</f>
        <v>#N/A</v>
      </c>
    </row>
    <row r="2741" spans="1:10" ht="18" customHeight="1" thickBot="1" x14ac:dyDescent="0.3">
      <c r="A2741" s="1"/>
      <c r="B2741" s="1"/>
      <c r="C2741" s="1"/>
      <c r="D2741" s="1"/>
      <c r="E2741" s="713"/>
      <c r="F2741" s="1"/>
      <c r="G2741" s="1"/>
      <c r="H2741" s="45" t="str">
        <f t="array" ref="H2741">IF(ISERROR(INDEX(גיליון3!$U$14:$X$28,MATCH('דיווח פרטני'!G2741,גיליון3!$T$14:$T$28,0),MATCH('דיווח פרטני'!C2741,גיליון3!$U$13:$X$13,0)))," ", INDEX(גיליון3!$U$14:$X$28,MATCH('דיווח פרטני'!G2741,גיליון3!$T$14:$T$28,0),MATCH('דיווח פרטני'!C2741,גיליון3!$U$13:$X$13,0)))</f>
        <v xml:space="preserve"> </v>
      </c>
      <c r="I2741" s="1"/>
      <c r="J2741" s="1" t="e">
        <f>VLOOKUP(Table_1[[#This Row],[מספר רישוי ]],'[3]2024'!$A:$AH,34,0)</f>
        <v>#N/A</v>
      </c>
    </row>
    <row r="2742" spans="1:10" ht="18" customHeight="1" thickBot="1" x14ac:dyDescent="0.3">
      <c r="A2742" s="1"/>
      <c r="B2742" s="1"/>
      <c r="C2742" s="1"/>
      <c r="D2742" s="1"/>
      <c r="E2742" s="713"/>
      <c r="F2742" s="1"/>
      <c r="G2742" s="1"/>
      <c r="H2742" s="45" t="str">
        <f t="array" ref="H2742">IF(ISERROR(INDEX(גיליון3!$U$14:$X$28,MATCH('דיווח פרטני'!G2742,גיליון3!$T$14:$T$28,0),MATCH('דיווח פרטני'!C2742,גיליון3!$U$13:$X$13,0)))," ", INDEX(גיליון3!$U$14:$X$28,MATCH('דיווח פרטני'!G2742,גיליון3!$T$14:$T$28,0),MATCH('דיווח פרטני'!C2742,גיליון3!$U$13:$X$13,0)))</f>
        <v xml:space="preserve"> </v>
      </c>
      <c r="I2742" s="1"/>
      <c r="J2742" s="1" t="e">
        <f>VLOOKUP(Table_1[[#This Row],[מספר רישוי ]],'[3]2024'!$A:$AH,34,0)</f>
        <v>#N/A</v>
      </c>
    </row>
    <row r="2743" spans="1:10" ht="18" customHeight="1" thickBot="1" x14ac:dyDescent="0.3">
      <c r="A2743" s="1"/>
      <c r="B2743" s="1"/>
      <c r="C2743" s="1"/>
      <c r="D2743" s="1"/>
      <c r="E2743" s="713"/>
      <c r="F2743" s="1"/>
      <c r="G2743" s="1"/>
      <c r="H2743" s="45" t="str">
        <f t="array" ref="H2743">IF(ISERROR(INDEX(גיליון3!$U$14:$X$28,MATCH('דיווח פרטני'!G2743,גיליון3!$T$14:$T$28,0),MATCH('דיווח פרטני'!C2743,גיליון3!$U$13:$X$13,0)))," ", INDEX(גיליון3!$U$14:$X$28,MATCH('דיווח פרטני'!G2743,גיליון3!$T$14:$T$28,0),MATCH('דיווח פרטני'!C2743,גיליון3!$U$13:$X$13,0)))</f>
        <v xml:space="preserve"> </v>
      </c>
      <c r="I2743" s="1"/>
      <c r="J2743" s="1" t="e">
        <f>VLOOKUP(Table_1[[#This Row],[מספר רישוי ]],'[3]2024'!$A:$AH,34,0)</f>
        <v>#N/A</v>
      </c>
    </row>
    <row r="2744" spans="1:10" ht="18" customHeight="1" thickBot="1" x14ac:dyDescent="0.3">
      <c r="A2744" s="1"/>
      <c r="B2744" s="1"/>
      <c r="C2744" s="1"/>
      <c r="D2744" s="1"/>
      <c r="E2744" s="713"/>
      <c r="F2744" s="1"/>
      <c r="G2744" s="1"/>
      <c r="H2744" s="45" t="str">
        <f t="array" ref="H2744">IF(ISERROR(INDEX(גיליון3!$U$14:$X$28,MATCH('דיווח פרטני'!G2744,גיליון3!$T$14:$T$28,0),MATCH('דיווח פרטני'!C2744,גיליון3!$U$13:$X$13,0)))," ", INDEX(גיליון3!$U$14:$X$28,MATCH('דיווח פרטני'!G2744,גיליון3!$T$14:$T$28,0),MATCH('דיווח פרטני'!C2744,גיליון3!$U$13:$X$13,0)))</f>
        <v xml:space="preserve"> </v>
      </c>
      <c r="I2744" s="1"/>
      <c r="J2744" s="1" t="e">
        <f>VLOOKUP(Table_1[[#This Row],[מספר רישוי ]],'[3]2024'!$A:$AH,34,0)</f>
        <v>#N/A</v>
      </c>
    </row>
    <row r="2745" spans="1:10" ht="18" customHeight="1" thickBot="1" x14ac:dyDescent="0.3">
      <c r="A2745" s="1"/>
      <c r="B2745" s="1"/>
      <c r="C2745" s="1"/>
      <c r="D2745" s="1"/>
      <c r="E2745" s="713"/>
      <c r="F2745" s="1"/>
      <c r="G2745" s="1"/>
      <c r="H2745" s="45" t="str">
        <f t="array" ref="H2745">IF(ISERROR(INDEX(גיליון3!$U$14:$X$28,MATCH('דיווח פרטני'!G2745,גיליון3!$T$14:$T$28,0),MATCH('דיווח פרטני'!C2745,גיליון3!$U$13:$X$13,0)))," ", INDEX(גיליון3!$U$14:$X$28,MATCH('דיווח פרטני'!G2745,גיליון3!$T$14:$T$28,0),MATCH('דיווח פרטני'!C2745,גיליון3!$U$13:$X$13,0)))</f>
        <v xml:space="preserve"> </v>
      </c>
      <c r="I2745" s="1"/>
      <c r="J2745" s="1" t="e">
        <f>VLOOKUP(Table_1[[#This Row],[מספר רישוי ]],'[3]2024'!$A:$AH,34,0)</f>
        <v>#N/A</v>
      </c>
    </row>
    <row r="2746" spans="1:10" ht="18" customHeight="1" thickBot="1" x14ac:dyDescent="0.3">
      <c r="A2746" s="1"/>
      <c r="B2746" s="1"/>
      <c r="C2746" s="1"/>
      <c r="D2746" s="1"/>
      <c r="E2746" s="713"/>
      <c r="F2746" s="1"/>
      <c r="G2746" s="1"/>
      <c r="H2746" s="45" t="str">
        <f t="array" ref="H2746">IF(ISERROR(INDEX(גיליון3!$U$14:$X$28,MATCH('דיווח פרטני'!G2746,גיליון3!$T$14:$T$28,0),MATCH('דיווח פרטני'!C2746,גיליון3!$U$13:$X$13,0)))," ", INDEX(גיליון3!$U$14:$X$28,MATCH('דיווח פרטני'!G2746,גיליון3!$T$14:$T$28,0),MATCH('דיווח פרטני'!C2746,גיליון3!$U$13:$X$13,0)))</f>
        <v xml:space="preserve"> </v>
      </c>
      <c r="I2746" s="1"/>
      <c r="J2746" s="1" t="e">
        <f>VLOOKUP(Table_1[[#This Row],[מספר רישוי ]],'[3]2024'!$A:$AH,34,0)</f>
        <v>#N/A</v>
      </c>
    </row>
    <row r="2747" spans="1:10" ht="18" customHeight="1" thickBot="1" x14ac:dyDescent="0.3">
      <c r="A2747" s="1"/>
      <c r="B2747" s="1"/>
      <c r="C2747" s="1"/>
      <c r="D2747" s="1"/>
      <c r="E2747" s="713"/>
      <c r="F2747" s="1"/>
      <c r="G2747" s="1"/>
      <c r="H2747" s="45" t="str">
        <f t="array" ref="H2747">IF(ISERROR(INDEX(גיליון3!$U$14:$X$28,MATCH('דיווח פרטני'!G2747,גיליון3!$T$14:$T$28,0),MATCH('דיווח פרטני'!C2747,גיליון3!$U$13:$X$13,0)))," ", INDEX(גיליון3!$U$14:$X$28,MATCH('דיווח פרטני'!G2747,גיליון3!$T$14:$T$28,0),MATCH('דיווח פרטני'!C2747,גיליון3!$U$13:$X$13,0)))</f>
        <v xml:space="preserve"> </v>
      </c>
      <c r="I2747" s="1"/>
      <c r="J2747" s="1" t="e">
        <f>VLOOKUP(Table_1[[#This Row],[מספר רישוי ]],'[3]2024'!$A:$AH,34,0)</f>
        <v>#N/A</v>
      </c>
    </row>
    <row r="2748" spans="1:10" ht="18" customHeight="1" thickBot="1" x14ac:dyDescent="0.3">
      <c r="A2748" s="1"/>
      <c r="B2748" s="1"/>
      <c r="C2748" s="1"/>
      <c r="D2748" s="1"/>
      <c r="E2748" s="713"/>
      <c r="F2748" s="1"/>
      <c r="G2748" s="1"/>
      <c r="H2748" s="45" t="str">
        <f t="array" ref="H2748">IF(ISERROR(INDEX(גיליון3!$U$14:$X$28,MATCH('דיווח פרטני'!G2748,גיליון3!$T$14:$T$28,0),MATCH('דיווח פרטני'!C2748,גיליון3!$U$13:$X$13,0)))," ", INDEX(גיליון3!$U$14:$X$28,MATCH('דיווח פרטני'!G2748,גיליון3!$T$14:$T$28,0),MATCH('דיווח פרטני'!C2748,גיליון3!$U$13:$X$13,0)))</f>
        <v xml:space="preserve"> </v>
      </c>
      <c r="I2748" s="1"/>
      <c r="J2748" s="1" t="e">
        <f>VLOOKUP(Table_1[[#This Row],[מספר רישוי ]],'[3]2024'!$A:$AH,34,0)</f>
        <v>#N/A</v>
      </c>
    </row>
    <row r="2749" spans="1:10" ht="18" customHeight="1" thickBot="1" x14ac:dyDescent="0.3">
      <c r="A2749" s="1"/>
      <c r="B2749" s="1"/>
      <c r="C2749" s="1"/>
      <c r="D2749" s="1"/>
      <c r="E2749" s="713"/>
      <c r="F2749" s="1"/>
      <c r="G2749" s="1"/>
      <c r="H2749" s="45" t="str">
        <f t="array" ref="H2749">IF(ISERROR(INDEX(גיליון3!$U$14:$X$28,MATCH('דיווח פרטני'!G2749,גיליון3!$T$14:$T$28,0),MATCH('דיווח פרטני'!C2749,גיליון3!$U$13:$X$13,0)))," ", INDEX(גיליון3!$U$14:$X$28,MATCH('דיווח פרטני'!G2749,גיליון3!$T$14:$T$28,0),MATCH('דיווח פרטני'!C2749,גיליון3!$U$13:$X$13,0)))</f>
        <v xml:space="preserve"> </v>
      </c>
      <c r="I2749" s="1"/>
      <c r="J2749" s="1" t="e">
        <f>VLOOKUP(Table_1[[#This Row],[מספר רישוי ]],'[3]2024'!$A:$AH,34,0)</f>
        <v>#N/A</v>
      </c>
    </row>
    <row r="2750" spans="1:10" ht="18" customHeight="1" thickBot="1" x14ac:dyDescent="0.3">
      <c r="A2750" s="1"/>
      <c r="B2750" s="1"/>
      <c r="C2750" s="1"/>
      <c r="D2750" s="1"/>
      <c r="E2750" s="713"/>
      <c r="F2750" s="1"/>
      <c r="G2750" s="1"/>
      <c r="H2750" s="45" t="str">
        <f t="array" ref="H2750">IF(ISERROR(INDEX(גיליון3!$U$14:$X$28,MATCH('דיווח פרטני'!G2750,גיליון3!$T$14:$T$28,0),MATCH('דיווח פרטני'!C2750,גיליון3!$U$13:$X$13,0)))," ", INDEX(גיליון3!$U$14:$X$28,MATCH('דיווח פרטני'!G2750,גיליון3!$T$14:$T$28,0),MATCH('דיווח פרטני'!C2750,גיליון3!$U$13:$X$13,0)))</f>
        <v xml:space="preserve"> </v>
      </c>
      <c r="I2750" s="1"/>
      <c r="J2750" s="1" t="e">
        <f>VLOOKUP(Table_1[[#This Row],[מספר רישוי ]],'[3]2024'!$A:$AH,34,0)</f>
        <v>#N/A</v>
      </c>
    </row>
    <row r="2751" spans="1:10" ht="18" customHeight="1" thickBot="1" x14ac:dyDescent="0.3">
      <c r="A2751" s="1"/>
      <c r="B2751" s="1"/>
      <c r="C2751" s="1"/>
      <c r="D2751" s="1"/>
      <c r="E2751" s="713"/>
      <c r="F2751" s="1"/>
      <c r="G2751" s="1"/>
      <c r="H2751" s="45" t="str">
        <f t="array" ref="H2751">IF(ISERROR(INDEX(גיליון3!$U$14:$X$28,MATCH('דיווח פרטני'!G2751,גיליון3!$T$14:$T$28,0),MATCH('דיווח פרטני'!C2751,גיליון3!$U$13:$X$13,0)))," ", INDEX(גיליון3!$U$14:$X$28,MATCH('דיווח פרטני'!G2751,גיליון3!$T$14:$T$28,0),MATCH('דיווח פרטני'!C2751,גיליון3!$U$13:$X$13,0)))</f>
        <v xml:space="preserve"> </v>
      </c>
      <c r="I2751" s="1"/>
      <c r="J2751" s="1" t="e">
        <f>VLOOKUP(Table_1[[#This Row],[מספר רישוי ]],'[3]2024'!$A:$AH,34,0)</f>
        <v>#N/A</v>
      </c>
    </row>
    <row r="2752" spans="1:10" ht="18" customHeight="1" thickBot="1" x14ac:dyDescent="0.3">
      <c r="A2752" s="1"/>
      <c r="B2752" s="1"/>
      <c r="C2752" s="1"/>
      <c r="D2752" s="1"/>
      <c r="E2752" s="713"/>
      <c r="F2752" s="1"/>
      <c r="G2752" s="1"/>
      <c r="H2752" s="45" t="str">
        <f t="array" ref="H2752">IF(ISERROR(INDEX(גיליון3!$U$14:$X$28,MATCH('דיווח פרטני'!G2752,גיליון3!$T$14:$T$28,0),MATCH('דיווח פרטני'!C2752,גיליון3!$U$13:$X$13,0)))," ", INDEX(גיליון3!$U$14:$X$28,MATCH('דיווח פרטני'!G2752,גיליון3!$T$14:$T$28,0),MATCH('דיווח פרטני'!C2752,גיליון3!$U$13:$X$13,0)))</f>
        <v xml:space="preserve"> </v>
      </c>
      <c r="I2752" s="1"/>
      <c r="J2752" s="1" t="e">
        <f>VLOOKUP(Table_1[[#This Row],[מספר רישוי ]],'[3]2024'!$A:$AH,34,0)</f>
        <v>#N/A</v>
      </c>
    </row>
    <row r="2753" spans="1:10" ht="18" customHeight="1" thickBot="1" x14ac:dyDescent="0.3">
      <c r="A2753" s="1"/>
      <c r="B2753" s="1"/>
      <c r="C2753" s="1"/>
      <c r="D2753" s="1"/>
      <c r="E2753" s="713"/>
      <c r="F2753" s="1"/>
      <c r="G2753" s="1"/>
      <c r="H2753" s="45" t="str">
        <f t="array" ref="H2753">IF(ISERROR(INDEX(גיליון3!$U$14:$X$28,MATCH('דיווח פרטני'!G2753,גיליון3!$T$14:$T$28,0),MATCH('דיווח פרטני'!C2753,גיליון3!$U$13:$X$13,0)))," ", INDEX(גיליון3!$U$14:$X$28,MATCH('דיווח פרטני'!G2753,גיליון3!$T$14:$T$28,0),MATCH('דיווח פרטני'!C2753,גיליון3!$U$13:$X$13,0)))</f>
        <v xml:space="preserve"> </v>
      </c>
      <c r="I2753" s="1"/>
      <c r="J2753" s="1" t="e">
        <f>VLOOKUP(Table_1[[#This Row],[מספר רישוי ]],'[3]2024'!$A:$AH,34,0)</f>
        <v>#N/A</v>
      </c>
    </row>
    <row r="2754" spans="1:10" ht="18" customHeight="1" thickBot="1" x14ac:dyDescent="0.3">
      <c r="A2754" s="1"/>
      <c r="B2754" s="1"/>
      <c r="C2754" s="1"/>
      <c r="D2754" s="1"/>
      <c r="E2754" s="713"/>
      <c r="F2754" s="1"/>
      <c r="G2754" s="1"/>
      <c r="H2754" s="45" t="str">
        <f t="array" ref="H2754">IF(ISERROR(INDEX(גיליון3!$U$14:$X$28,MATCH('דיווח פרטני'!G2754,גיליון3!$T$14:$T$28,0),MATCH('דיווח פרטני'!C2754,גיליון3!$U$13:$X$13,0)))," ", INDEX(גיליון3!$U$14:$X$28,MATCH('דיווח פרטני'!G2754,גיליון3!$T$14:$T$28,0),MATCH('דיווח פרטני'!C2754,גיליון3!$U$13:$X$13,0)))</f>
        <v xml:space="preserve"> </v>
      </c>
      <c r="I2754" s="1"/>
      <c r="J2754" s="1" t="e">
        <f>VLOOKUP(Table_1[[#This Row],[מספר רישוי ]],'[3]2024'!$A:$AH,34,0)</f>
        <v>#N/A</v>
      </c>
    </row>
    <row r="2755" spans="1:10" ht="18" customHeight="1" thickBot="1" x14ac:dyDescent="0.3">
      <c r="A2755" s="1"/>
      <c r="B2755" s="1"/>
      <c r="C2755" s="1"/>
      <c r="D2755" s="1"/>
      <c r="E2755" s="713"/>
      <c r="F2755" s="1"/>
      <c r="G2755" s="1"/>
      <c r="H2755" s="45" t="str">
        <f t="array" ref="H2755">IF(ISERROR(INDEX(גיליון3!$U$14:$X$28,MATCH('דיווח פרטני'!G2755,גיליון3!$T$14:$T$28,0),MATCH('דיווח פרטני'!C2755,גיליון3!$U$13:$X$13,0)))," ", INDEX(גיליון3!$U$14:$X$28,MATCH('דיווח פרטני'!G2755,גיליון3!$T$14:$T$28,0),MATCH('דיווח פרטני'!C2755,גיליון3!$U$13:$X$13,0)))</f>
        <v xml:space="preserve"> </v>
      </c>
      <c r="I2755" s="1"/>
      <c r="J2755" s="1" t="e">
        <f>VLOOKUP(Table_1[[#This Row],[מספר רישוי ]],'[3]2024'!$A:$AH,34,0)</f>
        <v>#N/A</v>
      </c>
    </row>
    <row r="2756" spans="1:10" ht="18" customHeight="1" thickBot="1" x14ac:dyDescent="0.3">
      <c r="A2756" s="1"/>
      <c r="B2756" s="1"/>
      <c r="C2756" s="1"/>
      <c r="D2756" s="1"/>
      <c r="E2756" s="713"/>
      <c r="F2756" s="1"/>
      <c r="G2756" s="1"/>
      <c r="H2756" s="45" t="str">
        <f t="array" ref="H2756">IF(ISERROR(INDEX(גיליון3!$U$14:$X$28,MATCH('דיווח פרטני'!G2756,גיליון3!$T$14:$T$28,0),MATCH('דיווח פרטני'!C2756,גיליון3!$U$13:$X$13,0)))," ", INDEX(גיליון3!$U$14:$X$28,MATCH('דיווח פרטני'!G2756,גיליון3!$T$14:$T$28,0),MATCH('דיווח פרטני'!C2756,גיליון3!$U$13:$X$13,0)))</f>
        <v xml:space="preserve"> </v>
      </c>
      <c r="I2756" s="1"/>
      <c r="J2756" s="1" t="e">
        <f>VLOOKUP(Table_1[[#This Row],[מספר רישוי ]],'[3]2024'!$A:$AH,34,0)</f>
        <v>#N/A</v>
      </c>
    </row>
    <row r="2757" spans="1:10" ht="18" customHeight="1" thickBot="1" x14ac:dyDescent="0.3">
      <c r="A2757" s="1"/>
      <c r="B2757" s="1"/>
      <c r="C2757" s="1"/>
      <c r="D2757" s="1"/>
      <c r="E2757" s="713"/>
      <c r="F2757" s="1"/>
      <c r="G2757" s="1"/>
      <c r="H2757" s="45" t="str">
        <f t="array" ref="H2757">IF(ISERROR(INDEX(גיליון3!$U$14:$X$28,MATCH('דיווח פרטני'!G2757,גיליון3!$T$14:$T$28,0),MATCH('דיווח פרטני'!C2757,גיליון3!$U$13:$X$13,0)))," ", INDEX(גיליון3!$U$14:$X$28,MATCH('דיווח פרטני'!G2757,גיליון3!$T$14:$T$28,0),MATCH('דיווח פרטני'!C2757,גיליון3!$U$13:$X$13,0)))</f>
        <v xml:space="preserve"> </v>
      </c>
      <c r="I2757" s="1"/>
      <c r="J2757" s="1" t="e">
        <f>VLOOKUP(Table_1[[#This Row],[מספר רישוי ]],'[3]2024'!$A:$AH,34,0)</f>
        <v>#N/A</v>
      </c>
    </row>
    <row r="2758" spans="1:10" ht="18" customHeight="1" thickBot="1" x14ac:dyDescent="0.3">
      <c r="A2758" s="1"/>
      <c r="B2758" s="1"/>
      <c r="C2758" s="1"/>
      <c r="D2758" s="1"/>
      <c r="E2758" s="713"/>
      <c r="F2758" s="1"/>
      <c r="G2758" s="1"/>
      <c r="H2758" s="45" t="str">
        <f t="array" ref="H2758">IF(ISERROR(INDEX(גיליון3!$U$14:$X$28,MATCH('דיווח פרטני'!G2758,גיליון3!$T$14:$T$28,0),MATCH('דיווח פרטני'!C2758,גיליון3!$U$13:$X$13,0)))," ", INDEX(גיליון3!$U$14:$X$28,MATCH('דיווח פרטני'!G2758,גיליון3!$T$14:$T$28,0),MATCH('דיווח פרטני'!C2758,גיליון3!$U$13:$X$13,0)))</f>
        <v xml:space="preserve"> </v>
      </c>
      <c r="I2758" s="1"/>
      <c r="J2758" s="1" t="e">
        <f>VLOOKUP(Table_1[[#This Row],[מספר רישוי ]],'[3]2024'!$A:$AH,34,0)</f>
        <v>#N/A</v>
      </c>
    </row>
    <row r="2759" spans="1:10" ht="18" customHeight="1" thickBot="1" x14ac:dyDescent="0.3">
      <c r="A2759" s="1"/>
      <c r="B2759" s="1"/>
      <c r="C2759" s="1"/>
      <c r="D2759" s="1"/>
      <c r="E2759" s="713"/>
      <c r="F2759" s="1"/>
      <c r="G2759" s="1"/>
      <c r="H2759" s="45" t="str">
        <f t="array" ref="H2759">IF(ISERROR(INDEX(גיליון3!$U$14:$X$28,MATCH('דיווח פרטני'!G2759,גיליון3!$T$14:$T$28,0),MATCH('דיווח פרטני'!C2759,גיליון3!$U$13:$X$13,0)))," ", INDEX(גיליון3!$U$14:$X$28,MATCH('דיווח פרטני'!G2759,גיליון3!$T$14:$T$28,0),MATCH('דיווח פרטני'!C2759,גיליון3!$U$13:$X$13,0)))</f>
        <v xml:space="preserve"> </v>
      </c>
      <c r="I2759" s="1"/>
      <c r="J2759" s="1" t="e">
        <f>VLOOKUP(Table_1[[#This Row],[מספר רישוי ]],'[3]2024'!$A:$AH,34,0)</f>
        <v>#N/A</v>
      </c>
    </row>
    <row r="2760" spans="1:10" ht="18" customHeight="1" thickBot="1" x14ac:dyDescent="0.3">
      <c r="A2760" s="1"/>
      <c r="B2760" s="1"/>
      <c r="C2760" s="1"/>
      <c r="D2760" s="1"/>
      <c r="E2760" s="713"/>
      <c r="F2760" s="1"/>
      <c r="G2760" s="1"/>
      <c r="H2760" s="45" t="str">
        <f t="array" ref="H2760">IF(ISERROR(INDEX(גיליון3!$U$14:$X$28,MATCH('דיווח פרטני'!G2760,גיליון3!$T$14:$T$28,0),MATCH('דיווח פרטני'!C2760,גיליון3!$U$13:$X$13,0)))," ", INDEX(גיליון3!$U$14:$X$28,MATCH('דיווח פרטני'!G2760,גיליון3!$T$14:$T$28,0),MATCH('דיווח פרטני'!C2760,גיליון3!$U$13:$X$13,0)))</f>
        <v xml:space="preserve"> </v>
      </c>
      <c r="I2760" s="1"/>
      <c r="J2760" s="1" t="e">
        <f>VLOOKUP(Table_1[[#This Row],[מספר רישוי ]],'[3]2024'!$A:$AH,34,0)</f>
        <v>#N/A</v>
      </c>
    </row>
    <row r="2761" spans="1:10" ht="18" customHeight="1" thickBot="1" x14ac:dyDescent="0.3">
      <c r="A2761" s="1"/>
      <c r="B2761" s="1"/>
      <c r="C2761" s="1"/>
      <c r="D2761" s="1"/>
      <c r="E2761" s="713"/>
      <c r="F2761" s="1"/>
      <c r="G2761" s="1"/>
      <c r="H2761" s="45" t="str">
        <f t="array" ref="H2761">IF(ISERROR(INDEX(גיליון3!$U$14:$X$28,MATCH('דיווח פרטני'!G2761,גיליון3!$T$14:$T$28,0),MATCH('דיווח פרטני'!C2761,גיליון3!$U$13:$X$13,0)))," ", INDEX(גיליון3!$U$14:$X$28,MATCH('דיווח פרטני'!G2761,גיליון3!$T$14:$T$28,0),MATCH('דיווח פרטני'!C2761,גיליון3!$U$13:$X$13,0)))</f>
        <v xml:space="preserve"> </v>
      </c>
      <c r="I2761" s="1"/>
      <c r="J2761" s="1" t="e">
        <f>VLOOKUP(Table_1[[#This Row],[מספר רישוי ]],'[3]2024'!$A:$AH,34,0)</f>
        <v>#N/A</v>
      </c>
    </row>
    <row r="2762" spans="1:10" ht="18" customHeight="1" thickBot="1" x14ac:dyDescent="0.3">
      <c r="A2762" s="1"/>
      <c r="B2762" s="1"/>
      <c r="C2762" s="1"/>
      <c r="D2762" s="1"/>
      <c r="E2762" s="713"/>
      <c r="F2762" s="1"/>
      <c r="G2762" s="1"/>
      <c r="H2762" s="45" t="str">
        <f t="array" ref="H2762">IF(ISERROR(INDEX(גיליון3!$U$14:$X$28,MATCH('דיווח פרטני'!G2762,גיליון3!$T$14:$T$28,0),MATCH('דיווח פרטני'!C2762,גיליון3!$U$13:$X$13,0)))," ", INDEX(גיליון3!$U$14:$X$28,MATCH('דיווח פרטני'!G2762,גיליון3!$T$14:$T$28,0),MATCH('דיווח פרטני'!C2762,גיליון3!$U$13:$X$13,0)))</f>
        <v xml:space="preserve"> </v>
      </c>
      <c r="I2762" s="1"/>
      <c r="J2762" s="1" t="e">
        <f>VLOOKUP(Table_1[[#This Row],[מספר רישוי ]],'[3]2024'!$A:$AH,34,0)</f>
        <v>#N/A</v>
      </c>
    </row>
    <row r="2763" spans="1:10" ht="18" customHeight="1" thickBot="1" x14ac:dyDescent="0.3">
      <c r="A2763" s="1"/>
      <c r="B2763" s="1"/>
      <c r="C2763" s="1"/>
      <c r="D2763" s="1"/>
      <c r="E2763" s="713"/>
      <c r="F2763" s="1"/>
      <c r="G2763" s="1"/>
      <c r="H2763" s="45" t="str">
        <f t="array" ref="H2763">IF(ISERROR(INDEX(גיליון3!$U$14:$X$28,MATCH('דיווח פרטני'!G2763,גיליון3!$T$14:$T$28,0),MATCH('דיווח פרטני'!C2763,גיליון3!$U$13:$X$13,0)))," ", INDEX(גיליון3!$U$14:$X$28,MATCH('דיווח פרטני'!G2763,גיליון3!$T$14:$T$28,0),MATCH('דיווח פרטני'!C2763,גיליון3!$U$13:$X$13,0)))</f>
        <v xml:space="preserve"> </v>
      </c>
      <c r="I2763" s="1"/>
      <c r="J2763" s="1" t="e">
        <f>VLOOKUP(Table_1[[#This Row],[מספר רישוי ]],'[3]2024'!$A:$AH,34,0)</f>
        <v>#N/A</v>
      </c>
    </row>
    <row r="2764" spans="1:10" ht="18" customHeight="1" thickBot="1" x14ac:dyDescent="0.3">
      <c r="A2764" s="1"/>
      <c r="B2764" s="1"/>
      <c r="C2764" s="1"/>
      <c r="D2764" s="1"/>
      <c r="E2764" s="713"/>
      <c r="F2764" s="1"/>
      <c r="G2764" s="1"/>
      <c r="H2764" s="45" t="str">
        <f t="array" ref="H2764">IF(ISERROR(INDEX(גיליון3!$U$14:$X$28,MATCH('דיווח פרטני'!G2764,גיליון3!$T$14:$T$28,0),MATCH('דיווח פרטני'!C2764,גיליון3!$U$13:$X$13,0)))," ", INDEX(גיליון3!$U$14:$X$28,MATCH('דיווח פרטני'!G2764,גיליון3!$T$14:$T$28,0),MATCH('דיווח פרטני'!C2764,גיליון3!$U$13:$X$13,0)))</f>
        <v xml:space="preserve"> </v>
      </c>
      <c r="I2764" s="1"/>
      <c r="J2764" s="1" t="e">
        <f>VLOOKUP(Table_1[[#This Row],[מספר רישוי ]],'[3]2024'!$A:$AH,34,0)</f>
        <v>#N/A</v>
      </c>
    </row>
    <row r="2765" spans="1:10" ht="18" customHeight="1" thickBot="1" x14ac:dyDescent="0.3">
      <c r="A2765" s="1"/>
      <c r="B2765" s="1"/>
      <c r="C2765" s="1"/>
      <c r="D2765" s="1"/>
      <c r="E2765" s="713"/>
      <c r="F2765" s="1"/>
      <c r="G2765" s="1"/>
      <c r="H2765" s="45" t="str">
        <f t="array" ref="H2765">IF(ISERROR(INDEX(גיליון3!$U$14:$X$28,MATCH('דיווח פרטני'!G2765,גיליון3!$T$14:$T$28,0),MATCH('דיווח פרטני'!C2765,גיליון3!$U$13:$X$13,0)))," ", INDEX(גיליון3!$U$14:$X$28,MATCH('דיווח פרטני'!G2765,גיליון3!$T$14:$T$28,0),MATCH('דיווח פרטני'!C2765,גיליון3!$U$13:$X$13,0)))</f>
        <v xml:space="preserve"> </v>
      </c>
      <c r="I2765" s="1"/>
      <c r="J2765" s="1" t="e">
        <f>VLOOKUP(Table_1[[#This Row],[מספר רישוי ]],'[3]2024'!$A:$AH,34,0)</f>
        <v>#N/A</v>
      </c>
    </row>
    <row r="2766" spans="1:10" ht="18" customHeight="1" thickBot="1" x14ac:dyDescent="0.3">
      <c r="A2766" s="1"/>
      <c r="B2766" s="1"/>
      <c r="C2766" s="1"/>
      <c r="D2766" s="1"/>
      <c r="E2766" s="713"/>
      <c r="F2766" s="1"/>
      <c r="G2766" s="1"/>
      <c r="H2766" s="45" t="str">
        <f t="array" ref="H2766">IF(ISERROR(INDEX(גיליון3!$U$14:$X$28,MATCH('דיווח פרטני'!G2766,גיליון3!$T$14:$T$28,0),MATCH('דיווח פרטני'!C2766,גיליון3!$U$13:$X$13,0)))," ", INDEX(גיליון3!$U$14:$X$28,MATCH('דיווח פרטני'!G2766,גיליון3!$T$14:$T$28,0),MATCH('דיווח פרטני'!C2766,גיליון3!$U$13:$X$13,0)))</f>
        <v xml:space="preserve"> </v>
      </c>
      <c r="I2766" s="1"/>
      <c r="J2766" s="1" t="e">
        <f>VLOOKUP(Table_1[[#This Row],[מספר רישוי ]],'[3]2024'!$A:$AH,34,0)</f>
        <v>#N/A</v>
      </c>
    </row>
    <row r="2767" spans="1:10" ht="18" customHeight="1" thickBot="1" x14ac:dyDescent="0.3">
      <c r="A2767" s="1"/>
      <c r="B2767" s="1"/>
      <c r="C2767" s="1"/>
      <c r="D2767" s="1"/>
      <c r="E2767" s="713"/>
      <c r="F2767" s="1"/>
      <c r="G2767" s="1"/>
      <c r="H2767" s="45" t="str">
        <f t="array" ref="H2767">IF(ISERROR(INDEX(גיליון3!$U$14:$X$28,MATCH('דיווח פרטני'!G2767,גיליון3!$T$14:$T$28,0),MATCH('דיווח פרטני'!C2767,גיליון3!$U$13:$X$13,0)))," ", INDEX(גיליון3!$U$14:$X$28,MATCH('דיווח פרטני'!G2767,גיליון3!$T$14:$T$28,0),MATCH('דיווח פרטני'!C2767,גיליון3!$U$13:$X$13,0)))</f>
        <v xml:space="preserve"> </v>
      </c>
      <c r="I2767" s="1"/>
      <c r="J2767" s="1" t="e">
        <f>VLOOKUP(Table_1[[#This Row],[מספר רישוי ]],'[3]2024'!$A:$AH,34,0)</f>
        <v>#N/A</v>
      </c>
    </row>
    <row r="2768" spans="1:10" ht="18" customHeight="1" thickBot="1" x14ac:dyDescent="0.3">
      <c r="A2768" s="1"/>
      <c r="B2768" s="1"/>
      <c r="C2768" s="1"/>
      <c r="D2768" s="1"/>
      <c r="E2768" s="713"/>
      <c r="F2768" s="1"/>
      <c r="G2768" s="1"/>
      <c r="H2768" s="45" t="str">
        <f t="array" ref="H2768">IF(ISERROR(INDEX(גיליון3!$U$14:$X$28,MATCH('דיווח פרטני'!G2768,גיליון3!$T$14:$T$28,0),MATCH('דיווח פרטני'!C2768,גיליון3!$U$13:$X$13,0)))," ", INDEX(גיליון3!$U$14:$X$28,MATCH('דיווח פרטני'!G2768,גיליון3!$T$14:$T$28,0),MATCH('דיווח פרטני'!C2768,גיליון3!$U$13:$X$13,0)))</f>
        <v xml:space="preserve"> </v>
      </c>
      <c r="I2768" s="1"/>
      <c r="J2768" s="1" t="e">
        <f>VLOOKUP(Table_1[[#This Row],[מספר רישוי ]],'[3]2024'!$A:$AH,34,0)</f>
        <v>#N/A</v>
      </c>
    </row>
    <row r="2769" spans="1:10" ht="18" customHeight="1" thickBot="1" x14ac:dyDescent="0.3">
      <c r="A2769" s="1"/>
      <c r="B2769" s="1"/>
      <c r="C2769" s="1"/>
      <c r="D2769" s="1"/>
      <c r="E2769" s="713"/>
      <c r="F2769" s="1"/>
      <c r="G2769" s="1"/>
      <c r="H2769" s="45" t="str">
        <f t="array" ref="H2769">IF(ISERROR(INDEX(גיליון3!$U$14:$X$28,MATCH('דיווח פרטני'!G2769,גיליון3!$T$14:$T$28,0),MATCH('דיווח פרטני'!C2769,גיליון3!$U$13:$X$13,0)))," ", INDEX(גיליון3!$U$14:$X$28,MATCH('דיווח פרטני'!G2769,גיליון3!$T$14:$T$28,0),MATCH('דיווח פרטני'!C2769,גיליון3!$U$13:$X$13,0)))</f>
        <v xml:space="preserve"> </v>
      </c>
      <c r="I2769" s="1"/>
      <c r="J2769" s="1" t="e">
        <f>VLOOKUP(Table_1[[#This Row],[מספר רישוי ]],'[3]2024'!$A:$AH,34,0)</f>
        <v>#N/A</v>
      </c>
    </row>
    <row r="2770" spans="1:10" ht="18" customHeight="1" thickBot="1" x14ac:dyDescent="0.3">
      <c r="A2770" s="1"/>
      <c r="B2770" s="1"/>
      <c r="C2770" s="1"/>
      <c r="D2770" s="1"/>
      <c r="E2770" s="713"/>
      <c r="F2770" s="1"/>
      <c r="G2770" s="1"/>
      <c r="H2770" s="45" t="str">
        <f t="array" ref="H2770">IF(ISERROR(INDEX(גיליון3!$U$14:$X$28,MATCH('דיווח פרטני'!G2770,גיליון3!$T$14:$T$28,0),MATCH('דיווח פרטני'!C2770,גיליון3!$U$13:$X$13,0)))," ", INDEX(גיליון3!$U$14:$X$28,MATCH('דיווח פרטני'!G2770,גיליון3!$T$14:$T$28,0),MATCH('דיווח פרטני'!C2770,גיליון3!$U$13:$X$13,0)))</f>
        <v xml:space="preserve"> </v>
      </c>
      <c r="I2770" s="1"/>
      <c r="J2770" s="1" t="e">
        <f>VLOOKUP(Table_1[[#This Row],[מספר רישוי ]],'[3]2024'!$A:$AH,34,0)</f>
        <v>#N/A</v>
      </c>
    </row>
    <row r="2771" spans="1:10" ht="18" customHeight="1" thickBot="1" x14ac:dyDescent="0.3">
      <c r="A2771" s="1"/>
      <c r="B2771" s="1"/>
      <c r="C2771" s="1"/>
      <c r="D2771" s="1"/>
      <c r="E2771" s="713"/>
      <c r="F2771" s="1"/>
      <c r="G2771" s="1"/>
      <c r="H2771" s="45" t="str">
        <f t="array" ref="H2771">IF(ISERROR(INDEX(גיליון3!$U$14:$X$28,MATCH('דיווח פרטני'!G2771,גיליון3!$T$14:$T$28,0),MATCH('דיווח פרטני'!C2771,גיליון3!$U$13:$X$13,0)))," ", INDEX(גיליון3!$U$14:$X$28,MATCH('דיווח פרטני'!G2771,גיליון3!$T$14:$T$28,0),MATCH('דיווח פרטני'!C2771,גיליון3!$U$13:$X$13,0)))</f>
        <v xml:space="preserve"> </v>
      </c>
      <c r="I2771" s="1"/>
      <c r="J2771" s="1" t="e">
        <f>VLOOKUP(Table_1[[#This Row],[מספר רישוי ]],'[3]2024'!$A:$AH,34,0)</f>
        <v>#N/A</v>
      </c>
    </row>
    <row r="2772" spans="1:10" ht="18" customHeight="1" thickBot="1" x14ac:dyDescent="0.3">
      <c r="A2772" s="1"/>
      <c r="B2772" s="1"/>
      <c r="C2772" s="1"/>
      <c r="D2772" s="1"/>
      <c r="E2772" s="713"/>
      <c r="F2772" s="1"/>
      <c r="G2772" s="1"/>
      <c r="H2772" s="45" t="str">
        <f t="array" ref="H2772">IF(ISERROR(INDEX(גיליון3!$U$14:$X$28,MATCH('דיווח פרטני'!G2772,גיליון3!$T$14:$T$28,0),MATCH('דיווח פרטני'!C2772,גיליון3!$U$13:$X$13,0)))," ", INDEX(גיליון3!$U$14:$X$28,MATCH('דיווח פרטני'!G2772,גיליון3!$T$14:$T$28,0),MATCH('דיווח פרטני'!C2772,גיליון3!$U$13:$X$13,0)))</f>
        <v xml:space="preserve"> </v>
      </c>
      <c r="I2772" s="1"/>
      <c r="J2772" s="1" t="e">
        <f>VLOOKUP(Table_1[[#This Row],[מספר רישוי ]],'[3]2024'!$A:$AH,34,0)</f>
        <v>#N/A</v>
      </c>
    </row>
    <row r="2773" spans="1:10" ht="18" customHeight="1" thickBot="1" x14ac:dyDescent="0.3">
      <c r="A2773" s="1"/>
      <c r="B2773" s="1"/>
      <c r="C2773" s="1"/>
      <c r="D2773" s="1"/>
      <c r="E2773" s="713"/>
      <c r="F2773" s="1"/>
      <c r="G2773" s="1"/>
      <c r="H2773" s="45" t="str">
        <f t="array" ref="H2773">IF(ISERROR(INDEX(גיליון3!$U$14:$X$28,MATCH('דיווח פרטני'!G2773,גיליון3!$T$14:$T$28,0),MATCH('דיווח פרטני'!C2773,גיליון3!$U$13:$X$13,0)))," ", INDEX(גיליון3!$U$14:$X$28,MATCH('דיווח פרטני'!G2773,גיליון3!$T$14:$T$28,0),MATCH('דיווח פרטני'!C2773,גיליון3!$U$13:$X$13,0)))</f>
        <v xml:space="preserve"> </v>
      </c>
      <c r="I2773" s="1"/>
      <c r="J2773" s="1" t="e">
        <f>VLOOKUP(Table_1[[#This Row],[מספר רישוי ]],'[3]2024'!$A:$AH,34,0)</f>
        <v>#N/A</v>
      </c>
    </row>
    <row r="2774" spans="1:10" ht="18" customHeight="1" thickBot="1" x14ac:dyDescent="0.3">
      <c r="A2774" s="1"/>
      <c r="B2774" s="1"/>
      <c r="C2774" s="1"/>
      <c r="D2774" s="1"/>
      <c r="E2774" s="713"/>
      <c r="F2774" s="1"/>
      <c r="G2774" s="1"/>
      <c r="H2774" s="45" t="str">
        <f t="array" ref="H2774">IF(ISERROR(INDEX(גיליון3!$U$14:$X$28,MATCH('דיווח פרטני'!G2774,גיליון3!$T$14:$T$28,0),MATCH('דיווח פרטני'!C2774,גיליון3!$U$13:$X$13,0)))," ", INDEX(גיליון3!$U$14:$X$28,MATCH('דיווח פרטני'!G2774,גיליון3!$T$14:$T$28,0),MATCH('דיווח פרטני'!C2774,גיליון3!$U$13:$X$13,0)))</f>
        <v xml:space="preserve"> </v>
      </c>
      <c r="I2774" s="1"/>
      <c r="J2774" s="1" t="e">
        <f>VLOOKUP(Table_1[[#This Row],[מספר רישוי ]],'[3]2024'!$A:$AH,34,0)</f>
        <v>#N/A</v>
      </c>
    </row>
    <row r="2775" spans="1:10" ht="18" customHeight="1" thickBot="1" x14ac:dyDescent="0.3">
      <c r="A2775" s="1"/>
      <c r="B2775" s="1"/>
      <c r="C2775" s="1"/>
      <c r="D2775" s="1"/>
      <c r="E2775" s="713"/>
      <c r="F2775" s="1"/>
      <c r="G2775" s="1"/>
      <c r="H2775" s="45" t="str">
        <f t="array" ref="H2775">IF(ISERROR(INDEX(גיליון3!$U$14:$X$28,MATCH('דיווח פרטני'!G2775,גיליון3!$T$14:$T$28,0),MATCH('דיווח פרטני'!C2775,גיליון3!$U$13:$X$13,0)))," ", INDEX(גיליון3!$U$14:$X$28,MATCH('דיווח פרטני'!G2775,גיליון3!$T$14:$T$28,0),MATCH('דיווח פרטני'!C2775,גיליון3!$U$13:$X$13,0)))</f>
        <v xml:space="preserve"> </v>
      </c>
      <c r="I2775" s="1"/>
      <c r="J2775" s="1" t="e">
        <f>VLOOKUP(Table_1[[#This Row],[מספר רישוי ]],'[3]2024'!$A:$AH,34,0)</f>
        <v>#N/A</v>
      </c>
    </row>
    <row r="2776" spans="1:10" ht="18" customHeight="1" thickBot="1" x14ac:dyDescent="0.3">
      <c r="A2776" s="1"/>
      <c r="B2776" s="1"/>
      <c r="C2776" s="1"/>
      <c r="D2776" s="1"/>
      <c r="E2776" s="713"/>
      <c r="F2776" s="1"/>
      <c r="G2776" s="1"/>
      <c r="H2776" s="45" t="str">
        <f t="array" ref="H2776">IF(ISERROR(INDEX(גיליון3!$U$14:$X$28,MATCH('דיווח פרטני'!G2776,גיליון3!$T$14:$T$28,0),MATCH('דיווח פרטני'!C2776,גיליון3!$U$13:$X$13,0)))," ", INDEX(גיליון3!$U$14:$X$28,MATCH('דיווח פרטני'!G2776,גיליון3!$T$14:$T$28,0),MATCH('דיווח פרטני'!C2776,גיליון3!$U$13:$X$13,0)))</f>
        <v xml:space="preserve"> </v>
      </c>
      <c r="I2776" s="1"/>
      <c r="J2776" s="1" t="e">
        <f>VLOOKUP(Table_1[[#This Row],[מספר רישוי ]],'[3]2024'!$A:$AH,34,0)</f>
        <v>#N/A</v>
      </c>
    </row>
    <row r="2777" spans="1:10" ht="18" customHeight="1" thickBot="1" x14ac:dyDescent="0.3">
      <c r="A2777" s="1"/>
      <c r="B2777" s="1"/>
      <c r="C2777" s="1"/>
      <c r="D2777" s="1"/>
      <c r="E2777" s="713"/>
      <c r="F2777" s="1"/>
      <c r="G2777" s="1"/>
      <c r="H2777" s="45" t="str">
        <f t="array" ref="H2777">IF(ISERROR(INDEX(גיליון3!$U$14:$X$28,MATCH('דיווח פרטני'!G2777,גיליון3!$T$14:$T$28,0),MATCH('דיווח פרטני'!C2777,גיליון3!$U$13:$X$13,0)))," ", INDEX(גיליון3!$U$14:$X$28,MATCH('דיווח פרטני'!G2777,גיליון3!$T$14:$T$28,0),MATCH('דיווח פרטני'!C2777,גיליון3!$U$13:$X$13,0)))</f>
        <v xml:space="preserve"> </v>
      </c>
      <c r="I2777" s="1"/>
      <c r="J2777" s="1" t="e">
        <f>VLOOKUP(Table_1[[#This Row],[מספר רישוי ]],'[3]2024'!$A:$AH,34,0)</f>
        <v>#N/A</v>
      </c>
    </row>
    <row r="2778" spans="1:10" ht="18" customHeight="1" thickBot="1" x14ac:dyDescent="0.3">
      <c r="A2778" s="1"/>
      <c r="B2778" s="1"/>
      <c r="C2778" s="1"/>
      <c r="D2778" s="1"/>
      <c r="E2778" s="713"/>
      <c r="F2778" s="1"/>
      <c r="G2778" s="1"/>
      <c r="H2778" s="45" t="str">
        <f t="array" ref="H2778">IF(ISERROR(INDEX(גיליון3!$U$14:$X$28,MATCH('דיווח פרטני'!G2778,גיליון3!$T$14:$T$28,0),MATCH('דיווח פרטני'!C2778,גיליון3!$U$13:$X$13,0)))," ", INDEX(גיליון3!$U$14:$X$28,MATCH('דיווח פרטני'!G2778,גיליון3!$T$14:$T$28,0),MATCH('דיווח פרטני'!C2778,גיליון3!$U$13:$X$13,0)))</f>
        <v xml:space="preserve"> </v>
      </c>
      <c r="I2778" s="1"/>
      <c r="J2778" s="1" t="e">
        <f>VLOOKUP(Table_1[[#This Row],[מספר רישוי ]],'[3]2024'!$A:$AH,34,0)</f>
        <v>#N/A</v>
      </c>
    </row>
    <row r="2779" spans="1:10" ht="18" customHeight="1" thickBot="1" x14ac:dyDescent="0.3">
      <c r="A2779" s="1"/>
      <c r="B2779" s="1"/>
      <c r="C2779" s="1"/>
      <c r="D2779" s="1"/>
      <c r="E2779" s="713"/>
      <c r="F2779" s="1"/>
      <c r="G2779" s="1"/>
      <c r="H2779" s="45" t="str">
        <f t="array" ref="H2779">IF(ISERROR(INDEX(גיליון3!$U$14:$X$28,MATCH('דיווח פרטני'!G2779,גיליון3!$T$14:$T$28,0),MATCH('דיווח פרטני'!C2779,גיליון3!$U$13:$X$13,0)))," ", INDEX(גיליון3!$U$14:$X$28,MATCH('דיווח פרטני'!G2779,גיליון3!$T$14:$T$28,0),MATCH('דיווח פרטני'!C2779,גיליון3!$U$13:$X$13,0)))</f>
        <v xml:space="preserve"> </v>
      </c>
      <c r="I2779" s="1"/>
      <c r="J2779" s="1" t="e">
        <f>VLOOKUP(Table_1[[#This Row],[מספר רישוי ]],'[3]2024'!$A:$AH,34,0)</f>
        <v>#N/A</v>
      </c>
    </row>
    <row r="2780" spans="1:10" ht="18" customHeight="1" thickBot="1" x14ac:dyDescent="0.3">
      <c r="A2780" s="1"/>
      <c r="B2780" s="1"/>
      <c r="C2780" s="1"/>
      <c r="D2780" s="1"/>
      <c r="E2780" s="713"/>
      <c r="F2780" s="1"/>
      <c r="G2780" s="1"/>
      <c r="H2780" s="45" t="str">
        <f t="array" ref="H2780">IF(ISERROR(INDEX(גיליון3!$U$14:$X$28,MATCH('דיווח פרטני'!G2780,גיליון3!$T$14:$T$28,0),MATCH('דיווח פרטני'!C2780,גיליון3!$U$13:$X$13,0)))," ", INDEX(גיליון3!$U$14:$X$28,MATCH('דיווח פרטני'!G2780,גיליון3!$T$14:$T$28,0),MATCH('דיווח פרטני'!C2780,גיליון3!$U$13:$X$13,0)))</f>
        <v xml:space="preserve"> </v>
      </c>
      <c r="I2780" s="1"/>
      <c r="J2780" s="1" t="e">
        <f>VLOOKUP(Table_1[[#This Row],[מספר רישוי ]],'[3]2024'!$A:$AH,34,0)</f>
        <v>#N/A</v>
      </c>
    </row>
    <row r="2781" spans="1:10" ht="18" customHeight="1" thickBot="1" x14ac:dyDescent="0.3">
      <c r="A2781" s="1"/>
      <c r="B2781" s="1"/>
      <c r="C2781" s="1"/>
      <c r="D2781" s="1"/>
      <c r="E2781" s="713"/>
      <c r="F2781" s="1"/>
      <c r="G2781" s="1"/>
      <c r="H2781" s="45" t="str">
        <f t="array" ref="H2781">IF(ISERROR(INDEX(גיליון3!$U$14:$X$28,MATCH('דיווח פרטני'!G2781,גיליון3!$T$14:$T$28,0),MATCH('דיווח פרטני'!C2781,גיליון3!$U$13:$X$13,0)))," ", INDEX(גיליון3!$U$14:$X$28,MATCH('דיווח פרטני'!G2781,גיליון3!$T$14:$T$28,0),MATCH('דיווח פרטני'!C2781,גיליון3!$U$13:$X$13,0)))</f>
        <v xml:space="preserve"> </v>
      </c>
      <c r="I2781" s="1"/>
      <c r="J2781" s="1" t="e">
        <f>VLOOKUP(Table_1[[#This Row],[מספר רישוי ]],'[3]2024'!$A:$AH,34,0)</f>
        <v>#N/A</v>
      </c>
    </row>
    <row r="2782" spans="1:10" ht="18" customHeight="1" thickBot="1" x14ac:dyDescent="0.3">
      <c r="A2782" s="1"/>
      <c r="B2782" s="1"/>
      <c r="C2782" s="1"/>
      <c r="D2782" s="1"/>
      <c r="E2782" s="713"/>
      <c r="F2782" s="1"/>
      <c r="G2782" s="1"/>
      <c r="H2782" s="45" t="str">
        <f t="array" ref="H2782">IF(ISERROR(INDEX(גיליון3!$U$14:$X$28,MATCH('דיווח פרטני'!G2782,גיליון3!$T$14:$T$28,0),MATCH('דיווח פרטני'!C2782,גיליון3!$U$13:$X$13,0)))," ", INDEX(גיליון3!$U$14:$X$28,MATCH('דיווח פרטני'!G2782,גיליון3!$T$14:$T$28,0),MATCH('דיווח פרטני'!C2782,גיליון3!$U$13:$X$13,0)))</f>
        <v xml:space="preserve"> </v>
      </c>
      <c r="I2782" s="1"/>
      <c r="J2782" s="1" t="e">
        <f>VLOOKUP(Table_1[[#This Row],[מספר רישוי ]],'[3]2024'!$A:$AH,34,0)</f>
        <v>#N/A</v>
      </c>
    </row>
    <row r="2783" spans="1:10" ht="18" customHeight="1" thickBot="1" x14ac:dyDescent="0.3">
      <c r="A2783" s="1"/>
      <c r="B2783" s="1"/>
      <c r="C2783" s="1"/>
      <c r="D2783" s="1"/>
      <c r="E2783" s="713"/>
      <c r="F2783" s="1"/>
      <c r="G2783" s="1"/>
      <c r="H2783" s="45" t="str">
        <f t="array" ref="H2783">IF(ISERROR(INDEX(גיליון3!$U$14:$X$28,MATCH('דיווח פרטני'!G2783,גיליון3!$T$14:$T$28,0),MATCH('דיווח פרטני'!C2783,גיליון3!$U$13:$X$13,0)))," ", INDEX(גיליון3!$U$14:$X$28,MATCH('דיווח פרטני'!G2783,גיליון3!$T$14:$T$28,0),MATCH('דיווח פרטני'!C2783,גיליון3!$U$13:$X$13,0)))</f>
        <v xml:space="preserve"> </v>
      </c>
      <c r="I2783" s="1"/>
      <c r="J2783" s="1" t="e">
        <f>VLOOKUP(Table_1[[#This Row],[מספר רישוי ]],'[3]2024'!$A:$AH,34,0)</f>
        <v>#N/A</v>
      </c>
    </row>
    <row r="2784" spans="1:10" ht="18" customHeight="1" thickBot="1" x14ac:dyDescent="0.3">
      <c r="A2784" s="1"/>
      <c r="B2784" s="1"/>
      <c r="C2784" s="1"/>
      <c r="D2784" s="1"/>
      <c r="E2784" s="713"/>
      <c r="F2784" s="1"/>
      <c r="G2784" s="1"/>
      <c r="H2784" s="45" t="str">
        <f t="array" ref="H2784">IF(ISERROR(INDEX(גיליון3!$U$14:$X$28,MATCH('דיווח פרטני'!G2784,גיליון3!$T$14:$T$28,0),MATCH('דיווח פרטני'!C2784,גיליון3!$U$13:$X$13,0)))," ", INDEX(גיליון3!$U$14:$X$28,MATCH('דיווח פרטני'!G2784,גיליון3!$T$14:$T$28,0),MATCH('דיווח פרטני'!C2784,גיליון3!$U$13:$X$13,0)))</f>
        <v xml:space="preserve"> </v>
      </c>
      <c r="I2784" s="1"/>
      <c r="J2784" s="1" t="e">
        <f>VLOOKUP(Table_1[[#This Row],[מספר רישוי ]],'[3]2024'!$A:$AH,34,0)</f>
        <v>#N/A</v>
      </c>
    </row>
    <row r="2785" spans="1:10" ht="18" customHeight="1" thickBot="1" x14ac:dyDescent="0.3">
      <c r="A2785" s="1"/>
      <c r="B2785" s="1"/>
      <c r="C2785" s="1"/>
      <c r="D2785" s="1"/>
      <c r="E2785" s="713"/>
      <c r="F2785" s="1"/>
      <c r="G2785" s="1"/>
      <c r="H2785" s="45" t="str">
        <f t="array" ref="H2785">IF(ISERROR(INDEX(גיליון3!$U$14:$X$28,MATCH('דיווח פרטני'!G2785,גיליון3!$T$14:$T$28,0),MATCH('דיווח פרטני'!C2785,גיליון3!$U$13:$X$13,0)))," ", INDEX(גיליון3!$U$14:$X$28,MATCH('דיווח פרטני'!G2785,גיליון3!$T$14:$T$28,0),MATCH('דיווח פרטני'!C2785,גיליון3!$U$13:$X$13,0)))</f>
        <v xml:space="preserve"> </v>
      </c>
      <c r="I2785" s="1"/>
      <c r="J2785" s="1" t="e">
        <f>VLOOKUP(Table_1[[#This Row],[מספר רישוי ]],'[3]2024'!$A:$AH,34,0)</f>
        <v>#N/A</v>
      </c>
    </row>
    <row r="2786" spans="1:10" ht="18" customHeight="1" thickBot="1" x14ac:dyDescent="0.3">
      <c r="A2786" s="1"/>
      <c r="B2786" s="1"/>
      <c r="C2786" s="1"/>
      <c r="D2786" s="1"/>
      <c r="E2786" s="713"/>
      <c r="F2786" s="1"/>
      <c r="G2786" s="1"/>
      <c r="H2786" s="45" t="str">
        <f t="array" ref="H2786">IF(ISERROR(INDEX(גיליון3!$U$14:$X$28,MATCH('דיווח פרטני'!G2786,גיליון3!$T$14:$T$28,0),MATCH('דיווח פרטני'!C2786,גיליון3!$U$13:$X$13,0)))," ", INDEX(גיליון3!$U$14:$X$28,MATCH('דיווח פרטני'!G2786,גיליון3!$T$14:$T$28,0),MATCH('דיווח פרטני'!C2786,גיליון3!$U$13:$X$13,0)))</f>
        <v xml:space="preserve"> </v>
      </c>
      <c r="I2786" s="1"/>
      <c r="J2786" s="1" t="e">
        <f>VLOOKUP(Table_1[[#This Row],[מספר רישוי ]],'[3]2024'!$A:$AH,34,0)</f>
        <v>#N/A</v>
      </c>
    </row>
    <row r="2787" spans="1:10" ht="18" customHeight="1" thickBot="1" x14ac:dyDescent="0.3">
      <c r="A2787" s="1"/>
      <c r="B2787" s="1"/>
      <c r="C2787" s="1"/>
      <c r="D2787" s="1"/>
      <c r="E2787" s="713"/>
      <c r="F2787" s="1"/>
      <c r="G2787" s="1"/>
      <c r="H2787" s="45" t="str">
        <f t="array" ref="H2787">IF(ISERROR(INDEX(גיליון3!$U$14:$X$28,MATCH('דיווח פרטני'!G2787,גיליון3!$T$14:$T$28,0),MATCH('דיווח פרטני'!C2787,גיליון3!$U$13:$X$13,0)))," ", INDEX(גיליון3!$U$14:$X$28,MATCH('דיווח פרטני'!G2787,גיליון3!$T$14:$T$28,0),MATCH('דיווח פרטני'!C2787,גיליון3!$U$13:$X$13,0)))</f>
        <v xml:space="preserve"> </v>
      </c>
      <c r="I2787" s="1"/>
      <c r="J2787" s="1" t="e">
        <f>VLOOKUP(Table_1[[#This Row],[מספר רישוי ]],'[3]2024'!$A:$AH,34,0)</f>
        <v>#N/A</v>
      </c>
    </row>
    <row r="2788" spans="1:10" ht="18" customHeight="1" thickBot="1" x14ac:dyDescent="0.3">
      <c r="A2788" s="1"/>
      <c r="B2788" s="1"/>
      <c r="C2788" s="1"/>
      <c r="D2788" s="1"/>
      <c r="E2788" s="713"/>
      <c r="F2788" s="1"/>
      <c r="G2788" s="1"/>
      <c r="H2788" s="45" t="str">
        <f t="array" ref="H2788">IF(ISERROR(INDEX(גיליון3!$U$14:$X$28,MATCH('דיווח פרטני'!G2788,גיליון3!$T$14:$T$28,0),MATCH('דיווח פרטני'!C2788,גיליון3!$U$13:$X$13,0)))," ", INDEX(גיליון3!$U$14:$X$28,MATCH('דיווח פרטני'!G2788,גיליון3!$T$14:$T$28,0),MATCH('דיווח פרטני'!C2788,גיליון3!$U$13:$X$13,0)))</f>
        <v xml:space="preserve"> </v>
      </c>
      <c r="I2788" s="1"/>
      <c r="J2788" s="1" t="e">
        <f>VLOOKUP(Table_1[[#This Row],[מספר רישוי ]],'[3]2024'!$A:$AH,34,0)</f>
        <v>#N/A</v>
      </c>
    </row>
    <row r="2789" spans="1:10" ht="18" customHeight="1" thickBot="1" x14ac:dyDescent="0.3">
      <c r="A2789" s="1"/>
      <c r="B2789" s="1"/>
      <c r="C2789" s="1"/>
      <c r="D2789" s="1"/>
      <c r="E2789" s="713"/>
      <c r="F2789" s="1"/>
      <c r="G2789" s="1"/>
      <c r="H2789" s="45" t="str">
        <f t="array" ref="H2789">IF(ISERROR(INDEX(גיליון3!$U$14:$X$28,MATCH('דיווח פרטני'!G2789,גיליון3!$T$14:$T$28,0),MATCH('דיווח פרטני'!C2789,גיליון3!$U$13:$X$13,0)))," ", INDEX(גיליון3!$U$14:$X$28,MATCH('דיווח פרטני'!G2789,גיליון3!$T$14:$T$28,0),MATCH('דיווח פרטני'!C2789,גיליון3!$U$13:$X$13,0)))</f>
        <v xml:space="preserve"> </v>
      </c>
      <c r="I2789" s="1"/>
      <c r="J2789" s="1" t="e">
        <f>VLOOKUP(Table_1[[#This Row],[מספר רישוי ]],'[3]2024'!$A:$AH,34,0)</f>
        <v>#N/A</v>
      </c>
    </row>
    <row r="2790" spans="1:10" ht="18" customHeight="1" thickBot="1" x14ac:dyDescent="0.3">
      <c r="A2790" s="1"/>
      <c r="B2790" s="1"/>
      <c r="C2790" s="1"/>
      <c r="D2790" s="1"/>
      <c r="E2790" s="713"/>
      <c r="F2790" s="1"/>
      <c r="G2790" s="1"/>
      <c r="H2790" s="45" t="str">
        <f t="array" ref="H2790">IF(ISERROR(INDEX(גיליון3!$U$14:$X$28,MATCH('דיווח פרטני'!G2790,גיליון3!$T$14:$T$28,0),MATCH('דיווח פרטני'!C2790,גיליון3!$U$13:$X$13,0)))," ", INDEX(גיליון3!$U$14:$X$28,MATCH('דיווח פרטני'!G2790,גיליון3!$T$14:$T$28,0),MATCH('דיווח פרטני'!C2790,גיליון3!$U$13:$X$13,0)))</f>
        <v xml:space="preserve"> </v>
      </c>
      <c r="I2790" s="1"/>
      <c r="J2790" s="1" t="e">
        <f>VLOOKUP(Table_1[[#This Row],[מספר רישוי ]],'[3]2024'!$A:$AH,34,0)</f>
        <v>#N/A</v>
      </c>
    </row>
    <row r="2791" spans="1:10" ht="18" customHeight="1" thickBot="1" x14ac:dyDescent="0.3">
      <c r="A2791" s="1"/>
      <c r="B2791" s="1"/>
      <c r="C2791" s="1"/>
      <c r="D2791" s="1"/>
      <c r="E2791" s="713"/>
      <c r="F2791" s="1"/>
      <c r="G2791" s="1"/>
      <c r="H2791" s="45" t="str">
        <f t="array" ref="H2791">IF(ISERROR(INDEX(גיליון3!$U$14:$X$28,MATCH('דיווח פרטני'!G2791,גיליון3!$T$14:$T$28,0),MATCH('דיווח פרטני'!C2791,גיליון3!$U$13:$X$13,0)))," ", INDEX(גיליון3!$U$14:$X$28,MATCH('דיווח פרטני'!G2791,גיליון3!$T$14:$T$28,0),MATCH('דיווח פרטני'!C2791,גיליון3!$U$13:$X$13,0)))</f>
        <v xml:space="preserve"> </v>
      </c>
      <c r="I2791" s="1"/>
      <c r="J2791" s="1" t="e">
        <f>VLOOKUP(Table_1[[#This Row],[מספר רישוי ]],'[3]2024'!$A:$AH,34,0)</f>
        <v>#N/A</v>
      </c>
    </row>
    <row r="2792" spans="1:10" ht="18" customHeight="1" thickBot="1" x14ac:dyDescent="0.3">
      <c r="A2792" s="1"/>
      <c r="B2792" s="1"/>
      <c r="C2792" s="1"/>
      <c r="D2792" s="1"/>
      <c r="E2792" s="713"/>
      <c r="F2792" s="1"/>
      <c r="G2792" s="1"/>
      <c r="H2792" s="45" t="str">
        <f t="array" ref="H2792">IF(ISERROR(INDEX(גיליון3!$U$14:$X$28,MATCH('דיווח פרטני'!G2792,גיליון3!$T$14:$T$28,0),MATCH('דיווח פרטני'!C2792,גיליון3!$U$13:$X$13,0)))," ", INDEX(גיליון3!$U$14:$X$28,MATCH('דיווח פרטני'!G2792,גיליון3!$T$14:$T$28,0),MATCH('דיווח פרטני'!C2792,גיליון3!$U$13:$X$13,0)))</f>
        <v xml:space="preserve"> </v>
      </c>
      <c r="I2792" s="1"/>
      <c r="J2792" s="1" t="e">
        <f>VLOOKUP(Table_1[[#This Row],[מספר רישוי ]],'[3]2024'!$A:$AH,34,0)</f>
        <v>#N/A</v>
      </c>
    </row>
    <row r="2793" spans="1:10" ht="18" customHeight="1" thickBot="1" x14ac:dyDescent="0.3">
      <c r="A2793" s="1"/>
      <c r="B2793" s="1"/>
      <c r="C2793" s="1"/>
      <c r="D2793" s="1"/>
      <c r="E2793" s="713"/>
      <c r="F2793" s="1"/>
      <c r="G2793" s="1"/>
      <c r="H2793" s="45" t="str">
        <f t="array" ref="H2793">IF(ISERROR(INDEX(גיליון3!$U$14:$X$28,MATCH('דיווח פרטני'!G2793,גיליון3!$T$14:$T$28,0),MATCH('דיווח פרטני'!C2793,גיליון3!$U$13:$X$13,0)))," ", INDEX(גיליון3!$U$14:$X$28,MATCH('דיווח פרטני'!G2793,גיליון3!$T$14:$T$28,0),MATCH('דיווח פרטני'!C2793,גיליון3!$U$13:$X$13,0)))</f>
        <v xml:space="preserve"> </v>
      </c>
      <c r="I2793" s="1"/>
      <c r="J2793" s="1" t="e">
        <f>VLOOKUP(Table_1[[#This Row],[מספר רישוי ]],'[3]2024'!$A:$AH,34,0)</f>
        <v>#N/A</v>
      </c>
    </row>
    <row r="2794" spans="1:10" ht="18" customHeight="1" thickBot="1" x14ac:dyDescent="0.3">
      <c r="A2794" s="1"/>
      <c r="B2794" s="1"/>
      <c r="C2794" s="1"/>
      <c r="D2794" s="1"/>
      <c r="E2794" s="713"/>
      <c r="F2794" s="1"/>
      <c r="G2794" s="1"/>
      <c r="H2794" s="45" t="str">
        <f t="array" ref="H2794">IF(ISERROR(INDEX(גיליון3!$U$14:$X$28,MATCH('דיווח פרטני'!G2794,גיליון3!$T$14:$T$28,0),MATCH('דיווח פרטני'!C2794,גיליון3!$U$13:$X$13,0)))," ", INDEX(גיליון3!$U$14:$X$28,MATCH('דיווח פרטני'!G2794,גיליון3!$T$14:$T$28,0),MATCH('דיווח פרטני'!C2794,גיליון3!$U$13:$X$13,0)))</f>
        <v xml:space="preserve"> </v>
      </c>
      <c r="I2794" s="1"/>
      <c r="J2794" s="1" t="e">
        <f>VLOOKUP(Table_1[[#This Row],[מספר רישוי ]],'[3]2024'!$A:$AH,34,0)</f>
        <v>#N/A</v>
      </c>
    </row>
    <row r="2795" spans="1:10" ht="18" customHeight="1" thickBot="1" x14ac:dyDescent="0.3">
      <c r="A2795" s="1"/>
      <c r="B2795" s="1"/>
      <c r="C2795" s="1"/>
      <c r="D2795" s="1"/>
      <c r="E2795" s="713"/>
      <c r="F2795" s="1"/>
      <c r="G2795" s="1"/>
      <c r="H2795" s="45" t="str">
        <f t="array" ref="H2795">IF(ISERROR(INDEX(גיליון3!$U$14:$X$28,MATCH('דיווח פרטני'!G2795,גיליון3!$T$14:$T$28,0),MATCH('דיווח פרטני'!C2795,גיליון3!$U$13:$X$13,0)))," ", INDEX(גיליון3!$U$14:$X$28,MATCH('דיווח פרטני'!G2795,גיליון3!$T$14:$T$28,0),MATCH('דיווח פרטני'!C2795,גיליון3!$U$13:$X$13,0)))</f>
        <v xml:space="preserve"> </v>
      </c>
      <c r="I2795" s="1"/>
      <c r="J2795" s="1" t="e">
        <f>VLOOKUP(Table_1[[#This Row],[מספר רישוי ]],'[3]2024'!$A:$AH,34,0)</f>
        <v>#N/A</v>
      </c>
    </row>
    <row r="2796" spans="1:10" ht="18" customHeight="1" thickBot="1" x14ac:dyDescent="0.3">
      <c r="A2796" s="1"/>
      <c r="B2796" s="1"/>
      <c r="C2796" s="1"/>
      <c r="D2796" s="1"/>
      <c r="E2796" s="713"/>
      <c r="F2796" s="1"/>
      <c r="G2796" s="1"/>
      <c r="H2796" s="45" t="str">
        <f t="array" ref="H2796">IF(ISERROR(INDEX(גיליון3!$U$14:$X$28,MATCH('דיווח פרטני'!G2796,גיליון3!$T$14:$T$28,0),MATCH('דיווח פרטני'!C2796,גיליון3!$U$13:$X$13,0)))," ", INDEX(גיליון3!$U$14:$X$28,MATCH('דיווח פרטני'!G2796,גיליון3!$T$14:$T$28,0),MATCH('דיווח פרטני'!C2796,גיליון3!$U$13:$X$13,0)))</f>
        <v xml:space="preserve"> </v>
      </c>
      <c r="I2796" s="1"/>
      <c r="J2796" s="1" t="e">
        <f>VLOOKUP(Table_1[[#This Row],[מספר רישוי ]],'[3]2024'!$A:$AH,34,0)</f>
        <v>#N/A</v>
      </c>
    </row>
    <row r="2797" spans="1:10" ht="18" customHeight="1" thickBot="1" x14ac:dyDescent="0.3">
      <c r="A2797" s="1"/>
      <c r="B2797" s="1"/>
      <c r="C2797" s="1"/>
      <c r="D2797" s="1"/>
      <c r="E2797" s="713"/>
      <c r="F2797" s="1"/>
      <c r="G2797" s="1"/>
      <c r="H2797" s="45" t="str">
        <f t="array" ref="H2797">IF(ISERROR(INDEX(גיליון3!$U$14:$X$28,MATCH('דיווח פרטני'!G2797,גיליון3!$T$14:$T$28,0),MATCH('דיווח פרטני'!C2797,גיליון3!$U$13:$X$13,0)))," ", INDEX(גיליון3!$U$14:$X$28,MATCH('דיווח פרטני'!G2797,גיליון3!$T$14:$T$28,0),MATCH('דיווח פרטני'!C2797,גיליון3!$U$13:$X$13,0)))</f>
        <v xml:space="preserve"> </v>
      </c>
      <c r="I2797" s="1"/>
      <c r="J2797" s="1" t="e">
        <f>VLOOKUP(Table_1[[#This Row],[מספר רישוי ]],'[3]2024'!$A:$AH,34,0)</f>
        <v>#N/A</v>
      </c>
    </row>
    <row r="2798" spans="1:10" ht="18" customHeight="1" thickBot="1" x14ac:dyDescent="0.3">
      <c r="A2798" s="1"/>
      <c r="B2798" s="1"/>
      <c r="C2798" s="1"/>
      <c r="D2798" s="1"/>
      <c r="E2798" s="713"/>
      <c r="F2798" s="1"/>
      <c r="G2798" s="1"/>
      <c r="H2798" s="45" t="str">
        <f t="array" ref="H2798">IF(ISERROR(INDEX(גיליון3!$U$14:$X$28,MATCH('דיווח פרטני'!G2798,גיליון3!$T$14:$T$28,0),MATCH('דיווח פרטני'!C2798,גיליון3!$U$13:$X$13,0)))," ", INDEX(גיליון3!$U$14:$X$28,MATCH('דיווח פרטני'!G2798,גיליון3!$T$14:$T$28,0),MATCH('דיווח פרטני'!C2798,גיליון3!$U$13:$X$13,0)))</f>
        <v xml:space="preserve"> </v>
      </c>
      <c r="I2798" s="1"/>
      <c r="J2798" s="1" t="e">
        <f>VLOOKUP(Table_1[[#This Row],[מספר רישוי ]],'[3]2024'!$A:$AH,34,0)</f>
        <v>#N/A</v>
      </c>
    </row>
    <row r="2799" spans="1:10" ht="18" customHeight="1" thickBot="1" x14ac:dyDescent="0.3">
      <c r="A2799" s="1"/>
      <c r="B2799" s="1"/>
      <c r="C2799" s="1"/>
      <c r="D2799" s="1"/>
      <c r="E2799" s="713"/>
      <c r="F2799" s="1"/>
      <c r="G2799" s="1"/>
      <c r="H2799" s="45" t="str">
        <f t="array" ref="H2799">IF(ISERROR(INDEX(גיליון3!$U$14:$X$28,MATCH('דיווח פרטני'!G2799,גיליון3!$T$14:$T$28,0),MATCH('דיווח פרטני'!C2799,גיליון3!$U$13:$X$13,0)))," ", INDEX(גיליון3!$U$14:$X$28,MATCH('דיווח פרטני'!G2799,גיליון3!$T$14:$T$28,0),MATCH('דיווח פרטני'!C2799,גיליון3!$U$13:$X$13,0)))</f>
        <v xml:space="preserve"> </v>
      </c>
      <c r="I2799" s="1"/>
      <c r="J2799" s="1" t="e">
        <f>VLOOKUP(Table_1[[#This Row],[מספר רישוי ]],'[3]2024'!$A:$AH,34,0)</f>
        <v>#N/A</v>
      </c>
    </row>
    <row r="2800" spans="1:10" ht="18" customHeight="1" thickBot="1" x14ac:dyDescent="0.3">
      <c r="A2800" s="1"/>
      <c r="B2800" s="1"/>
      <c r="C2800" s="1"/>
      <c r="D2800" s="1"/>
      <c r="E2800" s="713"/>
      <c r="F2800" s="1"/>
      <c r="G2800" s="1"/>
      <c r="H2800" s="45" t="str">
        <f t="array" ref="H2800">IF(ISERROR(INDEX(גיליון3!$U$14:$X$28,MATCH('דיווח פרטני'!G2800,גיליון3!$T$14:$T$28,0),MATCH('דיווח פרטני'!C2800,גיליון3!$U$13:$X$13,0)))," ", INDEX(גיליון3!$U$14:$X$28,MATCH('דיווח פרטני'!G2800,גיליון3!$T$14:$T$28,0),MATCH('דיווח פרטני'!C2800,גיליון3!$U$13:$X$13,0)))</f>
        <v xml:space="preserve"> </v>
      </c>
      <c r="I2800" s="1"/>
      <c r="J2800" s="1" t="e">
        <f>VLOOKUP(Table_1[[#This Row],[מספר רישוי ]],'[3]2024'!$A:$AH,34,0)</f>
        <v>#N/A</v>
      </c>
    </row>
    <row r="2801" spans="1:10" ht="18" customHeight="1" thickBot="1" x14ac:dyDescent="0.3">
      <c r="A2801" s="1"/>
      <c r="B2801" s="1"/>
      <c r="C2801" s="1"/>
      <c r="D2801" s="1"/>
      <c r="E2801" s="713"/>
      <c r="F2801" s="1"/>
      <c r="G2801" s="1"/>
      <c r="H2801" s="45" t="str">
        <f t="array" ref="H2801">IF(ISERROR(INDEX(גיליון3!$U$14:$X$28,MATCH('דיווח פרטני'!G2801,גיליון3!$T$14:$T$28,0),MATCH('דיווח פרטני'!C2801,גיליון3!$U$13:$X$13,0)))," ", INDEX(גיליון3!$U$14:$X$28,MATCH('דיווח פרטני'!G2801,גיליון3!$T$14:$T$28,0),MATCH('דיווח פרטני'!C2801,גיליון3!$U$13:$X$13,0)))</f>
        <v xml:space="preserve"> </v>
      </c>
      <c r="I2801" s="1"/>
      <c r="J2801" s="1" t="e">
        <f>VLOOKUP(Table_1[[#This Row],[מספר רישוי ]],'[3]2024'!$A:$AH,34,0)</f>
        <v>#N/A</v>
      </c>
    </row>
    <row r="2802" spans="1:10" ht="18" customHeight="1" thickBot="1" x14ac:dyDescent="0.3">
      <c r="A2802" s="1"/>
      <c r="B2802" s="1"/>
      <c r="C2802" s="1"/>
      <c r="D2802" s="1"/>
      <c r="E2802" s="713"/>
      <c r="F2802" s="1"/>
      <c r="G2802" s="1"/>
      <c r="H2802" s="45" t="str">
        <f t="array" ref="H2802">IF(ISERROR(INDEX(גיליון3!$U$14:$X$28,MATCH('דיווח פרטני'!G2802,גיליון3!$T$14:$T$28,0),MATCH('דיווח פרטני'!C2802,גיליון3!$U$13:$X$13,0)))," ", INDEX(גיליון3!$U$14:$X$28,MATCH('דיווח פרטני'!G2802,גיליון3!$T$14:$T$28,0),MATCH('דיווח פרטני'!C2802,גיליון3!$U$13:$X$13,0)))</f>
        <v xml:space="preserve"> </v>
      </c>
      <c r="I2802" s="1"/>
      <c r="J2802" s="1" t="e">
        <f>VLOOKUP(Table_1[[#This Row],[מספר רישוי ]],'[3]2024'!$A:$AH,34,0)</f>
        <v>#N/A</v>
      </c>
    </row>
    <row r="2803" spans="1:10" ht="18" customHeight="1" thickBot="1" x14ac:dyDescent="0.3">
      <c r="A2803" s="1"/>
      <c r="B2803" s="1"/>
      <c r="C2803" s="1"/>
      <c r="D2803" s="1"/>
      <c r="E2803" s="713"/>
      <c r="F2803" s="1"/>
      <c r="G2803" s="1"/>
      <c r="H2803" s="45" t="str">
        <f t="array" ref="H2803">IF(ISERROR(INDEX(גיליון3!$U$14:$X$28,MATCH('דיווח פרטני'!G2803,גיליון3!$T$14:$T$28,0),MATCH('דיווח פרטני'!C2803,גיליון3!$U$13:$X$13,0)))," ", INDEX(גיליון3!$U$14:$X$28,MATCH('דיווח פרטני'!G2803,גיליון3!$T$14:$T$28,0),MATCH('דיווח פרטני'!C2803,גיליון3!$U$13:$X$13,0)))</f>
        <v xml:space="preserve"> </v>
      </c>
      <c r="I2803" s="1"/>
      <c r="J2803" s="1" t="e">
        <f>VLOOKUP(Table_1[[#This Row],[מספר רישוי ]],'[3]2024'!$A:$AH,34,0)</f>
        <v>#N/A</v>
      </c>
    </row>
    <row r="2804" spans="1:10" ht="18" customHeight="1" thickBot="1" x14ac:dyDescent="0.3">
      <c r="A2804" s="1"/>
      <c r="B2804" s="1"/>
      <c r="C2804" s="1"/>
      <c r="D2804" s="1"/>
      <c r="E2804" s="713"/>
      <c r="F2804" s="1"/>
      <c r="G2804" s="1"/>
      <c r="H2804" s="45" t="str">
        <f t="array" ref="H2804">IF(ISERROR(INDEX(גיליון3!$U$14:$X$28,MATCH('דיווח פרטני'!G2804,גיליון3!$T$14:$T$28,0),MATCH('דיווח פרטני'!C2804,גיליון3!$U$13:$X$13,0)))," ", INDEX(גיליון3!$U$14:$X$28,MATCH('דיווח פרטני'!G2804,גיליון3!$T$14:$T$28,0),MATCH('דיווח פרטני'!C2804,גיליון3!$U$13:$X$13,0)))</f>
        <v xml:space="preserve"> </v>
      </c>
      <c r="I2804" s="1"/>
      <c r="J2804" s="1" t="e">
        <f>VLOOKUP(Table_1[[#This Row],[מספר רישוי ]],'[3]2024'!$A:$AH,34,0)</f>
        <v>#N/A</v>
      </c>
    </row>
    <row r="2805" spans="1:10" ht="18" customHeight="1" thickBot="1" x14ac:dyDescent="0.3">
      <c r="A2805" s="1"/>
      <c r="B2805" s="1"/>
      <c r="C2805" s="1"/>
      <c r="D2805" s="1"/>
      <c r="E2805" s="713"/>
      <c r="F2805" s="1"/>
      <c r="G2805" s="1"/>
      <c r="H2805" s="45" t="str">
        <f t="array" ref="H2805">IF(ISERROR(INDEX(גיליון3!$U$14:$X$28,MATCH('דיווח פרטני'!G2805,גיליון3!$T$14:$T$28,0),MATCH('דיווח פרטני'!C2805,גיליון3!$U$13:$X$13,0)))," ", INDEX(גיליון3!$U$14:$X$28,MATCH('דיווח פרטני'!G2805,גיליון3!$T$14:$T$28,0),MATCH('דיווח פרטני'!C2805,גיליון3!$U$13:$X$13,0)))</f>
        <v xml:space="preserve"> </v>
      </c>
      <c r="I2805" s="1"/>
      <c r="J2805" s="1" t="e">
        <f>VLOOKUP(Table_1[[#This Row],[מספר רישוי ]],'[3]2024'!$A:$AH,34,0)</f>
        <v>#N/A</v>
      </c>
    </row>
    <row r="2806" spans="1:10" ht="18" customHeight="1" thickBot="1" x14ac:dyDescent="0.3">
      <c r="A2806" s="1"/>
      <c r="B2806" s="1"/>
      <c r="C2806" s="1"/>
      <c r="D2806" s="1"/>
      <c r="E2806" s="713"/>
      <c r="F2806" s="1"/>
      <c r="G2806" s="1"/>
      <c r="H2806" s="45" t="str">
        <f t="array" ref="H2806">IF(ISERROR(INDEX(גיליון3!$U$14:$X$28,MATCH('דיווח פרטני'!G2806,גיליון3!$T$14:$T$28,0),MATCH('דיווח פרטני'!C2806,גיליון3!$U$13:$X$13,0)))," ", INDEX(גיליון3!$U$14:$X$28,MATCH('דיווח פרטני'!G2806,גיליון3!$T$14:$T$28,0),MATCH('דיווח פרטני'!C2806,גיליון3!$U$13:$X$13,0)))</f>
        <v xml:space="preserve"> </v>
      </c>
      <c r="I2806" s="1"/>
      <c r="J2806" s="1" t="e">
        <f>VLOOKUP(Table_1[[#This Row],[מספר רישוי ]],'[3]2024'!$A:$AH,34,0)</f>
        <v>#N/A</v>
      </c>
    </row>
    <row r="2807" spans="1:10" ht="18" customHeight="1" thickBot="1" x14ac:dyDescent="0.3">
      <c r="A2807" s="1"/>
      <c r="B2807" s="1"/>
      <c r="C2807" s="1"/>
      <c r="D2807" s="1"/>
      <c r="E2807" s="713"/>
      <c r="F2807" s="1"/>
      <c r="G2807" s="1"/>
      <c r="H2807" s="45" t="str">
        <f t="array" ref="H2807">IF(ISERROR(INDEX(גיליון3!$U$14:$X$28,MATCH('דיווח פרטני'!G2807,גיליון3!$T$14:$T$28,0),MATCH('דיווח פרטני'!C2807,גיליון3!$U$13:$X$13,0)))," ", INDEX(גיליון3!$U$14:$X$28,MATCH('דיווח פרטני'!G2807,גיליון3!$T$14:$T$28,0),MATCH('דיווח פרטני'!C2807,גיליון3!$U$13:$X$13,0)))</f>
        <v xml:space="preserve"> </v>
      </c>
      <c r="I2807" s="1"/>
      <c r="J2807" s="1" t="e">
        <f>VLOOKUP(Table_1[[#This Row],[מספר רישוי ]],'[3]2024'!$A:$AH,34,0)</f>
        <v>#N/A</v>
      </c>
    </row>
    <row r="2808" spans="1:10" ht="18" customHeight="1" thickBot="1" x14ac:dyDescent="0.3">
      <c r="A2808" s="1"/>
      <c r="B2808" s="1"/>
      <c r="C2808" s="1"/>
      <c r="D2808" s="1"/>
      <c r="E2808" s="713"/>
      <c r="F2808" s="1"/>
      <c r="G2808" s="1"/>
      <c r="H2808" s="45" t="str">
        <f t="array" ref="H2808">IF(ISERROR(INDEX(גיליון3!$U$14:$X$28,MATCH('דיווח פרטני'!G2808,גיליון3!$T$14:$T$28,0),MATCH('דיווח פרטני'!C2808,גיליון3!$U$13:$X$13,0)))," ", INDEX(גיליון3!$U$14:$X$28,MATCH('דיווח פרטני'!G2808,גיליון3!$T$14:$T$28,0),MATCH('דיווח פרטני'!C2808,גיליון3!$U$13:$X$13,0)))</f>
        <v xml:space="preserve"> </v>
      </c>
      <c r="I2808" s="1"/>
      <c r="J2808" s="1" t="e">
        <f>VLOOKUP(Table_1[[#This Row],[מספר רישוי ]],'[3]2024'!$A:$AH,34,0)</f>
        <v>#N/A</v>
      </c>
    </row>
    <row r="2809" spans="1:10" ht="18" customHeight="1" thickBot="1" x14ac:dyDescent="0.3">
      <c r="A2809" s="1"/>
      <c r="B2809" s="1"/>
      <c r="C2809" s="1"/>
      <c r="D2809" s="1"/>
      <c r="E2809" s="713"/>
      <c r="F2809" s="1"/>
      <c r="G2809" s="1"/>
      <c r="H2809" s="45" t="str">
        <f t="array" ref="H2809">IF(ISERROR(INDEX(גיליון3!$U$14:$X$28,MATCH('דיווח פרטני'!G2809,גיליון3!$T$14:$T$28,0),MATCH('דיווח פרטני'!C2809,גיליון3!$U$13:$X$13,0)))," ", INDEX(גיליון3!$U$14:$X$28,MATCH('דיווח פרטני'!G2809,גיליון3!$T$14:$T$28,0),MATCH('דיווח פרטני'!C2809,גיליון3!$U$13:$X$13,0)))</f>
        <v xml:space="preserve"> </v>
      </c>
      <c r="I2809" s="1"/>
      <c r="J2809" s="1" t="e">
        <f>VLOOKUP(Table_1[[#This Row],[מספר רישוי ]],'[3]2024'!$A:$AH,34,0)</f>
        <v>#N/A</v>
      </c>
    </row>
    <row r="2810" spans="1:10" ht="18" customHeight="1" thickBot="1" x14ac:dyDescent="0.3">
      <c r="A2810" s="1"/>
      <c r="B2810" s="1"/>
      <c r="C2810" s="1"/>
      <c r="D2810" s="1"/>
      <c r="E2810" s="713"/>
      <c r="F2810" s="1"/>
      <c r="G2810" s="1"/>
      <c r="H2810" s="45" t="str">
        <f t="array" ref="H2810">IF(ISERROR(INDEX(גיליון3!$U$14:$X$28,MATCH('דיווח פרטני'!G2810,גיליון3!$T$14:$T$28,0),MATCH('דיווח פרטני'!C2810,גיליון3!$U$13:$X$13,0)))," ", INDEX(גיליון3!$U$14:$X$28,MATCH('דיווח פרטני'!G2810,גיליון3!$T$14:$T$28,0),MATCH('דיווח פרטני'!C2810,גיליון3!$U$13:$X$13,0)))</f>
        <v xml:space="preserve"> </v>
      </c>
      <c r="I2810" s="1"/>
      <c r="J2810" s="1" t="e">
        <f>VLOOKUP(Table_1[[#This Row],[מספר רישוי ]],'[3]2024'!$A:$AH,34,0)</f>
        <v>#N/A</v>
      </c>
    </row>
    <row r="2811" spans="1:10" ht="18" customHeight="1" thickBot="1" x14ac:dyDescent="0.3">
      <c r="A2811" s="1"/>
      <c r="B2811" s="1"/>
      <c r="C2811" s="1"/>
      <c r="D2811" s="1"/>
      <c r="E2811" s="713"/>
      <c r="F2811" s="1"/>
      <c r="G2811" s="1"/>
      <c r="H2811" s="45" t="str">
        <f t="array" ref="H2811">IF(ISERROR(INDEX(גיליון3!$U$14:$X$28,MATCH('דיווח פרטני'!G2811,גיליון3!$T$14:$T$28,0),MATCH('דיווח פרטני'!C2811,גיליון3!$U$13:$X$13,0)))," ", INDEX(גיליון3!$U$14:$X$28,MATCH('דיווח פרטני'!G2811,גיליון3!$T$14:$T$28,0),MATCH('דיווח פרטני'!C2811,גיליון3!$U$13:$X$13,0)))</f>
        <v xml:space="preserve"> </v>
      </c>
      <c r="I2811" s="1"/>
      <c r="J2811" s="1" t="e">
        <f>VLOOKUP(Table_1[[#This Row],[מספר רישוי ]],'[3]2024'!$A:$AH,34,0)</f>
        <v>#N/A</v>
      </c>
    </row>
    <row r="2812" spans="1:10" ht="18" customHeight="1" thickBot="1" x14ac:dyDescent="0.3">
      <c r="A2812" s="1"/>
      <c r="B2812" s="1"/>
      <c r="C2812" s="1"/>
      <c r="D2812" s="1"/>
      <c r="E2812" s="713"/>
      <c r="F2812" s="1"/>
      <c r="G2812" s="1"/>
      <c r="H2812" s="45" t="str">
        <f t="array" ref="H2812">IF(ISERROR(INDEX(גיליון3!$U$14:$X$28,MATCH('דיווח פרטני'!G2812,גיליון3!$T$14:$T$28,0),MATCH('דיווח פרטני'!C2812,גיליון3!$U$13:$X$13,0)))," ", INDEX(גיליון3!$U$14:$X$28,MATCH('דיווח פרטני'!G2812,גיליון3!$T$14:$T$28,0),MATCH('דיווח פרטני'!C2812,גיליון3!$U$13:$X$13,0)))</f>
        <v xml:space="preserve"> </v>
      </c>
      <c r="I2812" s="1"/>
      <c r="J2812" s="1" t="e">
        <f>VLOOKUP(Table_1[[#This Row],[מספר רישוי ]],'[3]2024'!$A:$AH,34,0)</f>
        <v>#N/A</v>
      </c>
    </row>
    <row r="2813" spans="1:10" ht="18" customHeight="1" thickBot="1" x14ac:dyDescent="0.3">
      <c r="A2813" s="1"/>
      <c r="B2813" s="1"/>
      <c r="C2813" s="1"/>
      <c r="D2813" s="1"/>
      <c r="E2813" s="713"/>
      <c r="F2813" s="1"/>
      <c r="G2813" s="1"/>
      <c r="H2813" s="45" t="str">
        <f t="array" ref="H2813">IF(ISERROR(INDEX(גיליון3!$U$14:$X$28,MATCH('דיווח פרטני'!G2813,גיליון3!$T$14:$T$28,0),MATCH('דיווח פרטני'!C2813,גיליון3!$U$13:$X$13,0)))," ", INDEX(גיליון3!$U$14:$X$28,MATCH('דיווח פרטני'!G2813,גיליון3!$T$14:$T$28,0),MATCH('דיווח פרטני'!C2813,גיליון3!$U$13:$X$13,0)))</f>
        <v xml:space="preserve"> </v>
      </c>
      <c r="I2813" s="1"/>
      <c r="J2813" s="1" t="e">
        <f>VLOOKUP(Table_1[[#This Row],[מספר רישוי ]],'[3]2024'!$A:$AH,34,0)</f>
        <v>#N/A</v>
      </c>
    </row>
    <row r="2814" spans="1:10" ht="18" customHeight="1" thickBot="1" x14ac:dyDescent="0.3">
      <c r="A2814" s="1"/>
      <c r="B2814" s="1"/>
      <c r="C2814" s="1"/>
      <c r="D2814" s="1"/>
      <c r="E2814" s="713"/>
      <c r="F2814" s="1"/>
      <c r="G2814" s="1"/>
      <c r="H2814" s="45" t="str">
        <f t="array" ref="H2814">IF(ISERROR(INDEX(גיליון3!$U$14:$X$28,MATCH('דיווח פרטני'!G2814,גיליון3!$T$14:$T$28,0),MATCH('דיווח פרטני'!C2814,גיליון3!$U$13:$X$13,0)))," ", INDEX(גיליון3!$U$14:$X$28,MATCH('דיווח פרטני'!G2814,גיליון3!$T$14:$T$28,0),MATCH('דיווח פרטני'!C2814,גיליון3!$U$13:$X$13,0)))</f>
        <v xml:space="preserve"> </v>
      </c>
      <c r="I2814" s="1"/>
      <c r="J2814" s="1" t="e">
        <f>VLOOKUP(Table_1[[#This Row],[מספר רישוי ]],'[3]2024'!$A:$AH,34,0)</f>
        <v>#N/A</v>
      </c>
    </row>
    <row r="2815" spans="1:10" ht="18" customHeight="1" thickBot="1" x14ac:dyDescent="0.3">
      <c r="A2815" s="1"/>
      <c r="B2815" s="1"/>
      <c r="C2815" s="1"/>
      <c r="D2815" s="1"/>
      <c r="E2815" s="713"/>
      <c r="F2815" s="1"/>
      <c r="G2815" s="1"/>
      <c r="H2815" s="45" t="str">
        <f t="array" ref="H2815">IF(ISERROR(INDEX(גיליון3!$U$14:$X$28,MATCH('דיווח פרטני'!G2815,גיליון3!$T$14:$T$28,0),MATCH('דיווח פרטני'!C2815,גיליון3!$U$13:$X$13,0)))," ", INDEX(גיליון3!$U$14:$X$28,MATCH('דיווח פרטני'!G2815,גיליון3!$T$14:$T$28,0),MATCH('דיווח פרטני'!C2815,גיליון3!$U$13:$X$13,0)))</f>
        <v xml:space="preserve"> </v>
      </c>
      <c r="I2815" s="1"/>
      <c r="J2815" s="1" t="e">
        <f>VLOOKUP(Table_1[[#This Row],[מספר רישוי ]],'[3]2024'!$A:$AH,34,0)</f>
        <v>#N/A</v>
      </c>
    </row>
    <row r="2816" spans="1:10" ht="18" customHeight="1" thickBot="1" x14ac:dyDescent="0.3">
      <c r="A2816" s="1"/>
      <c r="B2816" s="1"/>
      <c r="C2816" s="1"/>
      <c r="D2816" s="1"/>
      <c r="E2816" s="713"/>
      <c r="F2816" s="1"/>
      <c r="G2816" s="1"/>
      <c r="H2816" s="45" t="str">
        <f t="array" ref="H2816">IF(ISERROR(INDEX(גיליון3!$U$14:$X$28,MATCH('דיווח פרטני'!G2816,גיליון3!$T$14:$T$28,0),MATCH('דיווח פרטני'!C2816,גיליון3!$U$13:$X$13,0)))," ", INDEX(גיליון3!$U$14:$X$28,MATCH('דיווח פרטני'!G2816,גיליון3!$T$14:$T$28,0),MATCH('דיווח פרטני'!C2816,גיליון3!$U$13:$X$13,0)))</f>
        <v xml:space="preserve"> </v>
      </c>
      <c r="I2816" s="1"/>
      <c r="J2816" s="1" t="e">
        <f>VLOOKUP(Table_1[[#This Row],[מספר רישוי ]],'[3]2024'!$A:$AH,34,0)</f>
        <v>#N/A</v>
      </c>
    </row>
    <row r="2817" spans="1:10" ht="18" customHeight="1" thickBot="1" x14ac:dyDescent="0.3">
      <c r="A2817" s="1"/>
      <c r="B2817" s="1"/>
      <c r="C2817" s="1"/>
      <c r="D2817" s="1"/>
      <c r="E2817" s="713"/>
      <c r="F2817" s="1"/>
      <c r="G2817" s="1"/>
      <c r="H2817" s="45" t="str">
        <f t="array" ref="H2817">IF(ISERROR(INDEX(גיליון3!$U$14:$X$28,MATCH('דיווח פרטני'!G2817,גיליון3!$T$14:$T$28,0),MATCH('דיווח פרטני'!C2817,גיליון3!$U$13:$X$13,0)))," ", INDEX(גיליון3!$U$14:$X$28,MATCH('דיווח פרטני'!G2817,גיליון3!$T$14:$T$28,0),MATCH('דיווח פרטני'!C2817,גיליון3!$U$13:$X$13,0)))</f>
        <v xml:space="preserve"> </v>
      </c>
      <c r="I2817" s="1"/>
      <c r="J2817" s="1" t="e">
        <f>VLOOKUP(Table_1[[#This Row],[מספר רישוי ]],'[3]2024'!$A:$AH,34,0)</f>
        <v>#N/A</v>
      </c>
    </row>
    <row r="2818" spans="1:10" ht="18" customHeight="1" thickBot="1" x14ac:dyDescent="0.3">
      <c r="A2818" s="1"/>
      <c r="B2818" s="1"/>
      <c r="C2818" s="1"/>
      <c r="D2818" s="1"/>
      <c r="E2818" s="713"/>
      <c r="F2818" s="1"/>
      <c r="G2818" s="1"/>
      <c r="H2818" s="45" t="str">
        <f t="array" ref="H2818">IF(ISERROR(INDEX(גיליון3!$U$14:$X$28,MATCH('דיווח פרטני'!G2818,גיליון3!$T$14:$T$28,0),MATCH('דיווח פרטני'!C2818,גיליון3!$U$13:$X$13,0)))," ", INDEX(גיליון3!$U$14:$X$28,MATCH('דיווח פרטני'!G2818,גיליון3!$T$14:$T$28,0),MATCH('דיווח פרטני'!C2818,גיליון3!$U$13:$X$13,0)))</f>
        <v xml:space="preserve"> </v>
      </c>
      <c r="I2818" s="1"/>
      <c r="J2818" s="1" t="e">
        <f>VLOOKUP(Table_1[[#This Row],[מספר רישוי ]],'[3]2024'!$A:$AH,34,0)</f>
        <v>#N/A</v>
      </c>
    </row>
    <row r="2819" spans="1:10" ht="18" customHeight="1" thickBot="1" x14ac:dyDescent="0.3">
      <c r="A2819" s="1"/>
      <c r="B2819" s="1"/>
      <c r="C2819" s="1"/>
      <c r="D2819" s="1"/>
      <c r="E2819" s="713"/>
      <c r="F2819" s="1"/>
      <c r="G2819" s="1"/>
      <c r="H2819" s="45" t="str">
        <f t="array" ref="H2819">IF(ISERROR(INDEX(גיליון3!$U$14:$X$28,MATCH('דיווח פרטני'!G2819,גיליון3!$T$14:$T$28,0),MATCH('דיווח פרטני'!C2819,גיליון3!$U$13:$X$13,0)))," ", INDEX(גיליון3!$U$14:$X$28,MATCH('דיווח פרטני'!G2819,גיליון3!$T$14:$T$28,0),MATCH('דיווח פרטני'!C2819,גיליון3!$U$13:$X$13,0)))</f>
        <v xml:space="preserve"> </v>
      </c>
      <c r="I2819" s="1"/>
      <c r="J2819" s="1" t="e">
        <f>VLOOKUP(Table_1[[#This Row],[מספר רישוי ]],'[3]2024'!$A:$AH,34,0)</f>
        <v>#N/A</v>
      </c>
    </row>
    <row r="2820" spans="1:10" ht="18" customHeight="1" thickBot="1" x14ac:dyDescent="0.3">
      <c r="A2820" s="1"/>
      <c r="B2820" s="1"/>
      <c r="C2820" s="1"/>
      <c r="D2820" s="1"/>
      <c r="E2820" s="713"/>
      <c r="F2820" s="1"/>
      <c r="G2820" s="1"/>
      <c r="H2820" s="45" t="str">
        <f t="array" ref="H2820">IF(ISERROR(INDEX(גיליון3!$U$14:$X$28,MATCH('דיווח פרטני'!G2820,גיליון3!$T$14:$T$28,0),MATCH('דיווח פרטני'!C2820,גיליון3!$U$13:$X$13,0)))," ", INDEX(גיליון3!$U$14:$X$28,MATCH('דיווח פרטני'!G2820,גיליון3!$T$14:$T$28,0),MATCH('דיווח פרטני'!C2820,גיליון3!$U$13:$X$13,0)))</f>
        <v xml:space="preserve"> </v>
      </c>
      <c r="I2820" s="1"/>
      <c r="J2820" s="1" t="e">
        <f>VLOOKUP(Table_1[[#This Row],[מספר רישוי ]],'[3]2024'!$A:$AH,34,0)</f>
        <v>#N/A</v>
      </c>
    </row>
    <row r="2821" spans="1:10" ht="18" customHeight="1" thickBot="1" x14ac:dyDescent="0.3">
      <c r="A2821" s="1"/>
      <c r="B2821" s="1"/>
      <c r="C2821" s="1"/>
      <c r="D2821" s="1"/>
      <c r="E2821" s="713"/>
      <c r="F2821" s="1"/>
      <c r="G2821" s="1"/>
      <c r="H2821" s="45" t="str">
        <f t="array" ref="H2821">IF(ISERROR(INDEX(גיליון3!$U$14:$X$28,MATCH('דיווח פרטני'!G2821,גיליון3!$T$14:$T$28,0),MATCH('דיווח פרטני'!C2821,גיליון3!$U$13:$X$13,0)))," ", INDEX(גיליון3!$U$14:$X$28,MATCH('דיווח פרטני'!G2821,גיליון3!$T$14:$T$28,0),MATCH('דיווח פרטני'!C2821,גיליון3!$U$13:$X$13,0)))</f>
        <v xml:space="preserve"> </v>
      </c>
      <c r="I2821" s="1"/>
      <c r="J2821" s="1" t="e">
        <f>VLOOKUP(Table_1[[#This Row],[מספר רישוי ]],'[3]2024'!$A:$AH,34,0)</f>
        <v>#N/A</v>
      </c>
    </row>
    <row r="2822" spans="1:10" ht="18" customHeight="1" thickBot="1" x14ac:dyDescent="0.3">
      <c r="A2822" s="1"/>
      <c r="B2822" s="1"/>
      <c r="C2822" s="1"/>
      <c r="D2822" s="1"/>
      <c r="E2822" s="713"/>
      <c r="F2822" s="1"/>
      <c r="G2822" s="1"/>
      <c r="H2822" s="45" t="str">
        <f t="array" ref="H2822">IF(ISERROR(INDEX(גיליון3!$U$14:$X$28,MATCH('דיווח פרטני'!G2822,גיליון3!$T$14:$T$28,0),MATCH('דיווח פרטני'!C2822,גיליון3!$U$13:$X$13,0)))," ", INDEX(גיליון3!$U$14:$X$28,MATCH('דיווח פרטני'!G2822,גיליון3!$T$14:$T$28,0),MATCH('דיווח פרטני'!C2822,גיליון3!$U$13:$X$13,0)))</f>
        <v xml:space="preserve"> </v>
      </c>
      <c r="I2822" s="1"/>
      <c r="J2822" s="1" t="e">
        <f>VLOOKUP(Table_1[[#This Row],[מספר רישוי ]],'[3]2024'!$A:$AH,34,0)</f>
        <v>#N/A</v>
      </c>
    </row>
    <row r="2823" spans="1:10" ht="18" customHeight="1" thickBot="1" x14ac:dyDescent="0.3">
      <c r="A2823" s="1"/>
      <c r="B2823" s="1"/>
      <c r="C2823" s="1"/>
      <c r="D2823" s="1"/>
      <c r="E2823" s="713"/>
      <c r="F2823" s="1"/>
      <c r="G2823" s="1"/>
      <c r="H2823" s="45" t="str">
        <f t="array" ref="H2823">IF(ISERROR(INDEX(גיליון3!$U$14:$X$28,MATCH('דיווח פרטני'!G2823,גיליון3!$T$14:$T$28,0),MATCH('דיווח פרטני'!C2823,גיליון3!$U$13:$X$13,0)))," ", INDEX(גיליון3!$U$14:$X$28,MATCH('דיווח פרטני'!G2823,גיליון3!$T$14:$T$28,0),MATCH('דיווח פרטני'!C2823,גיליון3!$U$13:$X$13,0)))</f>
        <v xml:space="preserve"> </v>
      </c>
      <c r="I2823" s="1"/>
      <c r="J2823" s="1" t="e">
        <f>VLOOKUP(Table_1[[#This Row],[מספר רישוי ]],'[3]2024'!$A:$AH,34,0)</f>
        <v>#N/A</v>
      </c>
    </row>
    <row r="2824" spans="1:10" ht="18" customHeight="1" thickBot="1" x14ac:dyDescent="0.3">
      <c r="A2824" s="1"/>
      <c r="B2824" s="1"/>
      <c r="C2824" s="1"/>
      <c r="D2824" s="1"/>
      <c r="E2824" s="713"/>
      <c r="F2824" s="1"/>
      <c r="G2824" s="1"/>
      <c r="H2824" s="45" t="str">
        <f t="array" ref="H2824">IF(ISERROR(INDEX(גיליון3!$U$14:$X$28,MATCH('דיווח פרטני'!G2824,גיליון3!$T$14:$T$28,0),MATCH('דיווח פרטני'!C2824,גיליון3!$U$13:$X$13,0)))," ", INDEX(גיליון3!$U$14:$X$28,MATCH('דיווח פרטני'!G2824,גיליון3!$T$14:$T$28,0),MATCH('דיווח פרטני'!C2824,גיליון3!$U$13:$X$13,0)))</f>
        <v xml:space="preserve"> </v>
      </c>
      <c r="I2824" s="1"/>
      <c r="J2824" s="1" t="e">
        <f>VLOOKUP(Table_1[[#This Row],[מספר רישוי ]],'[3]2024'!$A:$AH,34,0)</f>
        <v>#N/A</v>
      </c>
    </row>
    <row r="2825" spans="1:10" ht="18" customHeight="1" thickBot="1" x14ac:dyDescent="0.3">
      <c r="A2825" s="1"/>
      <c r="B2825" s="1"/>
      <c r="C2825" s="1"/>
      <c r="D2825" s="1"/>
      <c r="E2825" s="713"/>
      <c r="F2825" s="1"/>
      <c r="G2825" s="1"/>
      <c r="H2825" s="45" t="str">
        <f t="array" ref="H2825">IF(ISERROR(INDEX(גיליון3!$U$14:$X$28,MATCH('דיווח פרטני'!G2825,גיליון3!$T$14:$T$28,0),MATCH('דיווח פרטני'!C2825,גיליון3!$U$13:$X$13,0)))," ", INDEX(גיליון3!$U$14:$X$28,MATCH('דיווח פרטני'!G2825,גיליון3!$T$14:$T$28,0),MATCH('דיווח פרטני'!C2825,גיליון3!$U$13:$X$13,0)))</f>
        <v xml:space="preserve"> </v>
      </c>
      <c r="I2825" s="1"/>
      <c r="J2825" s="1" t="e">
        <f>VLOOKUP(Table_1[[#This Row],[מספר רישוי ]],'[3]2024'!$A:$AH,34,0)</f>
        <v>#N/A</v>
      </c>
    </row>
    <row r="2826" spans="1:10" ht="18" customHeight="1" thickBot="1" x14ac:dyDescent="0.3">
      <c r="A2826" s="1"/>
      <c r="B2826" s="1"/>
      <c r="C2826" s="1"/>
      <c r="D2826" s="1"/>
      <c r="E2826" s="713"/>
      <c r="F2826" s="1"/>
      <c r="G2826" s="1"/>
      <c r="H2826" s="45" t="str">
        <f t="array" ref="H2826">IF(ISERROR(INDEX(גיליון3!$U$14:$X$28,MATCH('דיווח פרטני'!G2826,גיליון3!$T$14:$T$28,0),MATCH('דיווח פרטני'!C2826,גיליון3!$U$13:$X$13,0)))," ", INDEX(גיליון3!$U$14:$X$28,MATCH('דיווח פרטני'!G2826,גיליון3!$T$14:$T$28,0),MATCH('דיווח פרטני'!C2826,גיליון3!$U$13:$X$13,0)))</f>
        <v xml:space="preserve"> </v>
      </c>
      <c r="I2826" s="1"/>
      <c r="J2826" s="1" t="e">
        <f>VLOOKUP(Table_1[[#This Row],[מספר רישוי ]],'[3]2024'!$A:$AH,34,0)</f>
        <v>#N/A</v>
      </c>
    </row>
    <row r="2827" spans="1:10" ht="18" customHeight="1" thickBot="1" x14ac:dyDescent="0.3">
      <c r="A2827" s="1"/>
      <c r="B2827" s="1"/>
      <c r="C2827" s="1"/>
      <c r="D2827" s="1"/>
      <c r="E2827" s="713"/>
      <c r="F2827" s="1"/>
      <c r="G2827" s="1"/>
      <c r="H2827" s="45" t="str">
        <f t="array" ref="H2827">IF(ISERROR(INDEX(גיליון3!$U$14:$X$28,MATCH('דיווח פרטני'!G2827,גיליון3!$T$14:$T$28,0),MATCH('דיווח פרטני'!C2827,גיליון3!$U$13:$X$13,0)))," ", INDEX(גיליון3!$U$14:$X$28,MATCH('דיווח פרטני'!G2827,גיליון3!$T$14:$T$28,0),MATCH('דיווח פרטני'!C2827,גיליון3!$U$13:$X$13,0)))</f>
        <v xml:space="preserve"> </v>
      </c>
      <c r="I2827" s="1"/>
      <c r="J2827" s="1" t="e">
        <f>VLOOKUP(Table_1[[#This Row],[מספר רישוי ]],'[3]2024'!$A:$AH,34,0)</f>
        <v>#N/A</v>
      </c>
    </row>
    <row r="2828" spans="1:10" ht="18" customHeight="1" thickBot="1" x14ac:dyDescent="0.3">
      <c r="A2828" s="1"/>
      <c r="B2828" s="1"/>
      <c r="C2828" s="1"/>
      <c r="D2828" s="1"/>
      <c r="E2828" s="713"/>
      <c r="F2828" s="1"/>
      <c r="G2828" s="1"/>
      <c r="H2828" s="45" t="str">
        <f t="array" ref="H2828">IF(ISERROR(INDEX(גיליון3!$U$14:$X$28,MATCH('דיווח פרטני'!G2828,גיליון3!$T$14:$T$28,0),MATCH('דיווח פרטני'!C2828,גיליון3!$U$13:$X$13,0)))," ", INDEX(גיליון3!$U$14:$X$28,MATCH('דיווח פרטני'!G2828,גיליון3!$T$14:$T$28,0),MATCH('דיווח פרטני'!C2828,גיליון3!$U$13:$X$13,0)))</f>
        <v xml:space="preserve"> </v>
      </c>
      <c r="I2828" s="1"/>
      <c r="J2828" s="1" t="e">
        <f>VLOOKUP(Table_1[[#This Row],[מספר רישוי ]],'[3]2024'!$A:$AH,34,0)</f>
        <v>#N/A</v>
      </c>
    </row>
    <row r="2829" spans="1:10" ht="18" customHeight="1" thickBot="1" x14ac:dyDescent="0.3">
      <c r="A2829" s="1"/>
      <c r="B2829" s="1"/>
      <c r="C2829" s="1"/>
      <c r="D2829" s="1"/>
      <c r="E2829" s="713"/>
      <c r="F2829" s="1"/>
      <c r="G2829" s="1"/>
      <c r="H2829" s="45" t="str">
        <f t="array" ref="H2829">IF(ISERROR(INDEX(גיליון3!$U$14:$X$28,MATCH('דיווח פרטני'!G2829,גיליון3!$T$14:$T$28,0),MATCH('דיווח פרטני'!C2829,גיליון3!$U$13:$X$13,0)))," ", INDEX(גיליון3!$U$14:$X$28,MATCH('דיווח פרטני'!G2829,גיליון3!$T$14:$T$28,0),MATCH('דיווח פרטני'!C2829,גיליון3!$U$13:$X$13,0)))</f>
        <v xml:space="preserve"> </v>
      </c>
      <c r="I2829" s="1"/>
      <c r="J2829" s="1" t="e">
        <f>VLOOKUP(Table_1[[#This Row],[מספר רישוי ]],'[3]2024'!$A:$AH,34,0)</f>
        <v>#N/A</v>
      </c>
    </row>
    <row r="2830" spans="1:10" ht="18" customHeight="1" thickBot="1" x14ac:dyDescent="0.3">
      <c r="A2830" s="1"/>
      <c r="B2830" s="1"/>
      <c r="C2830" s="1"/>
      <c r="D2830" s="1"/>
      <c r="E2830" s="713"/>
      <c r="F2830" s="1"/>
      <c r="G2830" s="1"/>
      <c r="H2830" s="45" t="str">
        <f t="array" ref="H2830">IF(ISERROR(INDEX(גיליון3!$U$14:$X$28,MATCH('דיווח פרטני'!G2830,גיליון3!$T$14:$T$28,0),MATCH('דיווח פרטני'!C2830,גיליון3!$U$13:$X$13,0)))," ", INDEX(גיליון3!$U$14:$X$28,MATCH('דיווח פרטני'!G2830,גיליון3!$T$14:$T$28,0),MATCH('דיווח פרטני'!C2830,גיליון3!$U$13:$X$13,0)))</f>
        <v xml:space="preserve"> </v>
      </c>
      <c r="I2830" s="1"/>
      <c r="J2830" s="1" t="e">
        <f>VLOOKUP(Table_1[[#This Row],[מספר רישוי ]],'[3]2024'!$A:$AH,34,0)</f>
        <v>#N/A</v>
      </c>
    </row>
    <row r="2831" spans="1:10" ht="18" customHeight="1" thickBot="1" x14ac:dyDescent="0.3">
      <c r="A2831" s="1"/>
      <c r="B2831" s="1"/>
      <c r="C2831" s="1"/>
      <c r="D2831" s="1"/>
      <c r="E2831" s="713"/>
      <c r="F2831" s="1"/>
      <c r="G2831" s="1"/>
      <c r="H2831" s="45" t="str">
        <f t="array" ref="H2831">IF(ISERROR(INDEX(גיליון3!$U$14:$X$28,MATCH('דיווח פרטני'!G2831,גיליון3!$T$14:$T$28,0),MATCH('דיווח פרטני'!C2831,גיליון3!$U$13:$X$13,0)))," ", INDEX(גיליון3!$U$14:$X$28,MATCH('דיווח פרטני'!G2831,גיליון3!$T$14:$T$28,0),MATCH('דיווח פרטני'!C2831,גיליון3!$U$13:$X$13,0)))</f>
        <v xml:space="preserve"> </v>
      </c>
      <c r="I2831" s="1"/>
      <c r="J2831" s="1" t="e">
        <f>VLOOKUP(Table_1[[#This Row],[מספר רישוי ]],'[3]2024'!$A:$AH,34,0)</f>
        <v>#N/A</v>
      </c>
    </row>
    <row r="2832" spans="1:10" ht="18" customHeight="1" thickBot="1" x14ac:dyDescent="0.3">
      <c r="A2832" s="1"/>
      <c r="B2832" s="1"/>
      <c r="C2832" s="1"/>
      <c r="D2832" s="1"/>
      <c r="E2832" s="713"/>
      <c r="F2832" s="1"/>
      <c r="G2832" s="1"/>
      <c r="H2832" s="45" t="str">
        <f t="array" ref="H2832">IF(ISERROR(INDEX(גיליון3!$U$14:$X$28,MATCH('דיווח פרטני'!G2832,גיליון3!$T$14:$T$28,0),MATCH('דיווח פרטני'!C2832,גיליון3!$U$13:$X$13,0)))," ", INDEX(גיליון3!$U$14:$X$28,MATCH('דיווח פרטני'!G2832,גיליון3!$T$14:$T$28,0),MATCH('דיווח פרטני'!C2832,גיליון3!$U$13:$X$13,0)))</f>
        <v xml:space="preserve"> </v>
      </c>
      <c r="I2832" s="1"/>
      <c r="J2832" s="1" t="e">
        <f>VLOOKUP(Table_1[[#This Row],[מספר רישוי ]],'[3]2024'!$A:$AH,34,0)</f>
        <v>#N/A</v>
      </c>
    </row>
    <row r="2833" spans="1:10" ht="18" customHeight="1" thickBot="1" x14ac:dyDescent="0.3">
      <c r="A2833" s="1"/>
      <c r="B2833" s="1"/>
      <c r="C2833" s="1"/>
      <c r="D2833" s="1"/>
      <c r="E2833" s="713"/>
      <c r="F2833" s="1"/>
      <c r="G2833" s="1"/>
      <c r="H2833" s="45" t="str">
        <f t="array" ref="H2833">IF(ISERROR(INDEX(גיליון3!$U$14:$X$28,MATCH('דיווח פרטני'!G2833,גיליון3!$T$14:$T$28,0),MATCH('דיווח פרטני'!C2833,גיליון3!$U$13:$X$13,0)))," ", INDEX(גיליון3!$U$14:$X$28,MATCH('דיווח פרטני'!G2833,גיליון3!$T$14:$T$28,0),MATCH('דיווח פרטני'!C2833,גיליון3!$U$13:$X$13,0)))</f>
        <v xml:space="preserve"> </v>
      </c>
      <c r="I2833" s="1"/>
      <c r="J2833" s="1" t="e">
        <f>VLOOKUP(Table_1[[#This Row],[מספר רישוי ]],'[3]2024'!$A:$AH,34,0)</f>
        <v>#N/A</v>
      </c>
    </row>
    <row r="2834" spans="1:10" ht="18" customHeight="1" thickBot="1" x14ac:dyDescent="0.3">
      <c r="A2834" s="1"/>
      <c r="B2834" s="1"/>
      <c r="C2834" s="1"/>
      <c r="D2834" s="1"/>
      <c r="E2834" s="713"/>
      <c r="F2834" s="1"/>
      <c r="G2834" s="1"/>
      <c r="H2834" s="45" t="str">
        <f t="array" ref="H2834">IF(ISERROR(INDEX(גיליון3!$U$14:$X$28,MATCH('דיווח פרטני'!G2834,גיליון3!$T$14:$T$28,0),MATCH('דיווח פרטני'!C2834,גיליון3!$U$13:$X$13,0)))," ", INDEX(גיליון3!$U$14:$X$28,MATCH('דיווח פרטני'!G2834,גיליון3!$T$14:$T$28,0),MATCH('דיווח פרטני'!C2834,גיליון3!$U$13:$X$13,0)))</f>
        <v xml:space="preserve"> </v>
      </c>
      <c r="I2834" s="1"/>
      <c r="J2834" s="1" t="e">
        <f>VLOOKUP(Table_1[[#This Row],[מספר רישוי ]],'[3]2024'!$A:$AH,34,0)</f>
        <v>#N/A</v>
      </c>
    </row>
    <row r="2835" spans="1:10" ht="18" customHeight="1" thickBot="1" x14ac:dyDescent="0.3">
      <c r="A2835" s="1"/>
      <c r="B2835" s="1"/>
      <c r="C2835" s="1"/>
      <c r="D2835" s="1"/>
      <c r="E2835" s="713"/>
      <c r="F2835" s="1"/>
      <c r="G2835" s="1"/>
      <c r="H2835" s="45" t="str">
        <f t="array" ref="H2835">IF(ISERROR(INDEX(גיליון3!$U$14:$X$28,MATCH('דיווח פרטני'!G2835,גיליון3!$T$14:$T$28,0),MATCH('דיווח פרטני'!C2835,גיליון3!$U$13:$X$13,0)))," ", INDEX(גיליון3!$U$14:$X$28,MATCH('דיווח פרטני'!G2835,גיליון3!$T$14:$T$28,0),MATCH('דיווח פרטני'!C2835,גיליון3!$U$13:$X$13,0)))</f>
        <v xml:space="preserve"> </v>
      </c>
      <c r="I2835" s="1"/>
      <c r="J2835" s="1" t="e">
        <f>VLOOKUP(Table_1[[#This Row],[מספר רישוי ]],'[3]2024'!$A:$AH,34,0)</f>
        <v>#N/A</v>
      </c>
    </row>
    <row r="2836" spans="1:10" ht="18" customHeight="1" thickBot="1" x14ac:dyDescent="0.3">
      <c r="A2836" s="1"/>
      <c r="B2836" s="1"/>
      <c r="C2836" s="1"/>
      <c r="D2836" s="1"/>
      <c r="E2836" s="713"/>
      <c r="F2836" s="1"/>
      <c r="G2836" s="1"/>
      <c r="H2836" s="45" t="str">
        <f t="array" ref="H2836">IF(ISERROR(INDEX(גיליון3!$U$14:$X$28,MATCH('דיווח פרטני'!G2836,גיליון3!$T$14:$T$28,0),MATCH('דיווח פרטני'!C2836,גיליון3!$U$13:$X$13,0)))," ", INDEX(גיליון3!$U$14:$X$28,MATCH('דיווח פרטני'!G2836,גיליון3!$T$14:$T$28,0),MATCH('דיווח פרטני'!C2836,גיליון3!$U$13:$X$13,0)))</f>
        <v xml:space="preserve"> </v>
      </c>
      <c r="I2836" s="1"/>
      <c r="J2836" s="1" t="e">
        <f>VLOOKUP(Table_1[[#This Row],[מספר רישוי ]],'[3]2024'!$A:$AH,34,0)</f>
        <v>#N/A</v>
      </c>
    </row>
    <row r="2837" spans="1:10" ht="18" customHeight="1" thickBot="1" x14ac:dyDescent="0.3">
      <c r="A2837" s="1"/>
      <c r="B2837" s="1"/>
      <c r="C2837" s="1"/>
      <c r="D2837" s="1"/>
      <c r="E2837" s="713"/>
      <c r="F2837" s="1"/>
      <c r="G2837" s="1"/>
      <c r="H2837" s="45" t="str">
        <f t="array" ref="H2837">IF(ISERROR(INDEX(גיליון3!$U$14:$X$28,MATCH('דיווח פרטני'!G2837,גיליון3!$T$14:$T$28,0),MATCH('דיווח פרטני'!C2837,גיליון3!$U$13:$X$13,0)))," ", INDEX(גיליון3!$U$14:$X$28,MATCH('דיווח פרטני'!G2837,גיליון3!$T$14:$T$28,0),MATCH('דיווח פרטני'!C2837,גיליון3!$U$13:$X$13,0)))</f>
        <v xml:space="preserve"> </v>
      </c>
      <c r="I2837" s="1"/>
      <c r="J2837" s="1" t="e">
        <f>VLOOKUP(Table_1[[#This Row],[מספר רישוי ]],'[3]2024'!$A:$AH,34,0)</f>
        <v>#N/A</v>
      </c>
    </row>
    <row r="2838" spans="1:10" ht="18" customHeight="1" thickBot="1" x14ac:dyDescent="0.3">
      <c r="A2838" s="1"/>
      <c r="B2838" s="1"/>
      <c r="C2838" s="1"/>
      <c r="D2838" s="1"/>
      <c r="E2838" s="713"/>
      <c r="F2838" s="1"/>
      <c r="G2838" s="1"/>
      <c r="H2838" s="45" t="str">
        <f t="array" ref="H2838">IF(ISERROR(INDEX(גיליון3!$U$14:$X$28,MATCH('דיווח פרטני'!G2838,גיליון3!$T$14:$T$28,0),MATCH('דיווח פרטני'!C2838,גיליון3!$U$13:$X$13,0)))," ", INDEX(גיליון3!$U$14:$X$28,MATCH('דיווח פרטני'!G2838,גיליון3!$T$14:$T$28,0),MATCH('דיווח פרטני'!C2838,גיליון3!$U$13:$X$13,0)))</f>
        <v xml:space="preserve"> </v>
      </c>
      <c r="I2838" s="1"/>
      <c r="J2838" s="1" t="e">
        <f>VLOOKUP(Table_1[[#This Row],[מספר רישוי ]],'[3]2024'!$A:$AH,34,0)</f>
        <v>#N/A</v>
      </c>
    </row>
    <row r="2839" spans="1:10" ht="18" customHeight="1" thickBot="1" x14ac:dyDescent="0.3">
      <c r="A2839" s="1"/>
      <c r="B2839" s="1"/>
      <c r="C2839" s="1"/>
      <c r="D2839" s="1"/>
      <c r="E2839" s="713"/>
      <c r="F2839" s="1"/>
      <c r="G2839" s="1"/>
      <c r="H2839" s="45" t="str">
        <f t="array" ref="H2839">IF(ISERROR(INDEX(גיליון3!$U$14:$X$28,MATCH('דיווח פרטני'!G2839,גיליון3!$T$14:$T$28,0),MATCH('דיווח פרטני'!C2839,גיליון3!$U$13:$X$13,0)))," ", INDEX(גיליון3!$U$14:$X$28,MATCH('דיווח פרטני'!G2839,גיליון3!$T$14:$T$28,0),MATCH('דיווח פרטני'!C2839,גיליון3!$U$13:$X$13,0)))</f>
        <v xml:space="preserve"> </v>
      </c>
      <c r="I2839" s="1"/>
      <c r="J2839" s="1" t="e">
        <f>VLOOKUP(Table_1[[#This Row],[מספר רישוי ]],'[3]2024'!$A:$AH,34,0)</f>
        <v>#N/A</v>
      </c>
    </row>
    <row r="2840" spans="1:10" ht="18" customHeight="1" thickBot="1" x14ac:dyDescent="0.3">
      <c r="A2840" s="1"/>
      <c r="B2840" s="1"/>
      <c r="C2840" s="1"/>
      <c r="D2840" s="1"/>
      <c r="E2840" s="713"/>
      <c r="F2840" s="1"/>
      <c r="G2840" s="1"/>
      <c r="H2840" s="45" t="str">
        <f t="array" ref="H2840">IF(ISERROR(INDEX(גיליון3!$U$14:$X$28,MATCH('דיווח פרטני'!G2840,גיליון3!$T$14:$T$28,0),MATCH('דיווח פרטני'!C2840,גיליון3!$U$13:$X$13,0)))," ", INDEX(גיליון3!$U$14:$X$28,MATCH('דיווח פרטני'!G2840,גיליון3!$T$14:$T$28,0),MATCH('דיווח פרטני'!C2840,גיליון3!$U$13:$X$13,0)))</f>
        <v xml:space="preserve"> </v>
      </c>
      <c r="I2840" s="1"/>
      <c r="J2840" s="1" t="e">
        <f>VLOOKUP(Table_1[[#This Row],[מספר רישוי ]],'[3]2024'!$A:$AH,34,0)</f>
        <v>#N/A</v>
      </c>
    </row>
    <row r="2841" spans="1:10" ht="18" customHeight="1" thickBot="1" x14ac:dyDescent="0.3">
      <c r="A2841" s="1"/>
      <c r="B2841" s="1"/>
      <c r="C2841" s="1"/>
      <c r="D2841" s="1"/>
      <c r="E2841" s="713"/>
      <c r="F2841" s="1"/>
      <c r="G2841" s="1"/>
      <c r="H2841" s="45" t="str">
        <f t="array" ref="H2841">IF(ISERROR(INDEX(גיליון3!$U$14:$X$28,MATCH('דיווח פרטני'!G2841,גיליון3!$T$14:$T$28,0),MATCH('דיווח פרטני'!C2841,גיליון3!$U$13:$X$13,0)))," ", INDEX(גיליון3!$U$14:$X$28,MATCH('דיווח פרטני'!G2841,גיליון3!$T$14:$T$28,0),MATCH('דיווח פרטני'!C2841,גיליון3!$U$13:$X$13,0)))</f>
        <v xml:space="preserve"> </v>
      </c>
      <c r="I2841" s="1"/>
      <c r="J2841" s="1" t="e">
        <f>VLOOKUP(Table_1[[#This Row],[מספר רישוי ]],'[3]2024'!$A:$AH,34,0)</f>
        <v>#N/A</v>
      </c>
    </row>
    <row r="2842" spans="1:10" ht="18" customHeight="1" thickBot="1" x14ac:dyDescent="0.3">
      <c r="A2842" s="1"/>
      <c r="B2842" s="1"/>
      <c r="C2842" s="1"/>
      <c r="D2842" s="1"/>
      <c r="E2842" s="713"/>
      <c r="F2842" s="1"/>
      <c r="G2842" s="1"/>
      <c r="H2842" s="45" t="str">
        <f t="array" ref="H2842">IF(ISERROR(INDEX(גיליון3!$U$14:$X$28,MATCH('דיווח פרטני'!G2842,גיליון3!$T$14:$T$28,0),MATCH('דיווח פרטני'!C2842,גיליון3!$U$13:$X$13,0)))," ", INDEX(גיליון3!$U$14:$X$28,MATCH('דיווח פרטני'!G2842,גיליון3!$T$14:$T$28,0),MATCH('דיווח פרטני'!C2842,גיליון3!$U$13:$X$13,0)))</f>
        <v xml:space="preserve"> </v>
      </c>
      <c r="I2842" s="1"/>
      <c r="J2842" s="1" t="e">
        <f>VLOOKUP(Table_1[[#This Row],[מספר רישוי ]],'[3]2024'!$A:$AH,34,0)</f>
        <v>#N/A</v>
      </c>
    </row>
    <row r="2843" spans="1:10" ht="18" customHeight="1" thickBot="1" x14ac:dyDescent="0.3">
      <c r="A2843" s="1"/>
      <c r="B2843" s="1"/>
      <c r="C2843" s="1"/>
      <c r="D2843" s="1"/>
      <c r="E2843" s="713"/>
      <c r="F2843" s="1"/>
      <c r="G2843" s="1"/>
      <c r="H2843" s="45" t="str">
        <f t="array" ref="H2843">IF(ISERROR(INDEX(גיליון3!$U$14:$X$28,MATCH('דיווח פרטני'!G2843,גיליון3!$T$14:$T$28,0),MATCH('דיווח פרטני'!C2843,גיליון3!$U$13:$X$13,0)))," ", INDEX(גיליון3!$U$14:$X$28,MATCH('דיווח פרטני'!G2843,גיליון3!$T$14:$T$28,0),MATCH('דיווח פרטני'!C2843,גיליון3!$U$13:$X$13,0)))</f>
        <v xml:space="preserve"> </v>
      </c>
      <c r="I2843" s="1"/>
      <c r="J2843" s="1" t="e">
        <f>VLOOKUP(Table_1[[#This Row],[מספר רישוי ]],'[3]2024'!$A:$AH,34,0)</f>
        <v>#N/A</v>
      </c>
    </row>
    <row r="2844" spans="1:10" ht="18" customHeight="1" thickBot="1" x14ac:dyDescent="0.3">
      <c r="A2844" s="1"/>
      <c r="B2844" s="1"/>
      <c r="C2844" s="1"/>
      <c r="D2844" s="1"/>
      <c r="E2844" s="713"/>
      <c r="F2844" s="1"/>
      <c r="G2844" s="1"/>
      <c r="H2844" s="45" t="str">
        <f t="array" ref="H2844">IF(ISERROR(INDEX(גיליון3!$U$14:$X$28,MATCH('דיווח פרטני'!G2844,גיליון3!$T$14:$T$28,0),MATCH('דיווח פרטני'!C2844,גיליון3!$U$13:$X$13,0)))," ", INDEX(גיליון3!$U$14:$X$28,MATCH('דיווח פרטני'!G2844,גיליון3!$T$14:$T$28,0),MATCH('דיווח פרטני'!C2844,גיליון3!$U$13:$X$13,0)))</f>
        <v xml:space="preserve"> </v>
      </c>
      <c r="I2844" s="1"/>
      <c r="J2844" s="1" t="e">
        <f>VLOOKUP(Table_1[[#This Row],[מספר רישוי ]],'[3]2024'!$A:$AH,34,0)</f>
        <v>#N/A</v>
      </c>
    </row>
    <row r="2845" spans="1:10" ht="18" customHeight="1" thickBot="1" x14ac:dyDescent="0.3">
      <c r="A2845" s="1"/>
      <c r="B2845" s="1"/>
      <c r="C2845" s="1"/>
      <c r="D2845" s="1"/>
      <c r="E2845" s="713"/>
      <c r="F2845" s="1"/>
      <c r="G2845" s="1"/>
      <c r="H2845" s="45" t="str">
        <f t="array" ref="H2845">IF(ISERROR(INDEX(גיליון3!$U$14:$X$28,MATCH('דיווח פרטני'!G2845,גיליון3!$T$14:$T$28,0),MATCH('דיווח פרטני'!C2845,גיליון3!$U$13:$X$13,0)))," ", INDEX(גיליון3!$U$14:$X$28,MATCH('דיווח פרטני'!G2845,גיליון3!$T$14:$T$28,0),MATCH('דיווח פרטני'!C2845,גיליון3!$U$13:$X$13,0)))</f>
        <v xml:space="preserve"> </v>
      </c>
      <c r="I2845" s="1"/>
      <c r="J2845" s="1" t="e">
        <f>VLOOKUP(Table_1[[#This Row],[מספר רישוי ]],'[3]2024'!$A:$AH,34,0)</f>
        <v>#N/A</v>
      </c>
    </row>
    <row r="2846" spans="1:10" ht="18" customHeight="1" thickBot="1" x14ac:dyDescent="0.3">
      <c r="A2846" s="1"/>
      <c r="B2846" s="1"/>
      <c r="C2846" s="1"/>
      <c r="D2846" s="1"/>
      <c r="E2846" s="713"/>
      <c r="F2846" s="1"/>
      <c r="G2846" s="1"/>
      <c r="H2846" s="45" t="str">
        <f t="array" ref="H2846">IF(ISERROR(INDEX(גיליון3!$U$14:$X$28,MATCH('דיווח פרטני'!G2846,גיליון3!$T$14:$T$28,0),MATCH('דיווח פרטני'!C2846,גיליון3!$U$13:$X$13,0)))," ", INDEX(גיליון3!$U$14:$X$28,MATCH('דיווח פרטני'!G2846,גיליון3!$T$14:$T$28,0),MATCH('דיווח פרטני'!C2846,גיליון3!$U$13:$X$13,0)))</f>
        <v xml:space="preserve"> </v>
      </c>
      <c r="I2846" s="1"/>
      <c r="J2846" s="1" t="e">
        <f>VLOOKUP(Table_1[[#This Row],[מספר רישוי ]],'[3]2024'!$A:$AH,34,0)</f>
        <v>#N/A</v>
      </c>
    </row>
    <row r="2847" spans="1:10" ht="18" customHeight="1" thickBot="1" x14ac:dyDescent="0.3">
      <c r="A2847" s="1"/>
      <c r="B2847" s="1"/>
      <c r="C2847" s="1"/>
      <c r="D2847" s="1"/>
      <c r="E2847" s="713"/>
      <c r="F2847" s="1"/>
      <c r="G2847" s="1"/>
      <c r="H2847" s="45" t="str">
        <f t="array" ref="H2847">IF(ISERROR(INDEX(גיליון3!$U$14:$X$28,MATCH('דיווח פרטני'!G2847,גיליון3!$T$14:$T$28,0),MATCH('דיווח פרטני'!C2847,גיליון3!$U$13:$X$13,0)))," ", INDEX(גיליון3!$U$14:$X$28,MATCH('דיווח פרטני'!G2847,גיליון3!$T$14:$T$28,0),MATCH('דיווח פרטני'!C2847,גיליון3!$U$13:$X$13,0)))</f>
        <v xml:space="preserve"> </v>
      </c>
      <c r="I2847" s="1"/>
      <c r="J2847" s="1" t="e">
        <f>VLOOKUP(Table_1[[#This Row],[מספר רישוי ]],'[3]2024'!$A:$AH,34,0)</f>
        <v>#N/A</v>
      </c>
    </row>
    <row r="2848" spans="1:10" ht="18" customHeight="1" thickBot="1" x14ac:dyDescent="0.3">
      <c r="A2848" s="1"/>
      <c r="B2848" s="1"/>
      <c r="C2848" s="1"/>
      <c r="D2848" s="1"/>
      <c r="E2848" s="713"/>
      <c r="F2848" s="1"/>
      <c r="G2848" s="1"/>
      <c r="H2848" s="45" t="str">
        <f t="array" ref="H2848">IF(ISERROR(INDEX(גיליון3!$U$14:$X$28,MATCH('דיווח פרטני'!G2848,גיליון3!$T$14:$T$28,0),MATCH('דיווח פרטני'!C2848,גיליון3!$U$13:$X$13,0)))," ", INDEX(גיליון3!$U$14:$X$28,MATCH('דיווח פרטני'!G2848,גיליון3!$T$14:$T$28,0),MATCH('דיווח פרטני'!C2848,גיליון3!$U$13:$X$13,0)))</f>
        <v xml:space="preserve"> </v>
      </c>
      <c r="I2848" s="1"/>
      <c r="J2848" s="1" t="e">
        <f>VLOOKUP(Table_1[[#This Row],[מספר רישוי ]],'[3]2024'!$A:$AH,34,0)</f>
        <v>#N/A</v>
      </c>
    </row>
    <row r="2849" spans="1:10" ht="18" customHeight="1" thickBot="1" x14ac:dyDescent="0.3">
      <c r="A2849" s="1"/>
      <c r="B2849" s="1"/>
      <c r="C2849" s="1"/>
      <c r="D2849" s="1"/>
      <c r="E2849" s="713"/>
      <c r="F2849" s="1"/>
      <c r="G2849" s="1"/>
      <c r="H2849" s="45" t="str">
        <f t="array" ref="H2849">IF(ISERROR(INDEX(גיליון3!$U$14:$X$28,MATCH('דיווח פרטני'!G2849,גיליון3!$T$14:$T$28,0),MATCH('דיווח פרטני'!C2849,גיליון3!$U$13:$X$13,0)))," ", INDEX(גיליון3!$U$14:$X$28,MATCH('דיווח פרטני'!G2849,גיליון3!$T$14:$T$28,0),MATCH('דיווח פרטני'!C2849,גיליון3!$U$13:$X$13,0)))</f>
        <v xml:space="preserve"> </v>
      </c>
      <c r="I2849" s="1"/>
      <c r="J2849" s="1" t="e">
        <f>VLOOKUP(Table_1[[#This Row],[מספר רישוי ]],'[3]2024'!$A:$AH,34,0)</f>
        <v>#N/A</v>
      </c>
    </row>
    <row r="2850" spans="1:10" ht="18" customHeight="1" thickBot="1" x14ac:dyDescent="0.3">
      <c r="A2850" s="1"/>
      <c r="B2850" s="1"/>
      <c r="C2850" s="1"/>
      <c r="D2850" s="1"/>
      <c r="E2850" s="713"/>
      <c r="F2850" s="1"/>
      <c r="G2850" s="1"/>
      <c r="H2850" s="45" t="str">
        <f t="array" ref="H2850">IF(ISERROR(INDEX(גיליון3!$U$14:$X$28,MATCH('דיווח פרטני'!G2850,גיליון3!$T$14:$T$28,0),MATCH('דיווח פרטני'!C2850,גיליון3!$U$13:$X$13,0)))," ", INDEX(גיליון3!$U$14:$X$28,MATCH('דיווח פרטני'!G2850,גיליון3!$T$14:$T$28,0),MATCH('דיווח פרטני'!C2850,גיליון3!$U$13:$X$13,0)))</f>
        <v xml:space="preserve"> </v>
      </c>
      <c r="I2850" s="1"/>
      <c r="J2850" s="1" t="e">
        <f>VLOOKUP(Table_1[[#This Row],[מספר רישוי ]],'[3]2024'!$A:$AH,34,0)</f>
        <v>#N/A</v>
      </c>
    </row>
    <row r="2851" spans="1:10" ht="18" customHeight="1" thickBot="1" x14ac:dyDescent="0.3">
      <c r="A2851" s="1"/>
      <c r="B2851" s="1"/>
      <c r="C2851" s="1"/>
      <c r="D2851" s="1"/>
      <c r="E2851" s="713"/>
      <c r="F2851" s="1"/>
      <c r="G2851" s="1"/>
      <c r="H2851" s="45" t="str">
        <f t="array" ref="H2851">IF(ISERROR(INDEX(גיליון3!$U$14:$X$28,MATCH('דיווח פרטני'!G2851,גיליון3!$T$14:$T$28,0),MATCH('דיווח פרטני'!C2851,גיליון3!$U$13:$X$13,0)))," ", INDEX(גיליון3!$U$14:$X$28,MATCH('דיווח פרטני'!G2851,גיליון3!$T$14:$T$28,0),MATCH('דיווח פרטני'!C2851,גיליון3!$U$13:$X$13,0)))</f>
        <v xml:space="preserve"> </v>
      </c>
      <c r="I2851" s="1"/>
      <c r="J2851" s="1" t="e">
        <f>VLOOKUP(Table_1[[#This Row],[מספר רישוי ]],'[3]2024'!$A:$AH,34,0)</f>
        <v>#N/A</v>
      </c>
    </row>
    <row r="2852" spans="1:10" ht="18" customHeight="1" thickBot="1" x14ac:dyDescent="0.3">
      <c r="A2852" s="1"/>
      <c r="B2852" s="1"/>
      <c r="C2852" s="1"/>
      <c r="D2852" s="1"/>
      <c r="E2852" s="713"/>
      <c r="F2852" s="1"/>
      <c r="G2852" s="1"/>
      <c r="H2852" s="45" t="str">
        <f t="array" ref="H2852">IF(ISERROR(INDEX(גיליון3!$U$14:$X$28,MATCH('דיווח פרטני'!G2852,גיליון3!$T$14:$T$28,0),MATCH('דיווח פרטני'!C2852,גיליון3!$U$13:$X$13,0)))," ", INDEX(גיליון3!$U$14:$X$28,MATCH('דיווח פרטני'!G2852,גיליון3!$T$14:$T$28,0),MATCH('דיווח פרטני'!C2852,גיליון3!$U$13:$X$13,0)))</f>
        <v xml:space="preserve"> </v>
      </c>
      <c r="I2852" s="1"/>
      <c r="J2852" s="1" t="e">
        <f>VLOOKUP(Table_1[[#This Row],[מספר רישוי ]],'[3]2024'!$A:$AH,34,0)</f>
        <v>#N/A</v>
      </c>
    </row>
    <row r="2853" spans="1:10" ht="18" customHeight="1" thickBot="1" x14ac:dyDescent="0.3">
      <c r="A2853" s="1"/>
      <c r="B2853" s="1"/>
      <c r="C2853" s="1"/>
      <c r="D2853" s="1"/>
      <c r="E2853" s="713"/>
      <c r="F2853" s="1"/>
      <c r="G2853" s="1"/>
      <c r="H2853" s="45" t="str">
        <f t="array" ref="H2853">IF(ISERROR(INDEX(גיליון3!$U$14:$X$28,MATCH('דיווח פרטני'!G2853,גיליון3!$T$14:$T$28,0),MATCH('דיווח פרטני'!C2853,גיליון3!$U$13:$X$13,0)))," ", INDEX(גיליון3!$U$14:$X$28,MATCH('דיווח פרטני'!G2853,גיליון3!$T$14:$T$28,0),MATCH('דיווח פרטני'!C2853,גיליון3!$U$13:$X$13,0)))</f>
        <v xml:space="preserve"> </v>
      </c>
      <c r="I2853" s="1"/>
      <c r="J2853" s="1" t="e">
        <f>VLOOKUP(Table_1[[#This Row],[מספר רישוי ]],'[3]2024'!$A:$AH,34,0)</f>
        <v>#N/A</v>
      </c>
    </row>
    <row r="2854" spans="1:10" ht="18" customHeight="1" thickBot="1" x14ac:dyDescent="0.3">
      <c r="A2854" s="1"/>
      <c r="B2854" s="1"/>
      <c r="C2854" s="1"/>
      <c r="D2854" s="1"/>
      <c r="E2854" s="713"/>
      <c r="F2854" s="1"/>
      <c r="G2854" s="1"/>
      <c r="H2854" s="45" t="str">
        <f t="array" ref="H2854">IF(ISERROR(INDEX(גיליון3!$U$14:$X$28,MATCH('דיווח פרטני'!G2854,גיליון3!$T$14:$T$28,0),MATCH('דיווח פרטני'!C2854,גיליון3!$U$13:$X$13,0)))," ", INDEX(גיליון3!$U$14:$X$28,MATCH('דיווח פרטני'!G2854,גיליון3!$T$14:$T$28,0),MATCH('דיווח פרטני'!C2854,גיליון3!$U$13:$X$13,0)))</f>
        <v xml:space="preserve"> </v>
      </c>
      <c r="I2854" s="1"/>
      <c r="J2854" s="1" t="e">
        <f>VLOOKUP(Table_1[[#This Row],[מספר רישוי ]],'[3]2024'!$A:$AH,34,0)</f>
        <v>#N/A</v>
      </c>
    </row>
    <row r="2855" spans="1:10" ht="18" customHeight="1" thickBot="1" x14ac:dyDescent="0.3">
      <c r="A2855" s="1"/>
      <c r="B2855" s="1"/>
      <c r="C2855" s="1"/>
      <c r="D2855" s="1"/>
      <c r="E2855" s="713"/>
      <c r="F2855" s="1"/>
      <c r="G2855" s="1"/>
      <c r="H2855" s="45" t="str">
        <f t="array" ref="H2855">IF(ISERROR(INDEX(גיליון3!$U$14:$X$28,MATCH('דיווח פרטני'!G2855,גיליון3!$T$14:$T$28,0),MATCH('דיווח פרטני'!C2855,גיליון3!$U$13:$X$13,0)))," ", INDEX(גיליון3!$U$14:$X$28,MATCH('דיווח פרטני'!G2855,גיליון3!$T$14:$T$28,0),MATCH('דיווח פרטני'!C2855,גיליון3!$U$13:$X$13,0)))</f>
        <v xml:space="preserve"> </v>
      </c>
      <c r="I2855" s="1"/>
      <c r="J2855" s="1" t="e">
        <f>VLOOKUP(Table_1[[#This Row],[מספר רישוי ]],'[3]2024'!$A:$AH,34,0)</f>
        <v>#N/A</v>
      </c>
    </row>
    <row r="2856" spans="1:10" ht="18" customHeight="1" thickBot="1" x14ac:dyDescent="0.3">
      <c r="A2856" s="1"/>
      <c r="B2856" s="1"/>
      <c r="C2856" s="1"/>
      <c r="D2856" s="1"/>
      <c r="E2856" s="713"/>
      <c r="F2856" s="1"/>
      <c r="G2856" s="1"/>
      <c r="H2856" s="45" t="str">
        <f t="array" ref="H2856">IF(ISERROR(INDEX(גיליון3!$U$14:$X$28,MATCH('דיווח פרטני'!G2856,גיליון3!$T$14:$T$28,0),MATCH('דיווח פרטני'!C2856,גיליון3!$U$13:$X$13,0)))," ", INDEX(גיליון3!$U$14:$X$28,MATCH('דיווח פרטני'!G2856,גיליון3!$T$14:$T$28,0),MATCH('דיווח פרטני'!C2856,גיליון3!$U$13:$X$13,0)))</f>
        <v xml:space="preserve"> </v>
      </c>
      <c r="I2856" s="1"/>
      <c r="J2856" s="1" t="e">
        <f>VLOOKUP(Table_1[[#This Row],[מספר רישוי ]],'[3]2024'!$A:$AH,34,0)</f>
        <v>#N/A</v>
      </c>
    </row>
    <row r="2857" spans="1:10" ht="18" customHeight="1" thickBot="1" x14ac:dyDescent="0.3">
      <c r="A2857" s="1"/>
      <c r="B2857" s="1"/>
      <c r="C2857" s="1"/>
      <c r="D2857" s="1"/>
      <c r="E2857" s="713"/>
      <c r="F2857" s="1"/>
      <c r="G2857" s="1"/>
      <c r="H2857" s="45" t="str">
        <f t="array" ref="H2857">IF(ISERROR(INDEX(גיליון3!$U$14:$X$28,MATCH('דיווח פרטני'!G2857,גיליון3!$T$14:$T$28,0),MATCH('דיווח פרטני'!C2857,גיליון3!$U$13:$X$13,0)))," ", INDEX(גיליון3!$U$14:$X$28,MATCH('דיווח פרטני'!G2857,גיליון3!$T$14:$T$28,0),MATCH('דיווח פרטני'!C2857,גיליון3!$U$13:$X$13,0)))</f>
        <v xml:space="preserve"> </v>
      </c>
      <c r="I2857" s="1"/>
      <c r="J2857" s="1" t="e">
        <f>VLOOKUP(Table_1[[#This Row],[מספר רישוי ]],'[3]2024'!$A:$AH,34,0)</f>
        <v>#N/A</v>
      </c>
    </row>
    <row r="2858" spans="1:10" ht="18" customHeight="1" thickBot="1" x14ac:dyDescent="0.3">
      <c r="A2858" s="1"/>
      <c r="B2858" s="1"/>
      <c r="C2858" s="1"/>
      <c r="D2858" s="1"/>
      <c r="E2858" s="713"/>
      <c r="F2858" s="1"/>
      <c r="G2858" s="1"/>
      <c r="H2858" s="45" t="str">
        <f t="array" ref="H2858">IF(ISERROR(INDEX(גיליון3!$U$14:$X$28,MATCH('דיווח פרטני'!G2858,גיליון3!$T$14:$T$28,0),MATCH('דיווח פרטני'!C2858,גיליון3!$U$13:$X$13,0)))," ", INDEX(גיליון3!$U$14:$X$28,MATCH('דיווח פרטני'!G2858,גיליון3!$T$14:$T$28,0),MATCH('דיווח פרטני'!C2858,גיליון3!$U$13:$X$13,0)))</f>
        <v xml:space="preserve"> </v>
      </c>
      <c r="I2858" s="1"/>
      <c r="J2858" s="1" t="e">
        <f>VLOOKUP(Table_1[[#This Row],[מספר רישוי ]],'[3]2024'!$A:$AH,34,0)</f>
        <v>#N/A</v>
      </c>
    </row>
    <row r="2859" spans="1:10" ht="18" customHeight="1" thickBot="1" x14ac:dyDescent="0.3">
      <c r="A2859" s="1"/>
      <c r="B2859" s="1"/>
      <c r="C2859" s="1"/>
      <c r="D2859" s="1"/>
      <c r="E2859" s="713"/>
      <c r="F2859" s="1"/>
      <c r="G2859" s="1"/>
      <c r="H2859" s="45" t="str">
        <f t="array" ref="H2859">IF(ISERROR(INDEX(גיליון3!$U$14:$X$28,MATCH('דיווח פרטני'!G2859,גיליון3!$T$14:$T$28,0),MATCH('דיווח פרטני'!C2859,גיליון3!$U$13:$X$13,0)))," ", INDEX(גיליון3!$U$14:$X$28,MATCH('דיווח פרטני'!G2859,גיליון3!$T$14:$T$28,0),MATCH('דיווח פרטני'!C2859,גיליון3!$U$13:$X$13,0)))</f>
        <v xml:space="preserve"> </v>
      </c>
      <c r="I2859" s="1"/>
      <c r="J2859" s="1" t="e">
        <f>VLOOKUP(Table_1[[#This Row],[מספר רישוי ]],'[3]2024'!$A:$AH,34,0)</f>
        <v>#N/A</v>
      </c>
    </row>
    <row r="2860" spans="1:10" ht="18" customHeight="1" thickBot="1" x14ac:dyDescent="0.3">
      <c r="A2860" s="1"/>
      <c r="B2860" s="1"/>
      <c r="C2860" s="1"/>
      <c r="D2860" s="1"/>
      <c r="E2860" s="713"/>
      <c r="F2860" s="1"/>
      <c r="G2860" s="1"/>
      <c r="H2860" s="45" t="str">
        <f t="array" ref="H2860">IF(ISERROR(INDEX(גיליון3!$U$14:$X$28,MATCH('דיווח פרטני'!G2860,גיליון3!$T$14:$T$28,0),MATCH('דיווח פרטני'!C2860,גיליון3!$U$13:$X$13,0)))," ", INDEX(גיליון3!$U$14:$X$28,MATCH('דיווח פרטני'!G2860,גיליון3!$T$14:$T$28,0),MATCH('דיווח פרטני'!C2860,גיליון3!$U$13:$X$13,0)))</f>
        <v xml:space="preserve"> </v>
      </c>
      <c r="I2860" s="1"/>
      <c r="J2860" s="1" t="e">
        <f>VLOOKUP(Table_1[[#This Row],[מספר רישוי ]],'[3]2024'!$A:$AH,34,0)</f>
        <v>#N/A</v>
      </c>
    </row>
    <row r="2861" spans="1:10" ht="18" customHeight="1" thickBot="1" x14ac:dyDescent="0.3">
      <c r="A2861" s="1"/>
      <c r="B2861" s="1"/>
      <c r="C2861" s="1"/>
      <c r="D2861" s="1"/>
      <c r="E2861" s="713"/>
      <c r="F2861" s="1"/>
      <c r="G2861" s="1"/>
      <c r="H2861" s="45" t="str">
        <f t="array" ref="H2861">IF(ISERROR(INDEX(גיליון3!$U$14:$X$28,MATCH('דיווח פרטני'!G2861,גיליון3!$T$14:$T$28,0),MATCH('דיווח פרטני'!C2861,גיליון3!$U$13:$X$13,0)))," ", INDEX(גיליון3!$U$14:$X$28,MATCH('דיווח פרטני'!G2861,גיליון3!$T$14:$T$28,0),MATCH('דיווח פרטני'!C2861,גיליון3!$U$13:$X$13,0)))</f>
        <v xml:space="preserve"> </v>
      </c>
      <c r="I2861" s="1"/>
      <c r="J2861" s="1" t="e">
        <f>VLOOKUP(Table_1[[#This Row],[מספר רישוי ]],'[3]2024'!$A:$AH,34,0)</f>
        <v>#N/A</v>
      </c>
    </row>
    <row r="2862" spans="1:10" ht="18" customHeight="1" thickBot="1" x14ac:dyDescent="0.3">
      <c r="A2862" s="1"/>
      <c r="B2862" s="1"/>
      <c r="C2862" s="1"/>
      <c r="D2862" s="1"/>
      <c r="E2862" s="713"/>
      <c r="F2862" s="1"/>
      <c r="G2862" s="1"/>
      <c r="H2862" s="45" t="str">
        <f t="array" ref="H2862">IF(ISERROR(INDEX(גיליון3!$U$14:$X$28,MATCH('דיווח פרטני'!G2862,גיליון3!$T$14:$T$28,0),MATCH('דיווח פרטני'!C2862,גיליון3!$U$13:$X$13,0)))," ", INDEX(גיליון3!$U$14:$X$28,MATCH('דיווח פרטני'!G2862,גיליון3!$T$14:$T$28,0),MATCH('דיווח פרטני'!C2862,גיליון3!$U$13:$X$13,0)))</f>
        <v xml:space="preserve"> </v>
      </c>
      <c r="I2862" s="1"/>
      <c r="J2862" s="1" t="e">
        <f>VLOOKUP(Table_1[[#This Row],[מספר רישוי ]],'[3]2024'!$A:$AH,34,0)</f>
        <v>#N/A</v>
      </c>
    </row>
    <row r="2863" spans="1:10" ht="18" customHeight="1" thickBot="1" x14ac:dyDescent="0.3">
      <c r="A2863" s="1"/>
      <c r="B2863" s="1"/>
      <c r="C2863" s="1"/>
      <c r="D2863" s="1"/>
      <c r="E2863" s="713"/>
      <c r="F2863" s="1"/>
      <c r="G2863" s="1"/>
      <c r="H2863" s="45" t="str">
        <f t="array" ref="H2863">IF(ISERROR(INDEX(גיליון3!$U$14:$X$28,MATCH('דיווח פרטני'!G2863,גיליון3!$T$14:$T$28,0),MATCH('דיווח פרטני'!C2863,גיליון3!$U$13:$X$13,0)))," ", INDEX(גיליון3!$U$14:$X$28,MATCH('דיווח פרטני'!G2863,גיליון3!$T$14:$T$28,0),MATCH('דיווח פרטני'!C2863,גיליון3!$U$13:$X$13,0)))</f>
        <v xml:space="preserve"> </v>
      </c>
      <c r="I2863" s="1"/>
      <c r="J2863" s="1" t="e">
        <f>VLOOKUP(Table_1[[#This Row],[מספר רישוי ]],'[3]2024'!$A:$AH,34,0)</f>
        <v>#N/A</v>
      </c>
    </row>
    <row r="2864" spans="1:10" ht="18" customHeight="1" thickBot="1" x14ac:dyDescent="0.3">
      <c r="A2864" s="1"/>
      <c r="B2864" s="1"/>
      <c r="C2864" s="1"/>
      <c r="D2864" s="1"/>
      <c r="E2864" s="713"/>
      <c r="F2864" s="1"/>
      <c r="G2864" s="1"/>
      <c r="H2864" s="45" t="str">
        <f t="array" ref="H2864">IF(ISERROR(INDEX(גיליון3!$U$14:$X$28,MATCH('דיווח פרטני'!G2864,גיליון3!$T$14:$T$28,0),MATCH('דיווח פרטני'!C2864,גיליון3!$U$13:$X$13,0)))," ", INDEX(גיליון3!$U$14:$X$28,MATCH('דיווח פרטני'!G2864,גיליון3!$T$14:$T$28,0),MATCH('דיווח פרטני'!C2864,גיליון3!$U$13:$X$13,0)))</f>
        <v xml:space="preserve"> </v>
      </c>
      <c r="I2864" s="1"/>
      <c r="J2864" s="1" t="e">
        <f>VLOOKUP(Table_1[[#This Row],[מספר רישוי ]],'[3]2024'!$A:$AH,34,0)</f>
        <v>#N/A</v>
      </c>
    </row>
    <row r="2865" spans="1:10" ht="18" customHeight="1" thickBot="1" x14ac:dyDescent="0.3">
      <c r="A2865" s="1"/>
      <c r="B2865" s="1"/>
      <c r="C2865" s="1"/>
      <c r="D2865" s="1"/>
      <c r="E2865" s="713"/>
      <c r="F2865" s="1"/>
      <c r="G2865" s="1"/>
      <c r="H2865" s="45" t="str">
        <f t="array" ref="H2865">IF(ISERROR(INDEX(גיליון3!$U$14:$X$28,MATCH('דיווח פרטני'!G2865,גיליון3!$T$14:$T$28,0),MATCH('דיווח פרטני'!C2865,גיליון3!$U$13:$X$13,0)))," ", INDEX(גיליון3!$U$14:$X$28,MATCH('דיווח פרטני'!G2865,גיליון3!$T$14:$T$28,0),MATCH('דיווח פרטני'!C2865,גיליון3!$U$13:$X$13,0)))</f>
        <v xml:space="preserve"> </v>
      </c>
      <c r="I2865" s="1"/>
      <c r="J2865" s="1" t="e">
        <f>VLOOKUP(Table_1[[#This Row],[מספר רישוי ]],'[3]2024'!$A:$AH,34,0)</f>
        <v>#N/A</v>
      </c>
    </row>
    <row r="2866" spans="1:10" ht="18" customHeight="1" thickBot="1" x14ac:dyDescent="0.3">
      <c r="A2866" s="1"/>
      <c r="B2866" s="1"/>
      <c r="C2866" s="1"/>
      <c r="D2866" s="1"/>
      <c r="E2866" s="713"/>
      <c r="F2866" s="1"/>
      <c r="G2866" s="1"/>
      <c r="H2866" s="45" t="str">
        <f t="array" ref="H2866">IF(ISERROR(INDEX(גיליון3!$U$14:$X$28,MATCH('דיווח פרטני'!G2866,גיליון3!$T$14:$T$28,0),MATCH('דיווח פרטני'!C2866,גיליון3!$U$13:$X$13,0)))," ", INDEX(גיליון3!$U$14:$X$28,MATCH('דיווח פרטני'!G2866,גיליון3!$T$14:$T$28,0),MATCH('דיווח פרטני'!C2866,גיליון3!$U$13:$X$13,0)))</f>
        <v xml:space="preserve"> </v>
      </c>
      <c r="I2866" s="1"/>
      <c r="J2866" s="1" t="e">
        <f>VLOOKUP(Table_1[[#This Row],[מספר רישוי ]],'[3]2024'!$A:$AH,34,0)</f>
        <v>#N/A</v>
      </c>
    </row>
    <row r="2867" spans="1:10" ht="18" customHeight="1" thickBot="1" x14ac:dyDescent="0.3">
      <c r="A2867" s="1"/>
      <c r="B2867" s="1"/>
      <c r="C2867" s="1"/>
      <c r="D2867" s="1"/>
      <c r="E2867" s="713"/>
      <c r="F2867" s="1"/>
      <c r="G2867" s="1"/>
      <c r="H2867" s="45" t="str">
        <f t="array" ref="H2867">IF(ISERROR(INDEX(גיליון3!$U$14:$X$28,MATCH('דיווח פרטני'!G2867,גיליון3!$T$14:$T$28,0),MATCH('דיווח פרטני'!C2867,גיליון3!$U$13:$X$13,0)))," ", INDEX(גיליון3!$U$14:$X$28,MATCH('דיווח פרטני'!G2867,גיליון3!$T$14:$T$28,0),MATCH('דיווח פרטני'!C2867,גיליון3!$U$13:$X$13,0)))</f>
        <v xml:space="preserve"> </v>
      </c>
      <c r="I2867" s="1"/>
      <c r="J2867" s="1" t="e">
        <f>VLOOKUP(Table_1[[#This Row],[מספר רישוי ]],'[3]2024'!$A:$AH,34,0)</f>
        <v>#N/A</v>
      </c>
    </row>
    <row r="2868" spans="1:10" ht="18" customHeight="1" thickBot="1" x14ac:dyDescent="0.3">
      <c r="A2868" s="1"/>
      <c r="B2868" s="1"/>
      <c r="C2868" s="1"/>
      <c r="D2868" s="1"/>
      <c r="E2868" s="713"/>
      <c r="F2868" s="1"/>
      <c r="G2868" s="1"/>
      <c r="H2868" s="45" t="str">
        <f t="array" ref="H2868">IF(ISERROR(INDEX(גיליון3!$U$14:$X$28,MATCH('דיווח פרטני'!G2868,גיליון3!$T$14:$T$28,0),MATCH('דיווח פרטני'!C2868,גיליון3!$U$13:$X$13,0)))," ", INDEX(גיליון3!$U$14:$X$28,MATCH('דיווח פרטני'!G2868,גיליון3!$T$14:$T$28,0),MATCH('דיווח פרטני'!C2868,גיליון3!$U$13:$X$13,0)))</f>
        <v xml:space="preserve"> </v>
      </c>
      <c r="I2868" s="1"/>
      <c r="J2868" s="1" t="e">
        <f>VLOOKUP(Table_1[[#This Row],[מספר רישוי ]],'[3]2024'!$A:$AH,34,0)</f>
        <v>#N/A</v>
      </c>
    </row>
    <row r="2869" spans="1:10" ht="18" customHeight="1" thickBot="1" x14ac:dyDescent="0.3">
      <c r="A2869" s="1"/>
      <c r="B2869" s="1"/>
      <c r="C2869" s="1"/>
      <c r="D2869" s="1"/>
      <c r="E2869" s="713"/>
      <c r="F2869" s="1"/>
      <c r="G2869" s="1"/>
      <c r="H2869" s="45" t="str">
        <f t="array" ref="H2869">IF(ISERROR(INDEX(גיליון3!$U$14:$X$28,MATCH('דיווח פרטני'!G2869,גיליון3!$T$14:$T$28,0),MATCH('דיווח פרטני'!C2869,גיליון3!$U$13:$X$13,0)))," ", INDEX(גיליון3!$U$14:$X$28,MATCH('דיווח פרטני'!G2869,גיליון3!$T$14:$T$28,0),MATCH('דיווח פרטני'!C2869,גיליון3!$U$13:$X$13,0)))</f>
        <v xml:space="preserve"> </v>
      </c>
      <c r="I2869" s="1"/>
      <c r="J2869" s="1" t="e">
        <f>VLOOKUP(Table_1[[#This Row],[מספר רישוי ]],'[3]2024'!$A:$AH,34,0)</f>
        <v>#N/A</v>
      </c>
    </row>
    <row r="2870" spans="1:10" ht="18" customHeight="1" thickBot="1" x14ac:dyDescent="0.3">
      <c r="A2870" s="1"/>
      <c r="B2870" s="1"/>
      <c r="C2870" s="1"/>
      <c r="D2870" s="1"/>
      <c r="E2870" s="713"/>
      <c r="F2870" s="1"/>
      <c r="G2870" s="1"/>
      <c r="H2870" s="45" t="str">
        <f t="array" ref="H2870">IF(ISERROR(INDEX(גיליון3!$U$14:$X$28,MATCH('דיווח פרטני'!G2870,גיליון3!$T$14:$T$28,0),MATCH('דיווח פרטני'!C2870,גיליון3!$U$13:$X$13,0)))," ", INDEX(גיליון3!$U$14:$X$28,MATCH('דיווח פרטני'!G2870,גיליון3!$T$14:$T$28,0),MATCH('דיווח פרטני'!C2870,גיליון3!$U$13:$X$13,0)))</f>
        <v xml:space="preserve"> </v>
      </c>
      <c r="I2870" s="1"/>
      <c r="J2870" s="1" t="e">
        <f>VLOOKUP(Table_1[[#This Row],[מספר רישוי ]],'[3]2024'!$A:$AH,34,0)</f>
        <v>#N/A</v>
      </c>
    </row>
    <row r="2871" spans="1:10" ht="18" customHeight="1" thickBot="1" x14ac:dyDescent="0.3">
      <c r="A2871" s="1"/>
      <c r="B2871" s="1"/>
      <c r="C2871" s="1"/>
      <c r="D2871" s="1"/>
      <c r="E2871" s="713"/>
      <c r="F2871" s="1"/>
      <c r="G2871" s="1"/>
      <c r="H2871" s="45" t="str">
        <f t="array" ref="H2871">IF(ISERROR(INDEX(גיליון3!$U$14:$X$28,MATCH('דיווח פרטני'!G2871,גיליון3!$T$14:$T$28,0),MATCH('דיווח פרטני'!C2871,גיליון3!$U$13:$X$13,0)))," ", INDEX(גיליון3!$U$14:$X$28,MATCH('דיווח פרטני'!G2871,גיליון3!$T$14:$T$28,0),MATCH('דיווח פרטני'!C2871,גיליון3!$U$13:$X$13,0)))</f>
        <v xml:space="preserve"> </v>
      </c>
      <c r="I2871" s="1"/>
      <c r="J2871" s="1" t="e">
        <f>VLOOKUP(Table_1[[#This Row],[מספר רישוי ]],'[3]2024'!$A:$AH,34,0)</f>
        <v>#N/A</v>
      </c>
    </row>
    <row r="2872" spans="1:10" ht="18" customHeight="1" thickBot="1" x14ac:dyDescent="0.3">
      <c r="A2872" s="1"/>
      <c r="B2872" s="1"/>
      <c r="C2872" s="1"/>
      <c r="D2872" s="1"/>
      <c r="E2872" s="713"/>
      <c r="F2872" s="1"/>
      <c r="G2872" s="1"/>
      <c r="H2872" s="45" t="str">
        <f t="array" ref="H2872">IF(ISERROR(INDEX(גיליון3!$U$14:$X$28,MATCH('דיווח פרטני'!G2872,גיליון3!$T$14:$T$28,0),MATCH('דיווח פרטני'!C2872,גיליון3!$U$13:$X$13,0)))," ", INDEX(גיליון3!$U$14:$X$28,MATCH('דיווח פרטני'!G2872,גיליון3!$T$14:$T$28,0),MATCH('דיווח פרטני'!C2872,גיליון3!$U$13:$X$13,0)))</f>
        <v xml:space="preserve"> </v>
      </c>
      <c r="I2872" s="1"/>
      <c r="J2872" s="1" t="e">
        <f>VLOOKUP(Table_1[[#This Row],[מספר רישוי ]],'[3]2024'!$A:$AH,34,0)</f>
        <v>#N/A</v>
      </c>
    </row>
    <row r="2873" spans="1:10" ht="18" customHeight="1" thickBot="1" x14ac:dyDescent="0.3">
      <c r="A2873" s="1"/>
      <c r="B2873" s="1"/>
      <c r="C2873" s="1"/>
      <c r="D2873" s="1"/>
      <c r="E2873" s="713"/>
      <c r="F2873" s="1"/>
      <c r="G2873" s="1"/>
      <c r="H2873" s="45" t="str">
        <f t="array" ref="H2873">IF(ISERROR(INDEX(גיליון3!$U$14:$X$28,MATCH('דיווח פרטני'!G2873,גיליון3!$T$14:$T$28,0),MATCH('דיווח פרטני'!C2873,גיליון3!$U$13:$X$13,0)))," ", INDEX(גיליון3!$U$14:$X$28,MATCH('דיווח פרטני'!G2873,גיליון3!$T$14:$T$28,0),MATCH('דיווח פרטני'!C2873,גיליון3!$U$13:$X$13,0)))</f>
        <v xml:space="preserve"> </v>
      </c>
      <c r="I2873" s="1"/>
      <c r="J2873" s="1" t="e">
        <f>VLOOKUP(Table_1[[#This Row],[מספר רישוי ]],'[3]2024'!$A:$AH,34,0)</f>
        <v>#N/A</v>
      </c>
    </row>
    <row r="2874" spans="1:10" ht="18" customHeight="1" thickBot="1" x14ac:dyDescent="0.3">
      <c r="A2874" s="1"/>
      <c r="B2874" s="1"/>
      <c r="C2874" s="1"/>
      <c r="D2874" s="1"/>
      <c r="E2874" s="713"/>
      <c r="F2874" s="1"/>
      <c r="G2874" s="1"/>
      <c r="H2874" s="45" t="str">
        <f t="array" ref="H2874">IF(ISERROR(INDEX(גיליון3!$U$14:$X$28,MATCH('דיווח פרטני'!G2874,גיליון3!$T$14:$T$28,0),MATCH('דיווח פרטני'!C2874,גיליון3!$U$13:$X$13,0)))," ", INDEX(גיליון3!$U$14:$X$28,MATCH('דיווח פרטני'!G2874,גיליון3!$T$14:$T$28,0),MATCH('דיווח פרטני'!C2874,גיליון3!$U$13:$X$13,0)))</f>
        <v xml:space="preserve"> </v>
      </c>
      <c r="I2874" s="1"/>
      <c r="J2874" s="1" t="e">
        <f>VLOOKUP(Table_1[[#This Row],[מספר רישוי ]],'[3]2024'!$A:$AH,34,0)</f>
        <v>#N/A</v>
      </c>
    </row>
    <row r="2875" spans="1:10" ht="18" customHeight="1" thickBot="1" x14ac:dyDescent="0.3">
      <c r="A2875" s="1"/>
      <c r="B2875" s="1"/>
      <c r="C2875" s="1"/>
      <c r="D2875" s="1"/>
      <c r="E2875" s="713"/>
      <c r="F2875" s="1"/>
      <c r="G2875" s="1"/>
      <c r="H2875" s="45" t="str">
        <f t="array" ref="H2875">IF(ISERROR(INDEX(גיליון3!$U$14:$X$28,MATCH('דיווח פרטני'!G2875,גיליון3!$T$14:$T$28,0),MATCH('דיווח פרטני'!C2875,גיליון3!$U$13:$X$13,0)))," ", INDEX(גיליון3!$U$14:$X$28,MATCH('דיווח פרטני'!G2875,גיליון3!$T$14:$T$28,0),MATCH('דיווח פרטני'!C2875,גיליון3!$U$13:$X$13,0)))</f>
        <v xml:space="preserve"> </v>
      </c>
      <c r="I2875" s="1"/>
      <c r="J2875" s="1" t="e">
        <f>VLOOKUP(Table_1[[#This Row],[מספר רישוי ]],'[3]2024'!$A:$AH,34,0)</f>
        <v>#N/A</v>
      </c>
    </row>
    <row r="2876" spans="1:10" ht="18" customHeight="1" thickBot="1" x14ac:dyDescent="0.3">
      <c r="A2876" s="1"/>
      <c r="B2876" s="1"/>
      <c r="C2876" s="1"/>
      <c r="D2876" s="1"/>
      <c r="E2876" s="713"/>
      <c r="F2876" s="1"/>
      <c r="G2876" s="1"/>
      <c r="H2876" s="45" t="str">
        <f t="array" ref="H2876">IF(ISERROR(INDEX(גיליון3!$U$14:$X$28,MATCH('דיווח פרטני'!G2876,גיליון3!$T$14:$T$28,0),MATCH('דיווח פרטני'!C2876,גיליון3!$U$13:$X$13,0)))," ", INDEX(גיליון3!$U$14:$X$28,MATCH('דיווח פרטני'!G2876,גיליון3!$T$14:$T$28,0),MATCH('דיווח פרטני'!C2876,גיליון3!$U$13:$X$13,0)))</f>
        <v xml:space="preserve"> </v>
      </c>
      <c r="I2876" s="1"/>
      <c r="J2876" s="1" t="e">
        <f>VLOOKUP(Table_1[[#This Row],[מספר רישוי ]],'[3]2024'!$A:$AH,34,0)</f>
        <v>#N/A</v>
      </c>
    </row>
    <row r="2877" spans="1:10" ht="18" customHeight="1" thickBot="1" x14ac:dyDescent="0.3">
      <c r="A2877" s="1"/>
      <c r="B2877" s="1"/>
      <c r="C2877" s="1"/>
      <c r="D2877" s="1"/>
      <c r="E2877" s="713"/>
      <c r="F2877" s="1"/>
      <c r="G2877" s="1"/>
      <c r="H2877" s="45" t="str">
        <f t="array" ref="H2877">IF(ISERROR(INDEX(גיליון3!$U$14:$X$28,MATCH('דיווח פרטני'!G2877,גיליון3!$T$14:$T$28,0),MATCH('דיווח פרטני'!C2877,גיליון3!$U$13:$X$13,0)))," ", INDEX(גיליון3!$U$14:$X$28,MATCH('דיווח פרטני'!G2877,גיליון3!$T$14:$T$28,0),MATCH('דיווח פרטני'!C2877,גיליון3!$U$13:$X$13,0)))</f>
        <v xml:space="preserve"> </v>
      </c>
      <c r="I2877" s="1"/>
      <c r="J2877" s="1" t="e">
        <f>VLOOKUP(Table_1[[#This Row],[מספר רישוי ]],'[3]2024'!$A:$AH,34,0)</f>
        <v>#N/A</v>
      </c>
    </row>
    <row r="2878" spans="1:10" ht="18" customHeight="1" thickBot="1" x14ac:dyDescent="0.3">
      <c r="A2878" s="1"/>
      <c r="B2878" s="1"/>
      <c r="C2878" s="1"/>
      <c r="D2878" s="1"/>
      <c r="E2878" s="713"/>
      <c r="F2878" s="1"/>
      <c r="G2878" s="1"/>
      <c r="H2878" s="45" t="str">
        <f t="array" ref="H2878">IF(ISERROR(INDEX(גיליון3!$U$14:$X$28,MATCH('דיווח פרטני'!G2878,גיליון3!$T$14:$T$28,0),MATCH('דיווח פרטני'!C2878,גיליון3!$U$13:$X$13,0)))," ", INDEX(גיליון3!$U$14:$X$28,MATCH('דיווח פרטני'!G2878,גיליון3!$T$14:$T$28,0),MATCH('דיווח פרטני'!C2878,גיליון3!$U$13:$X$13,0)))</f>
        <v xml:space="preserve"> </v>
      </c>
      <c r="I2878" s="1"/>
      <c r="J2878" s="1" t="e">
        <f>VLOOKUP(Table_1[[#This Row],[מספר רישוי ]],'[3]2024'!$A:$AH,34,0)</f>
        <v>#N/A</v>
      </c>
    </row>
    <row r="2879" spans="1:10" ht="18" customHeight="1" thickBot="1" x14ac:dyDescent="0.3">
      <c r="A2879" s="1"/>
      <c r="B2879" s="1"/>
      <c r="C2879" s="1"/>
      <c r="D2879" s="1"/>
      <c r="E2879" s="713"/>
      <c r="F2879" s="1"/>
      <c r="G2879" s="1"/>
      <c r="H2879" s="45" t="str">
        <f t="array" ref="H2879">IF(ISERROR(INDEX(גיליון3!$U$14:$X$28,MATCH('דיווח פרטני'!G2879,גיליון3!$T$14:$T$28,0),MATCH('דיווח פרטני'!C2879,גיליון3!$U$13:$X$13,0)))," ", INDEX(גיליון3!$U$14:$X$28,MATCH('דיווח פרטני'!G2879,גיליון3!$T$14:$T$28,0),MATCH('דיווח פרטני'!C2879,גיליון3!$U$13:$X$13,0)))</f>
        <v xml:space="preserve"> </v>
      </c>
      <c r="I2879" s="1"/>
      <c r="J2879" s="1" t="e">
        <f>VLOOKUP(Table_1[[#This Row],[מספר רישוי ]],'[3]2024'!$A:$AH,34,0)</f>
        <v>#N/A</v>
      </c>
    </row>
    <row r="2880" spans="1:10" ht="18" customHeight="1" thickBot="1" x14ac:dyDescent="0.3">
      <c r="A2880" s="1"/>
      <c r="B2880" s="1"/>
      <c r="C2880" s="1"/>
      <c r="D2880" s="1"/>
      <c r="E2880" s="713"/>
      <c r="F2880" s="1"/>
      <c r="G2880" s="1"/>
      <c r="H2880" s="45" t="str">
        <f t="array" ref="H2880">IF(ISERROR(INDEX(גיליון3!$U$14:$X$28,MATCH('דיווח פרטני'!G2880,גיליון3!$T$14:$T$28,0),MATCH('דיווח פרטני'!C2880,גיליון3!$U$13:$X$13,0)))," ", INDEX(גיליון3!$U$14:$X$28,MATCH('דיווח פרטני'!G2880,גיליון3!$T$14:$T$28,0),MATCH('דיווח פרטני'!C2880,גיליון3!$U$13:$X$13,0)))</f>
        <v xml:space="preserve"> </v>
      </c>
      <c r="I2880" s="1"/>
      <c r="J2880" s="1" t="e">
        <f>VLOOKUP(Table_1[[#This Row],[מספר רישוי ]],'[3]2024'!$A:$AH,34,0)</f>
        <v>#N/A</v>
      </c>
    </row>
    <row r="2881" spans="1:10" ht="18" customHeight="1" thickBot="1" x14ac:dyDescent="0.3">
      <c r="A2881" s="1"/>
      <c r="B2881" s="1"/>
      <c r="C2881" s="1"/>
      <c r="D2881" s="1"/>
      <c r="E2881" s="713"/>
      <c r="F2881" s="1"/>
      <c r="G2881" s="1"/>
      <c r="H2881" s="45" t="str">
        <f t="array" ref="H2881">IF(ISERROR(INDEX(גיליון3!$U$14:$X$28,MATCH('דיווח פרטני'!G2881,גיליון3!$T$14:$T$28,0),MATCH('דיווח פרטני'!C2881,גיליון3!$U$13:$X$13,0)))," ", INDEX(גיליון3!$U$14:$X$28,MATCH('דיווח פרטני'!G2881,גיליון3!$T$14:$T$28,0),MATCH('דיווח פרטני'!C2881,גיליון3!$U$13:$X$13,0)))</f>
        <v xml:space="preserve"> </v>
      </c>
      <c r="I2881" s="1"/>
      <c r="J2881" s="1" t="e">
        <f>VLOOKUP(Table_1[[#This Row],[מספר רישוי ]],'[3]2024'!$A:$AH,34,0)</f>
        <v>#N/A</v>
      </c>
    </row>
    <row r="2882" spans="1:10" ht="18" customHeight="1" thickBot="1" x14ac:dyDescent="0.3">
      <c r="A2882" s="1"/>
      <c r="B2882" s="1"/>
      <c r="C2882" s="1"/>
      <c r="D2882" s="1"/>
      <c r="E2882" s="713"/>
      <c r="F2882" s="1"/>
      <c r="G2882" s="1"/>
      <c r="H2882" s="45" t="str">
        <f t="array" ref="H2882">IF(ISERROR(INDEX(גיליון3!$U$14:$X$28,MATCH('דיווח פרטני'!G2882,גיליון3!$T$14:$T$28,0),MATCH('דיווח פרטני'!C2882,גיליון3!$U$13:$X$13,0)))," ", INDEX(גיליון3!$U$14:$X$28,MATCH('דיווח פרטני'!G2882,גיליון3!$T$14:$T$28,0),MATCH('דיווח פרטני'!C2882,גיליון3!$U$13:$X$13,0)))</f>
        <v xml:space="preserve"> </v>
      </c>
      <c r="I2882" s="1"/>
      <c r="J2882" s="1" t="e">
        <f>VLOOKUP(Table_1[[#This Row],[מספר רישוי ]],'[3]2024'!$A:$AH,34,0)</f>
        <v>#N/A</v>
      </c>
    </row>
    <row r="2883" spans="1:10" ht="18" customHeight="1" thickBot="1" x14ac:dyDescent="0.3">
      <c r="A2883" s="1"/>
      <c r="B2883" s="1"/>
      <c r="C2883" s="1"/>
      <c r="D2883" s="1"/>
      <c r="E2883" s="713"/>
      <c r="F2883" s="1"/>
      <c r="G2883" s="1"/>
      <c r="H2883" s="45" t="str">
        <f t="array" ref="H2883">IF(ISERROR(INDEX(גיליון3!$U$14:$X$28,MATCH('דיווח פרטני'!G2883,גיליון3!$T$14:$T$28,0),MATCH('דיווח פרטני'!C2883,גיליון3!$U$13:$X$13,0)))," ", INDEX(גיליון3!$U$14:$X$28,MATCH('דיווח פרטני'!G2883,גיליון3!$T$14:$T$28,0),MATCH('דיווח פרטני'!C2883,גיליון3!$U$13:$X$13,0)))</f>
        <v xml:space="preserve"> </v>
      </c>
      <c r="I2883" s="1"/>
      <c r="J2883" s="1" t="e">
        <f>VLOOKUP(Table_1[[#This Row],[מספר רישוי ]],'[3]2024'!$A:$AH,34,0)</f>
        <v>#N/A</v>
      </c>
    </row>
    <row r="2884" spans="1:10" ht="18" customHeight="1" thickBot="1" x14ac:dyDescent="0.3">
      <c r="A2884" s="1"/>
      <c r="B2884" s="1"/>
      <c r="C2884" s="1"/>
      <c r="D2884" s="1"/>
      <c r="E2884" s="713"/>
      <c r="F2884" s="1"/>
      <c r="G2884" s="1"/>
      <c r="H2884" s="45" t="str">
        <f t="array" ref="H2884">IF(ISERROR(INDEX(גיליון3!$U$14:$X$28,MATCH('דיווח פרטני'!G2884,גיליון3!$T$14:$T$28,0),MATCH('דיווח פרטני'!C2884,גיליון3!$U$13:$X$13,0)))," ", INDEX(גיליון3!$U$14:$X$28,MATCH('דיווח פרטני'!G2884,גיליון3!$T$14:$T$28,0),MATCH('דיווח פרטני'!C2884,גיליון3!$U$13:$X$13,0)))</f>
        <v xml:space="preserve"> </v>
      </c>
      <c r="I2884" s="1"/>
      <c r="J2884" s="1" t="e">
        <f>VLOOKUP(Table_1[[#This Row],[מספר רישוי ]],'[3]2024'!$A:$AH,34,0)</f>
        <v>#N/A</v>
      </c>
    </row>
    <row r="2885" spans="1:10" ht="18" customHeight="1" thickBot="1" x14ac:dyDescent="0.3">
      <c r="A2885" s="1"/>
      <c r="B2885" s="1"/>
      <c r="C2885" s="1"/>
      <c r="D2885" s="1"/>
      <c r="E2885" s="713"/>
      <c r="F2885" s="1"/>
      <c r="G2885" s="1"/>
      <c r="H2885" s="45" t="str">
        <f t="array" ref="H2885">IF(ISERROR(INDEX(גיליון3!$U$14:$X$28,MATCH('דיווח פרטני'!G2885,גיליון3!$T$14:$T$28,0),MATCH('דיווח פרטני'!C2885,גיליון3!$U$13:$X$13,0)))," ", INDEX(גיליון3!$U$14:$X$28,MATCH('דיווח פרטני'!G2885,גיליון3!$T$14:$T$28,0),MATCH('דיווח פרטני'!C2885,גיליון3!$U$13:$X$13,0)))</f>
        <v xml:space="preserve"> </v>
      </c>
      <c r="I2885" s="1"/>
      <c r="J2885" s="1" t="e">
        <f>VLOOKUP(Table_1[[#This Row],[מספר רישוי ]],'[3]2024'!$A:$AH,34,0)</f>
        <v>#N/A</v>
      </c>
    </row>
    <row r="2886" spans="1:10" ht="18" customHeight="1" thickBot="1" x14ac:dyDescent="0.3">
      <c r="A2886" s="1"/>
      <c r="B2886" s="1"/>
      <c r="C2886" s="1"/>
      <c r="D2886" s="1"/>
      <c r="E2886" s="713"/>
      <c r="F2886" s="1"/>
      <c r="G2886" s="1"/>
      <c r="H2886" s="45" t="str">
        <f t="array" ref="H2886">IF(ISERROR(INDEX(גיליון3!$U$14:$X$28,MATCH('דיווח פרטני'!G2886,גיליון3!$T$14:$T$28,0),MATCH('דיווח פרטני'!C2886,גיליון3!$U$13:$X$13,0)))," ", INDEX(גיליון3!$U$14:$X$28,MATCH('דיווח פרטני'!G2886,גיליון3!$T$14:$T$28,0),MATCH('דיווח פרטני'!C2886,גיליון3!$U$13:$X$13,0)))</f>
        <v xml:space="preserve"> </v>
      </c>
      <c r="I2886" s="1"/>
      <c r="J2886" s="1" t="e">
        <f>VLOOKUP(Table_1[[#This Row],[מספר רישוי ]],'[3]2024'!$A:$AH,34,0)</f>
        <v>#N/A</v>
      </c>
    </row>
    <row r="2887" spans="1:10" ht="18" customHeight="1" thickBot="1" x14ac:dyDescent="0.3">
      <c r="A2887" s="1"/>
      <c r="B2887" s="1"/>
      <c r="C2887" s="1"/>
      <c r="D2887" s="1"/>
      <c r="E2887" s="713"/>
      <c r="F2887" s="1"/>
      <c r="G2887" s="1"/>
      <c r="H2887" s="45" t="str">
        <f t="array" ref="H2887">IF(ISERROR(INDEX(גיליון3!$U$14:$X$28,MATCH('דיווח פרטני'!G2887,גיליון3!$T$14:$T$28,0),MATCH('דיווח פרטני'!C2887,גיליון3!$U$13:$X$13,0)))," ", INDEX(גיליון3!$U$14:$X$28,MATCH('דיווח פרטני'!G2887,גיליון3!$T$14:$T$28,0),MATCH('דיווח פרטני'!C2887,גיליון3!$U$13:$X$13,0)))</f>
        <v xml:space="preserve"> </v>
      </c>
      <c r="I2887" s="1"/>
      <c r="J2887" s="1" t="e">
        <f>VLOOKUP(Table_1[[#This Row],[מספר רישוי ]],'[3]2024'!$A:$AH,34,0)</f>
        <v>#N/A</v>
      </c>
    </row>
    <row r="2888" spans="1:10" ht="18" customHeight="1" thickBot="1" x14ac:dyDescent="0.3">
      <c r="A2888" s="1"/>
      <c r="B2888" s="1"/>
      <c r="C2888" s="1"/>
      <c r="D2888" s="1"/>
      <c r="E2888" s="713"/>
      <c r="F2888" s="1"/>
      <c r="G2888" s="1"/>
      <c r="H2888" s="45" t="str">
        <f t="array" ref="H2888">IF(ISERROR(INDEX(גיליון3!$U$14:$X$28,MATCH('דיווח פרטני'!G2888,גיליון3!$T$14:$T$28,0),MATCH('דיווח פרטני'!C2888,גיליון3!$U$13:$X$13,0)))," ", INDEX(גיליון3!$U$14:$X$28,MATCH('דיווח פרטני'!G2888,גיליון3!$T$14:$T$28,0),MATCH('דיווח פרטני'!C2888,גיליון3!$U$13:$X$13,0)))</f>
        <v xml:space="preserve"> </v>
      </c>
      <c r="I2888" s="1"/>
      <c r="J2888" s="1" t="e">
        <f>VLOOKUP(Table_1[[#This Row],[מספר רישוי ]],'[3]2024'!$A:$AH,34,0)</f>
        <v>#N/A</v>
      </c>
    </row>
    <row r="2889" spans="1:10" ht="18" customHeight="1" thickBot="1" x14ac:dyDescent="0.3">
      <c r="A2889" s="1"/>
      <c r="B2889" s="1"/>
      <c r="C2889" s="1"/>
      <c r="D2889" s="1"/>
      <c r="E2889" s="713"/>
      <c r="F2889" s="1"/>
      <c r="G2889" s="1"/>
      <c r="H2889" s="45" t="str">
        <f t="array" ref="H2889">IF(ISERROR(INDEX(גיליון3!$U$14:$X$28,MATCH('דיווח פרטני'!G2889,גיליון3!$T$14:$T$28,0),MATCH('דיווח פרטני'!C2889,גיליון3!$U$13:$X$13,0)))," ", INDEX(גיליון3!$U$14:$X$28,MATCH('דיווח פרטני'!G2889,גיליון3!$T$14:$T$28,0),MATCH('דיווח פרטני'!C2889,גיליון3!$U$13:$X$13,0)))</f>
        <v xml:space="preserve"> </v>
      </c>
      <c r="I2889" s="1"/>
      <c r="J2889" s="1" t="e">
        <f>VLOOKUP(Table_1[[#This Row],[מספר רישוי ]],'[3]2024'!$A:$AH,34,0)</f>
        <v>#N/A</v>
      </c>
    </row>
    <row r="2890" spans="1:10" ht="18" customHeight="1" thickBot="1" x14ac:dyDescent="0.3">
      <c r="A2890" s="1"/>
      <c r="B2890" s="1"/>
      <c r="C2890" s="1"/>
      <c r="D2890" s="1"/>
      <c r="E2890" s="713"/>
      <c r="F2890" s="1"/>
      <c r="G2890" s="1"/>
      <c r="H2890" s="45" t="str">
        <f t="array" ref="H2890">IF(ISERROR(INDEX(גיליון3!$U$14:$X$28,MATCH('דיווח פרטני'!G2890,גיליון3!$T$14:$T$28,0),MATCH('דיווח פרטני'!C2890,גיליון3!$U$13:$X$13,0)))," ", INDEX(גיליון3!$U$14:$X$28,MATCH('דיווח פרטני'!G2890,גיליון3!$T$14:$T$28,0),MATCH('דיווח פרטני'!C2890,גיליון3!$U$13:$X$13,0)))</f>
        <v xml:space="preserve"> </v>
      </c>
      <c r="I2890" s="1"/>
      <c r="J2890" s="1" t="e">
        <f>VLOOKUP(Table_1[[#This Row],[מספר רישוי ]],'[3]2024'!$A:$AH,34,0)</f>
        <v>#N/A</v>
      </c>
    </row>
    <row r="2891" spans="1:10" ht="18" customHeight="1" thickBot="1" x14ac:dyDescent="0.3">
      <c r="A2891" s="1"/>
      <c r="B2891" s="1"/>
      <c r="C2891" s="1"/>
      <c r="D2891" s="1"/>
      <c r="E2891" s="713"/>
      <c r="F2891" s="1"/>
      <c r="G2891" s="1"/>
      <c r="H2891" s="45" t="str">
        <f t="array" ref="H2891">IF(ISERROR(INDEX(גיליון3!$U$14:$X$28,MATCH('דיווח פרטני'!G2891,גיליון3!$T$14:$T$28,0),MATCH('דיווח פרטני'!C2891,גיליון3!$U$13:$X$13,0)))," ", INDEX(גיליון3!$U$14:$X$28,MATCH('דיווח פרטני'!G2891,גיליון3!$T$14:$T$28,0),MATCH('דיווח פרטני'!C2891,גיליון3!$U$13:$X$13,0)))</f>
        <v xml:space="preserve"> </v>
      </c>
      <c r="I2891" s="1"/>
      <c r="J2891" s="1" t="e">
        <f>VLOOKUP(Table_1[[#This Row],[מספר רישוי ]],'[3]2024'!$A:$AH,34,0)</f>
        <v>#N/A</v>
      </c>
    </row>
    <row r="2892" spans="1:10" ht="18" customHeight="1" thickBot="1" x14ac:dyDescent="0.3">
      <c r="A2892" s="1"/>
      <c r="B2892" s="1"/>
      <c r="C2892" s="1"/>
      <c r="D2892" s="1"/>
      <c r="E2892" s="713"/>
      <c r="F2892" s="1"/>
      <c r="G2892" s="1"/>
      <c r="H2892" s="45" t="str">
        <f t="array" ref="H2892">IF(ISERROR(INDEX(גיליון3!$U$14:$X$28,MATCH('דיווח פרטני'!G2892,גיליון3!$T$14:$T$28,0),MATCH('דיווח פרטני'!C2892,גיליון3!$U$13:$X$13,0)))," ", INDEX(גיליון3!$U$14:$X$28,MATCH('דיווח פרטני'!G2892,גיליון3!$T$14:$T$28,0),MATCH('דיווח פרטני'!C2892,גיליון3!$U$13:$X$13,0)))</f>
        <v xml:space="preserve"> </v>
      </c>
      <c r="I2892" s="1"/>
      <c r="J2892" s="1" t="e">
        <f>VLOOKUP(Table_1[[#This Row],[מספר רישוי ]],'[3]2024'!$A:$AH,34,0)</f>
        <v>#N/A</v>
      </c>
    </row>
    <row r="2893" spans="1:10" ht="18" customHeight="1" thickBot="1" x14ac:dyDescent="0.3">
      <c r="A2893" s="1"/>
      <c r="B2893" s="1"/>
      <c r="C2893" s="1"/>
      <c r="D2893" s="1"/>
      <c r="E2893" s="713"/>
      <c r="F2893" s="1"/>
      <c r="G2893" s="1"/>
      <c r="H2893" s="45" t="str">
        <f t="array" ref="H2893">IF(ISERROR(INDEX(גיליון3!$U$14:$X$28,MATCH('דיווח פרטני'!G2893,גיליון3!$T$14:$T$28,0),MATCH('דיווח פרטני'!C2893,גיליון3!$U$13:$X$13,0)))," ", INDEX(גיליון3!$U$14:$X$28,MATCH('דיווח פרטני'!G2893,גיליון3!$T$14:$T$28,0),MATCH('דיווח פרטני'!C2893,גיליון3!$U$13:$X$13,0)))</f>
        <v xml:space="preserve"> </v>
      </c>
      <c r="I2893" s="1"/>
      <c r="J2893" s="1" t="e">
        <f>VLOOKUP(Table_1[[#This Row],[מספר רישוי ]],'[3]2024'!$A:$AH,34,0)</f>
        <v>#N/A</v>
      </c>
    </row>
    <row r="2894" spans="1:10" ht="18" customHeight="1" thickBot="1" x14ac:dyDescent="0.3">
      <c r="A2894" s="1"/>
      <c r="B2894" s="1"/>
      <c r="C2894" s="1"/>
      <c r="D2894" s="1"/>
      <c r="E2894" s="713"/>
      <c r="F2894" s="1"/>
      <c r="G2894" s="1"/>
      <c r="H2894" s="45" t="str">
        <f t="array" ref="H2894">IF(ISERROR(INDEX(גיליון3!$U$14:$X$28,MATCH('דיווח פרטני'!G2894,גיליון3!$T$14:$T$28,0),MATCH('דיווח פרטני'!C2894,גיליון3!$U$13:$X$13,0)))," ", INDEX(גיליון3!$U$14:$X$28,MATCH('דיווח פרטני'!G2894,גיליון3!$T$14:$T$28,0),MATCH('דיווח פרטני'!C2894,גיליון3!$U$13:$X$13,0)))</f>
        <v xml:space="preserve"> </v>
      </c>
      <c r="I2894" s="1"/>
      <c r="J2894" s="1" t="e">
        <f>VLOOKUP(Table_1[[#This Row],[מספר רישוי ]],'[3]2024'!$A:$AH,34,0)</f>
        <v>#N/A</v>
      </c>
    </row>
    <row r="2895" spans="1:10" ht="18" customHeight="1" thickBot="1" x14ac:dyDescent="0.3">
      <c r="A2895" s="1"/>
      <c r="B2895" s="1"/>
      <c r="C2895" s="1"/>
      <c r="D2895" s="1"/>
      <c r="E2895" s="713"/>
      <c r="F2895" s="1"/>
      <c r="G2895" s="1"/>
      <c r="H2895" s="45" t="str">
        <f t="array" ref="H2895">IF(ISERROR(INDEX(גיליון3!$U$14:$X$28,MATCH('דיווח פרטני'!G2895,גיליון3!$T$14:$T$28,0),MATCH('דיווח פרטני'!C2895,גיליון3!$U$13:$X$13,0)))," ", INDEX(גיליון3!$U$14:$X$28,MATCH('דיווח פרטני'!G2895,גיליון3!$T$14:$T$28,0),MATCH('דיווח פרטני'!C2895,גיליון3!$U$13:$X$13,0)))</f>
        <v xml:space="preserve"> </v>
      </c>
      <c r="I2895" s="1"/>
      <c r="J2895" s="1" t="e">
        <f>VLOOKUP(Table_1[[#This Row],[מספר רישוי ]],'[3]2024'!$A:$AH,34,0)</f>
        <v>#N/A</v>
      </c>
    </row>
    <row r="2896" spans="1:10" ht="18" customHeight="1" thickBot="1" x14ac:dyDescent="0.3">
      <c r="A2896" s="1"/>
      <c r="B2896" s="1"/>
      <c r="C2896" s="1"/>
      <c r="D2896" s="1"/>
      <c r="E2896" s="713"/>
      <c r="F2896" s="1"/>
      <c r="G2896" s="1"/>
      <c r="H2896" s="45" t="str">
        <f t="array" ref="H2896">IF(ISERROR(INDEX(גיליון3!$U$14:$X$28,MATCH('דיווח פרטני'!G2896,גיליון3!$T$14:$T$28,0),MATCH('דיווח פרטני'!C2896,גיליון3!$U$13:$X$13,0)))," ", INDEX(גיליון3!$U$14:$X$28,MATCH('דיווח פרטני'!G2896,גיליון3!$T$14:$T$28,0),MATCH('דיווח פרטני'!C2896,גיליון3!$U$13:$X$13,0)))</f>
        <v xml:space="preserve"> </v>
      </c>
      <c r="I2896" s="1"/>
      <c r="J2896" s="1" t="e">
        <f>VLOOKUP(Table_1[[#This Row],[מספר רישוי ]],'[3]2024'!$A:$AH,34,0)</f>
        <v>#N/A</v>
      </c>
    </row>
    <row r="2897" spans="1:10" ht="18" customHeight="1" thickBot="1" x14ac:dyDescent="0.3">
      <c r="A2897" s="1"/>
      <c r="B2897" s="1"/>
      <c r="C2897" s="1"/>
      <c r="D2897" s="1"/>
      <c r="E2897" s="713"/>
      <c r="F2897" s="1"/>
      <c r="G2897" s="1"/>
      <c r="H2897" s="45" t="str">
        <f t="array" ref="H2897">IF(ISERROR(INDEX(גיליון3!$U$14:$X$28,MATCH('דיווח פרטני'!G2897,גיליון3!$T$14:$T$28,0),MATCH('דיווח פרטני'!C2897,גיליון3!$U$13:$X$13,0)))," ", INDEX(גיליון3!$U$14:$X$28,MATCH('דיווח פרטני'!G2897,גיליון3!$T$14:$T$28,0),MATCH('דיווח פרטני'!C2897,גיליון3!$U$13:$X$13,0)))</f>
        <v xml:space="preserve"> </v>
      </c>
      <c r="I2897" s="1"/>
      <c r="J2897" s="1" t="e">
        <f>VLOOKUP(Table_1[[#This Row],[מספר רישוי ]],'[3]2024'!$A:$AH,34,0)</f>
        <v>#N/A</v>
      </c>
    </row>
    <row r="2898" spans="1:10" ht="18" customHeight="1" thickBot="1" x14ac:dyDescent="0.3">
      <c r="A2898" s="1"/>
      <c r="B2898" s="1"/>
      <c r="C2898" s="1"/>
      <c r="D2898" s="1"/>
      <c r="E2898" s="713"/>
      <c r="F2898" s="1"/>
      <c r="G2898" s="1"/>
      <c r="H2898" s="45" t="str">
        <f t="array" ref="H2898">IF(ISERROR(INDEX(גיליון3!$U$14:$X$28,MATCH('דיווח פרטני'!G2898,גיליון3!$T$14:$T$28,0),MATCH('דיווח פרטני'!C2898,גיליון3!$U$13:$X$13,0)))," ", INDEX(גיליון3!$U$14:$X$28,MATCH('דיווח פרטני'!G2898,גיליון3!$T$14:$T$28,0),MATCH('דיווח פרטני'!C2898,גיליון3!$U$13:$X$13,0)))</f>
        <v xml:space="preserve"> </v>
      </c>
      <c r="I2898" s="1"/>
      <c r="J2898" s="1" t="e">
        <f>VLOOKUP(Table_1[[#This Row],[מספר רישוי ]],'[3]2024'!$A:$AH,34,0)</f>
        <v>#N/A</v>
      </c>
    </row>
    <row r="2899" spans="1:10" ht="18" customHeight="1" thickBot="1" x14ac:dyDescent="0.3">
      <c r="A2899" s="1"/>
      <c r="B2899" s="1"/>
      <c r="C2899" s="1"/>
      <c r="D2899" s="1"/>
      <c r="E2899" s="713"/>
      <c r="F2899" s="1"/>
      <c r="G2899" s="1"/>
      <c r="H2899" s="45" t="str">
        <f t="array" ref="H2899">IF(ISERROR(INDEX(גיליון3!$U$14:$X$28,MATCH('דיווח פרטני'!G2899,גיליון3!$T$14:$T$28,0),MATCH('דיווח פרטני'!C2899,גיליון3!$U$13:$X$13,0)))," ", INDEX(גיליון3!$U$14:$X$28,MATCH('דיווח פרטני'!G2899,גיליון3!$T$14:$T$28,0),MATCH('דיווח פרטני'!C2899,גיליון3!$U$13:$X$13,0)))</f>
        <v xml:space="preserve"> </v>
      </c>
      <c r="I2899" s="1"/>
      <c r="J2899" s="1" t="e">
        <f>VLOOKUP(Table_1[[#This Row],[מספר רישוי ]],'[3]2024'!$A:$AH,34,0)</f>
        <v>#N/A</v>
      </c>
    </row>
    <row r="2900" spans="1:10" ht="18" customHeight="1" thickBot="1" x14ac:dyDescent="0.3">
      <c r="A2900" s="1"/>
      <c r="B2900" s="1"/>
      <c r="C2900" s="1"/>
      <c r="D2900" s="1"/>
      <c r="E2900" s="713"/>
      <c r="F2900" s="1"/>
      <c r="G2900" s="1"/>
      <c r="H2900" s="45" t="str">
        <f t="array" ref="H2900">IF(ISERROR(INDEX(גיליון3!$U$14:$X$28,MATCH('דיווח פרטני'!G2900,גיליון3!$T$14:$T$28,0),MATCH('דיווח פרטני'!C2900,גיליון3!$U$13:$X$13,0)))," ", INDEX(גיליון3!$U$14:$X$28,MATCH('דיווח פרטני'!G2900,גיליון3!$T$14:$T$28,0),MATCH('דיווח פרטני'!C2900,גיליון3!$U$13:$X$13,0)))</f>
        <v xml:space="preserve"> </v>
      </c>
      <c r="I2900" s="1"/>
      <c r="J2900" s="1" t="e">
        <f>VLOOKUP(Table_1[[#This Row],[מספר רישוי ]],'[3]2024'!$A:$AH,34,0)</f>
        <v>#N/A</v>
      </c>
    </row>
    <row r="2901" spans="1:10" ht="18" customHeight="1" thickBot="1" x14ac:dyDescent="0.3">
      <c r="A2901" s="1"/>
      <c r="B2901" s="1"/>
      <c r="C2901" s="1"/>
      <c r="D2901" s="1"/>
      <c r="E2901" s="713"/>
      <c r="F2901" s="1"/>
      <c r="G2901" s="1"/>
      <c r="H2901" s="45" t="str">
        <f t="array" ref="H2901">IF(ISERROR(INDEX(גיליון3!$U$14:$X$28,MATCH('דיווח פרטני'!G2901,גיליון3!$T$14:$T$28,0),MATCH('דיווח פרטני'!C2901,גיליון3!$U$13:$X$13,0)))," ", INDEX(גיליון3!$U$14:$X$28,MATCH('דיווח פרטני'!G2901,גיליון3!$T$14:$T$28,0),MATCH('דיווח פרטני'!C2901,גיליון3!$U$13:$X$13,0)))</f>
        <v xml:space="preserve"> </v>
      </c>
      <c r="I2901" s="1"/>
      <c r="J2901" s="1" t="e">
        <f>VLOOKUP(Table_1[[#This Row],[מספר רישוי ]],'[3]2024'!$A:$AH,34,0)</f>
        <v>#N/A</v>
      </c>
    </row>
    <row r="2902" spans="1:10" ht="18" customHeight="1" thickBot="1" x14ac:dyDescent="0.3">
      <c r="A2902" s="1"/>
      <c r="B2902" s="1"/>
      <c r="C2902" s="1"/>
      <c r="D2902" s="1"/>
      <c r="E2902" s="713"/>
      <c r="F2902" s="1"/>
      <c r="G2902" s="1"/>
      <c r="H2902" s="45" t="str">
        <f t="array" ref="H2902">IF(ISERROR(INDEX(גיליון3!$U$14:$X$28,MATCH('דיווח פרטני'!G2902,גיליון3!$T$14:$T$28,0),MATCH('דיווח פרטני'!C2902,גיליון3!$U$13:$X$13,0)))," ", INDEX(גיליון3!$U$14:$X$28,MATCH('דיווח פרטני'!G2902,גיליון3!$T$14:$T$28,0),MATCH('דיווח פרטני'!C2902,גיליון3!$U$13:$X$13,0)))</f>
        <v xml:space="preserve"> </v>
      </c>
      <c r="I2902" s="1"/>
      <c r="J2902" s="1" t="e">
        <f>VLOOKUP(Table_1[[#This Row],[מספר רישוי ]],'[3]2024'!$A:$AH,34,0)</f>
        <v>#N/A</v>
      </c>
    </row>
    <row r="2903" spans="1:10" ht="18" customHeight="1" thickBot="1" x14ac:dyDescent="0.3">
      <c r="A2903" s="1"/>
      <c r="B2903" s="1"/>
      <c r="C2903" s="1"/>
      <c r="D2903" s="1"/>
      <c r="E2903" s="713"/>
      <c r="F2903" s="1"/>
      <c r="G2903" s="1"/>
      <c r="H2903" s="45" t="str">
        <f t="array" ref="H2903">IF(ISERROR(INDEX(גיליון3!$U$14:$X$28,MATCH('דיווח פרטני'!G2903,גיליון3!$T$14:$T$28,0),MATCH('דיווח פרטני'!C2903,גיליון3!$U$13:$X$13,0)))," ", INDEX(גיליון3!$U$14:$X$28,MATCH('דיווח פרטני'!G2903,גיליון3!$T$14:$T$28,0),MATCH('דיווח פרטני'!C2903,גיליון3!$U$13:$X$13,0)))</f>
        <v xml:space="preserve"> </v>
      </c>
      <c r="I2903" s="1"/>
      <c r="J2903" s="1" t="e">
        <f>VLOOKUP(Table_1[[#This Row],[מספר רישוי ]],'[3]2024'!$A:$AH,34,0)</f>
        <v>#N/A</v>
      </c>
    </row>
    <row r="2904" spans="1:10" ht="18" customHeight="1" thickBot="1" x14ac:dyDescent="0.3">
      <c r="A2904" s="1"/>
      <c r="B2904" s="1"/>
      <c r="C2904" s="1"/>
      <c r="D2904" s="1"/>
      <c r="E2904" s="713"/>
      <c r="F2904" s="1"/>
      <c r="G2904" s="1"/>
      <c r="H2904" s="45" t="str">
        <f t="array" ref="H2904">IF(ISERROR(INDEX(גיליון3!$U$14:$X$28,MATCH('דיווח פרטני'!G2904,גיליון3!$T$14:$T$28,0),MATCH('דיווח פרטני'!C2904,גיליון3!$U$13:$X$13,0)))," ", INDEX(גיליון3!$U$14:$X$28,MATCH('דיווח פרטני'!G2904,גיליון3!$T$14:$T$28,0),MATCH('דיווח פרטני'!C2904,גיליון3!$U$13:$X$13,0)))</f>
        <v xml:space="preserve"> </v>
      </c>
      <c r="I2904" s="1"/>
      <c r="J2904" s="1" t="e">
        <f>VLOOKUP(Table_1[[#This Row],[מספר רישוי ]],'[3]2024'!$A:$AH,34,0)</f>
        <v>#N/A</v>
      </c>
    </row>
    <row r="2905" spans="1:10" ht="18" customHeight="1" thickBot="1" x14ac:dyDescent="0.3">
      <c r="A2905" s="1"/>
      <c r="B2905" s="1"/>
      <c r="C2905" s="1"/>
      <c r="D2905" s="1"/>
      <c r="E2905" s="713"/>
      <c r="F2905" s="1"/>
      <c r="G2905" s="1"/>
      <c r="H2905" s="45" t="str">
        <f t="array" ref="H2905">IF(ISERROR(INDEX(גיליון3!$U$14:$X$28,MATCH('דיווח פרטני'!G2905,גיליון3!$T$14:$T$28,0),MATCH('דיווח פרטני'!C2905,גיליון3!$U$13:$X$13,0)))," ", INDEX(גיליון3!$U$14:$X$28,MATCH('דיווח פרטני'!G2905,גיליון3!$T$14:$T$28,0),MATCH('דיווח פרטני'!C2905,גיליון3!$U$13:$X$13,0)))</f>
        <v xml:space="preserve"> </v>
      </c>
      <c r="I2905" s="1"/>
      <c r="J2905" s="1" t="e">
        <f>VLOOKUP(Table_1[[#This Row],[מספר רישוי ]],'[3]2024'!$A:$AH,34,0)</f>
        <v>#N/A</v>
      </c>
    </row>
    <row r="2906" spans="1:10" ht="18" customHeight="1" thickBot="1" x14ac:dyDescent="0.3">
      <c r="A2906" s="1"/>
      <c r="B2906" s="1"/>
      <c r="C2906" s="1"/>
      <c r="D2906" s="1"/>
      <c r="E2906" s="713"/>
      <c r="F2906" s="1"/>
      <c r="G2906" s="1"/>
      <c r="H2906" s="45" t="str">
        <f t="array" ref="H2906">IF(ISERROR(INDEX(גיליון3!$U$14:$X$28,MATCH('דיווח פרטני'!G2906,גיליון3!$T$14:$T$28,0),MATCH('דיווח פרטני'!C2906,גיליון3!$U$13:$X$13,0)))," ", INDEX(גיליון3!$U$14:$X$28,MATCH('דיווח פרטני'!G2906,גיליון3!$T$14:$T$28,0),MATCH('דיווח פרטני'!C2906,גיליון3!$U$13:$X$13,0)))</f>
        <v xml:space="preserve"> </v>
      </c>
      <c r="I2906" s="1"/>
      <c r="J2906" s="1" t="e">
        <f>VLOOKUP(Table_1[[#This Row],[מספר רישוי ]],'[3]2024'!$A:$AH,34,0)</f>
        <v>#N/A</v>
      </c>
    </row>
    <row r="2907" spans="1:10" ht="18" customHeight="1" thickBot="1" x14ac:dyDescent="0.3">
      <c r="A2907" s="1"/>
      <c r="B2907" s="1"/>
      <c r="C2907" s="1"/>
      <c r="D2907" s="1"/>
      <c r="E2907" s="713"/>
      <c r="F2907" s="1"/>
      <c r="G2907" s="1"/>
      <c r="H2907" s="45" t="str">
        <f t="array" ref="H2907">IF(ISERROR(INDEX(גיליון3!$U$14:$X$28,MATCH('דיווח פרטני'!G2907,גיליון3!$T$14:$T$28,0),MATCH('דיווח פרטני'!C2907,גיליון3!$U$13:$X$13,0)))," ", INDEX(גיליון3!$U$14:$X$28,MATCH('דיווח פרטני'!G2907,גיליון3!$T$14:$T$28,0),MATCH('דיווח פרטני'!C2907,גיליון3!$U$13:$X$13,0)))</f>
        <v xml:space="preserve"> </v>
      </c>
      <c r="I2907" s="1"/>
      <c r="J2907" s="1" t="e">
        <f>VLOOKUP(Table_1[[#This Row],[מספר רישוי ]],'[3]2024'!$A:$AH,34,0)</f>
        <v>#N/A</v>
      </c>
    </row>
    <row r="2908" spans="1:10" ht="18" customHeight="1" thickBot="1" x14ac:dyDescent="0.3">
      <c r="A2908" s="1"/>
      <c r="B2908" s="1"/>
      <c r="C2908" s="1"/>
      <c r="D2908" s="1"/>
      <c r="E2908" s="713"/>
      <c r="F2908" s="1"/>
      <c r="G2908" s="1"/>
      <c r="H2908" s="45" t="str">
        <f t="array" ref="H2908">IF(ISERROR(INDEX(גיליון3!$U$14:$X$28,MATCH('דיווח פרטני'!G2908,גיליון3!$T$14:$T$28,0),MATCH('דיווח פרטני'!C2908,גיליון3!$U$13:$X$13,0)))," ", INDEX(גיליון3!$U$14:$X$28,MATCH('דיווח פרטני'!G2908,גיליון3!$T$14:$T$28,0),MATCH('דיווח פרטני'!C2908,גיליון3!$U$13:$X$13,0)))</f>
        <v xml:space="preserve"> </v>
      </c>
      <c r="I2908" s="1"/>
      <c r="J2908" s="1" t="e">
        <f>VLOOKUP(Table_1[[#This Row],[מספר רישוי ]],'[3]2024'!$A:$AH,34,0)</f>
        <v>#N/A</v>
      </c>
    </row>
    <row r="2909" spans="1:10" ht="18" customHeight="1" thickBot="1" x14ac:dyDescent="0.3">
      <c r="A2909" s="1"/>
      <c r="B2909" s="1"/>
      <c r="C2909" s="1"/>
      <c r="D2909" s="1"/>
      <c r="E2909" s="713"/>
      <c r="F2909" s="1"/>
      <c r="G2909" s="1"/>
      <c r="H2909" s="45" t="str">
        <f t="array" ref="H2909">IF(ISERROR(INDEX(גיליון3!$U$14:$X$28,MATCH('דיווח פרטני'!G2909,גיליון3!$T$14:$T$28,0),MATCH('דיווח פרטני'!C2909,גיליון3!$U$13:$X$13,0)))," ", INDEX(גיליון3!$U$14:$X$28,MATCH('דיווח פרטני'!G2909,גיליון3!$T$14:$T$28,0),MATCH('דיווח פרטני'!C2909,גיליון3!$U$13:$X$13,0)))</f>
        <v xml:space="preserve"> </v>
      </c>
      <c r="I2909" s="1"/>
      <c r="J2909" s="1" t="e">
        <f>VLOOKUP(Table_1[[#This Row],[מספר רישוי ]],'[3]2024'!$A:$AH,34,0)</f>
        <v>#N/A</v>
      </c>
    </row>
    <row r="2910" spans="1:10" ht="18" customHeight="1" thickBot="1" x14ac:dyDescent="0.3">
      <c r="A2910" s="1"/>
      <c r="B2910" s="1"/>
      <c r="C2910" s="1"/>
      <c r="D2910" s="1"/>
      <c r="E2910" s="713"/>
      <c r="F2910" s="1"/>
      <c r="G2910" s="1"/>
      <c r="H2910" s="45" t="str">
        <f t="array" ref="H2910">IF(ISERROR(INDEX(גיליון3!$U$14:$X$28,MATCH('דיווח פרטני'!G2910,גיליון3!$T$14:$T$28,0),MATCH('דיווח פרטני'!C2910,גיליון3!$U$13:$X$13,0)))," ", INDEX(גיליון3!$U$14:$X$28,MATCH('דיווח פרטני'!G2910,גיליון3!$T$14:$T$28,0),MATCH('דיווח פרטני'!C2910,גיליון3!$U$13:$X$13,0)))</f>
        <v xml:space="preserve"> </v>
      </c>
      <c r="I2910" s="1"/>
      <c r="J2910" s="1" t="e">
        <f>VLOOKUP(Table_1[[#This Row],[מספר רישוי ]],'[3]2024'!$A:$AH,34,0)</f>
        <v>#N/A</v>
      </c>
    </row>
    <row r="2911" spans="1:10" ht="18" customHeight="1" thickBot="1" x14ac:dyDescent="0.3">
      <c r="A2911" s="1"/>
      <c r="B2911" s="1"/>
      <c r="C2911" s="1"/>
      <c r="D2911" s="1"/>
      <c r="E2911" s="713"/>
      <c r="F2911" s="1"/>
      <c r="G2911" s="1"/>
      <c r="H2911" s="45" t="str">
        <f t="array" ref="H2911">IF(ISERROR(INDEX(גיליון3!$U$14:$X$28,MATCH('דיווח פרטני'!G2911,גיליון3!$T$14:$T$28,0),MATCH('דיווח פרטני'!C2911,גיליון3!$U$13:$X$13,0)))," ", INDEX(גיליון3!$U$14:$X$28,MATCH('דיווח פרטני'!G2911,גיליון3!$T$14:$T$28,0),MATCH('דיווח פרטני'!C2911,גיליון3!$U$13:$X$13,0)))</f>
        <v xml:space="preserve"> </v>
      </c>
      <c r="I2911" s="1"/>
      <c r="J2911" s="1" t="e">
        <f>VLOOKUP(Table_1[[#This Row],[מספר רישוי ]],'[3]2024'!$A:$AH,34,0)</f>
        <v>#N/A</v>
      </c>
    </row>
    <row r="2912" spans="1:10" ht="18" customHeight="1" thickBot="1" x14ac:dyDescent="0.3">
      <c r="A2912" s="1"/>
      <c r="B2912" s="1"/>
      <c r="C2912" s="1"/>
      <c r="D2912" s="1"/>
      <c r="E2912" s="713"/>
      <c r="F2912" s="1"/>
      <c r="G2912" s="1"/>
      <c r="H2912" s="45" t="str">
        <f t="array" ref="H2912">IF(ISERROR(INDEX(גיליון3!$U$14:$X$28,MATCH('דיווח פרטני'!G2912,גיליון3!$T$14:$T$28,0),MATCH('דיווח פרטני'!C2912,גיליון3!$U$13:$X$13,0)))," ", INDEX(גיליון3!$U$14:$X$28,MATCH('דיווח פרטני'!G2912,גיליון3!$T$14:$T$28,0),MATCH('דיווח פרטני'!C2912,גיליון3!$U$13:$X$13,0)))</f>
        <v xml:space="preserve"> </v>
      </c>
      <c r="I2912" s="1"/>
      <c r="J2912" s="1" t="e">
        <f>VLOOKUP(Table_1[[#This Row],[מספר רישוי ]],'[3]2024'!$A:$AH,34,0)</f>
        <v>#N/A</v>
      </c>
    </row>
    <row r="2913" spans="1:10" ht="18" customHeight="1" thickBot="1" x14ac:dyDescent="0.3">
      <c r="A2913" s="1"/>
      <c r="B2913" s="1"/>
      <c r="C2913" s="1"/>
      <c r="D2913" s="1"/>
      <c r="E2913" s="713"/>
      <c r="F2913" s="1"/>
      <c r="G2913" s="1"/>
      <c r="H2913" s="45" t="str">
        <f t="array" ref="H2913">IF(ISERROR(INDEX(גיליון3!$U$14:$X$28,MATCH('דיווח פרטני'!G2913,גיליון3!$T$14:$T$28,0),MATCH('דיווח פרטני'!C2913,גיליון3!$U$13:$X$13,0)))," ", INDEX(גיליון3!$U$14:$X$28,MATCH('דיווח פרטני'!G2913,גיליון3!$T$14:$T$28,0),MATCH('דיווח פרטני'!C2913,גיליון3!$U$13:$X$13,0)))</f>
        <v xml:space="preserve"> </v>
      </c>
      <c r="I2913" s="1"/>
      <c r="J2913" s="1" t="e">
        <f>VLOOKUP(Table_1[[#This Row],[מספר רישוי ]],'[3]2024'!$A:$AH,34,0)</f>
        <v>#N/A</v>
      </c>
    </row>
    <row r="2914" spans="1:10" ht="18" customHeight="1" thickBot="1" x14ac:dyDescent="0.3">
      <c r="A2914" s="1"/>
      <c r="B2914" s="1"/>
      <c r="C2914" s="1"/>
      <c r="D2914" s="1"/>
      <c r="E2914" s="713"/>
      <c r="F2914" s="1"/>
      <c r="G2914" s="1"/>
      <c r="H2914" s="45" t="str">
        <f t="array" ref="H2914">IF(ISERROR(INDEX(גיליון3!$U$14:$X$28,MATCH('דיווח פרטני'!G2914,גיליון3!$T$14:$T$28,0),MATCH('דיווח פרטני'!C2914,גיליון3!$U$13:$X$13,0)))," ", INDEX(גיליון3!$U$14:$X$28,MATCH('דיווח פרטני'!G2914,גיליון3!$T$14:$T$28,0),MATCH('דיווח פרטני'!C2914,גיליון3!$U$13:$X$13,0)))</f>
        <v xml:space="preserve"> </v>
      </c>
      <c r="I2914" s="1"/>
      <c r="J2914" s="1" t="e">
        <f>VLOOKUP(Table_1[[#This Row],[מספר רישוי ]],'[3]2024'!$A:$AH,34,0)</f>
        <v>#N/A</v>
      </c>
    </row>
    <row r="2915" spans="1:10" ht="18" customHeight="1" thickBot="1" x14ac:dyDescent="0.3">
      <c r="A2915" s="1"/>
      <c r="B2915" s="1"/>
      <c r="C2915" s="1"/>
      <c r="D2915" s="1"/>
      <c r="E2915" s="713"/>
      <c r="F2915" s="1"/>
      <c r="G2915" s="1"/>
      <c r="H2915" s="45" t="str">
        <f t="array" ref="H2915">IF(ISERROR(INDEX(גיליון3!$U$14:$X$28,MATCH('דיווח פרטני'!G2915,גיליון3!$T$14:$T$28,0),MATCH('דיווח פרטני'!C2915,גיליון3!$U$13:$X$13,0)))," ", INDEX(גיליון3!$U$14:$X$28,MATCH('דיווח פרטני'!G2915,גיליון3!$T$14:$T$28,0),MATCH('דיווח פרטני'!C2915,גיליון3!$U$13:$X$13,0)))</f>
        <v xml:space="preserve"> </v>
      </c>
      <c r="I2915" s="1"/>
      <c r="J2915" s="1" t="e">
        <f>VLOOKUP(Table_1[[#This Row],[מספר רישוי ]],'[3]2024'!$A:$AH,34,0)</f>
        <v>#N/A</v>
      </c>
    </row>
    <row r="2916" spans="1:10" ht="18" customHeight="1" thickBot="1" x14ac:dyDescent="0.3">
      <c r="A2916" s="1"/>
      <c r="B2916" s="1"/>
      <c r="C2916" s="1"/>
      <c r="D2916" s="1"/>
      <c r="E2916" s="713"/>
      <c r="F2916" s="1"/>
      <c r="G2916" s="1"/>
      <c r="H2916" s="45" t="str">
        <f t="array" ref="H2916">IF(ISERROR(INDEX(גיליון3!$U$14:$X$28,MATCH('דיווח פרטני'!G2916,גיליון3!$T$14:$T$28,0),MATCH('דיווח פרטני'!C2916,גיליון3!$U$13:$X$13,0)))," ", INDEX(גיליון3!$U$14:$X$28,MATCH('דיווח פרטני'!G2916,גיליון3!$T$14:$T$28,0),MATCH('דיווח פרטני'!C2916,גיליון3!$U$13:$X$13,0)))</f>
        <v xml:space="preserve"> </v>
      </c>
      <c r="I2916" s="1"/>
      <c r="J2916" s="1" t="e">
        <f>VLOOKUP(Table_1[[#This Row],[מספר רישוי ]],'[3]2024'!$A:$AH,34,0)</f>
        <v>#N/A</v>
      </c>
    </row>
    <row r="2917" spans="1:10" ht="18" customHeight="1" thickBot="1" x14ac:dyDescent="0.3">
      <c r="A2917" s="1"/>
      <c r="B2917" s="1"/>
      <c r="C2917" s="1"/>
      <c r="D2917" s="1"/>
      <c r="E2917" s="713"/>
      <c r="F2917" s="1"/>
      <c r="G2917" s="1"/>
      <c r="H2917" s="45" t="str">
        <f t="array" ref="H2917">IF(ISERROR(INDEX(גיליון3!$U$14:$X$28,MATCH('דיווח פרטני'!G2917,גיליון3!$T$14:$T$28,0),MATCH('דיווח פרטני'!C2917,גיליון3!$U$13:$X$13,0)))," ", INDEX(גיליון3!$U$14:$X$28,MATCH('דיווח פרטני'!G2917,גיליון3!$T$14:$T$28,0),MATCH('דיווח פרטני'!C2917,גיליון3!$U$13:$X$13,0)))</f>
        <v xml:space="preserve"> </v>
      </c>
      <c r="I2917" s="1"/>
      <c r="J2917" s="1" t="e">
        <f>VLOOKUP(Table_1[[#This Row],[מספר רישוי ]],'[3]2024'!$A:$AH,34,0)</f>
        <v>#N/A</v>
      </c>
    </row>
    <row r="2918" spans="1:10" ht="18" customHeight="1" thickBot="1" x14ac:dyDescent="0.3">
      <c r="A2918" s="1"/>
      <c r="B2918" s="1"/>
      <c r="C2918" s="1"/>
      <c r="D2918" s="1"/>
      <c r="E2918" s="713"/>
      <c r="F2918" s="1"/>
      <c r="G2918" s="1"/>
      <c r="H2918" s="45" t="str">
        <f t="array" ref="H2918">IF(ISERROR(INDEX(גיליון3!$U$14:$X$28,MATCH('דיווח פרטני'!G2918,גיליון3!$T$14:$T$28,0),MATCH('דיווח פרטני'!C2918,גיליון3!$U$13:$X$13,0)))," ", INDEX(גיליון3!$U$14:$X$28,MATCH('דיווח פרטני'!G2918,גיליון3!$T$14:$T$28,0),MATCH('דיווח פרטני'!C2918,גיליון3!$U$13:$X$13,0)))</f>
        <v xml:space="preserve"> </v>
      </c>
      <c r="I2918" s="1"/>
      <c r="J2918" s="1" t="e">
        <f>VLOOKUP(Table_1[[#This Row],[מספר רישוי ]],'[3]2024'!$A:$AH,34,0)</f>
        <v>#N/A</v>
      </c>
    </row>
    <row r="2919" spans="1:10" ht="18" customHeight="1" thickBot="1" x14ac:dyDescent="0.3">
      <c r="A2919" s="1"/>
      <c r="B2919" s="1"/>
      <c r="C2919" s="1"/>
      <c r="D2919" s="1"/>
      <c r="E2919" s="713"/>
      <c r="F2919" s="1"/>
      <c r="G2919" s="1"/>
      <c r="H2919" s="45" t="str">
        <f t="array" ref="H2919">IF(ISERROR(INDEX(גיליון3!$U$14:$X$28,MATCH('דיווח פרטני'!G2919,גיליון3!$T$14:$T$28,0),MATCH('דיווח פרטני'!C2919,גיליון3!$U$13:$X$13,0)))," ", INDEX(גיליון3!$U$14:$X$28,MATCH('דיווח פרטני'!G2919,גיליון3!$T$14:$T$28,0),MATCH('דיווח פרטני'!C2919,גיליון3!$U$13:$X$13,0)))</f>
        <v xml:space="preserve"> </v>
      </c>
      <c r="I2919" s="1"/>
      <c r="J2919" s="1" t="e">
        <f>VLOOKUP(Table_1[[#This Row],[מספר רישוי ]],'[3]2024'!$A:$AH,34,0)</f>
        <v>#N/A</v>
      </c>
    </row>
    <row r="2920" spans="1:10" ht="18" customHeight="1" thickBot="1" x14ac:dyDescent="0.3">
      <c r="A2920" s="1"/>
      <c r="B2920" s="1"/>
      <c r="C2920" s="1"/>
      <c r="D2920" s="1"/>
      <c r="E2920" s="713"/>
      <c r="F2920" s="1"/>
      <c r="G2920" s="1"/>
      <c r="H2920" s="45" t="str">
        <f t="array" ref="H2920">IF(ISERROR(INDEX(גיליון3!$U$14:$X$28,MATCH('דיווח פרטני'!G2920,גיליון3!$T$14:$T$28,0),MATCH('דיווח פרטני'!C2920,גיליון3!$U$13:$X$13,0)))," ", INDEX(גיליון3!$U$14:$X$28,MATCH('דיווח פרטני'!G2920,גיליון3!$T$14:$T$28,0),MATCH('דיווח פרטני'!C2920,גיליון3!$U$13:$X$13,0)))</f>
        <v xml:space="preserve"> </v>
      </c>
      <c r="I2920" s="1"/>
      <c r="J2920" s="1" t="e">
        <f>VLOOKUP(Table_1[[#This Row],[מספר רישוי ]],'[3]2024'!$A:$AH,34,0)</f>
        <v>#N/A</v>
      </c>
    </row>
    <row r="2921" spans="1:10" ht="18" customHeight="1" thickBot="1" x14ac:dyDescent="0.3">
      <c r="A2921" s="1"/>
      <c r="B2921" s="1"/>
      <c r="C2921" s="1"/>
      <c r="D2921" s="1"/>
      <c r="E2921" s="713"/>
      <c r="F2921" s="1"/>
      <c r="G2921" s="1"/>
      <c r="H2921" s="45" t="str">
        <f t="array" ref="H2921">IF(ISERROR(INDEX(גיליון3!$U$14:$X$28,MATCH('דיווח פרטני'!G2921,גיליון3!$T$14:$T$28,0),MATCH('דיווח פרטני'!C2921,גיליון3!$U$13:$X$13,0)))," ", INDEX(גיליון3!$U$14:$X$28,MATCH('דיווח פרטני'!G2921,גיליון3!$T$14:$T$28,0),MATCH('דיווח פרטני'!C2921,גיליון3!$U$13:$X$13,0)))</f>
        <v xml:space="preserve"> </v>
      </c>
      <c r="I2921" s="1"/>
      <c r="J2921" s="1" t="e">
        <f>VLOOKUP(Table_1[[#This Row],[מספר רישוי ]],'[3]2024'!$A:$AH,34,0)</f>
        <v>#N/A</v>
      </c>
    </row>
    <row r="2922" spans="1:10" ht="18" customHeight="1" thickBot="1" x14ac:dyDescent="0.3">
      <c r="A2922" s="1"/>
      <c r="B2922" s="1"/>
      <c r="C2922" s="1"/>
      <c r="D2922" s="1"/>
      <c r="E2922" s="713"/>
      <c r="F2922" s="1"/>
      <c r="G2922" s="1"/>
      <c r="H2922" s="45" t="str">
        <f t="array" ref="H2922">IF(ISERROR(INDEX(גיליון3!$U$14:$X$28,MATCH('דיווח פרטני'!G2922,גיליון3!$T$14:$T$28,0),MATCH('דיווח פרטני'!C2922,גיליון3!$U$13:$X$13,0)))," ", INDEX(גיליון3!$U$14:$X$28,MATCH('דיווח פרטני'!G2922,גיליון3!$T$14:$T$28,0),MATCH('דיווח פרטני'!C2922,גיליון3!$U$13:$X$13,0)))</f>
        <v xml:space="preserve"> </v>
      </c>
      <c r="I2922" s="1"/>
      <c r="J2922" s="1" t="e">
        <f>VLOOKUP(Table_1[[#This Row],[מספר רישוי ]],'[3]2024'!$A:$AH,34,0)</f>
        <v>#N/A</v>
      </c>
    </row>
    <row r="2923" spans="1:10" ht="18" customHeight="1" thickBot="1" x14ac:dyDescent="0.3">
      <c r="A2923" s="1"/>
      <c r="B2923" s="1"/>
      <c r="C2923" s="1"/>
      <c r="D2923" s="1"/>
      <c r="E2923" s="713"/>
      <c r="F2923" s="1"/>
      <c r="G2923" s="1"/>
      <c r="H2923" s="45" t="str">
        <f t="array" ref="H2923">IF(ISERROR(INDEX(גיליון3!$U$14:$X$28,MATCH('דיווח פרטני'!G2923,גיליון3!$T$14:$T$28,0),MATCH('דיווח פרטני'!C2923,גיליון3!$U$13:$X$13,0)))," ", INDEX(גיליון3!$U$14:$X$28,MATCH('דיווח פרטני'!G2923,גיליון3!$T$14:$T$28,0),MATCH('דיווח פרטני'!C2923,גיליון3!$U$13:$X$13,0)))</f>
        <v xml:space="preserve"> </v>
      </c>
      <c r="I2923" s="1"/>
      <c r="J2923" s="1" t="e">
        <f>VLOOKUP(Table_1[[#This Row],[מספר רישוי ]],'[3]2024'!$A:$AH,34,0)</f>
        <v>#N/A</v>
      </c>
    </row>
    <row r="2924" spans="1:10" ht="18" customHeight="1" thickBot="1" x14ac:dyDescent="0.3">
      <c r="A2924" s="1"/>
      <c r="B2924" s="1"/>
      <c r="C2924" s="1"/>
      <c r="D2924" s="1"/>
      <c r="E2924" s="713"/>
      <c r="F2924" s="1"/>
      <c r="G2924" s="1"/>
      <c r="H2924" s="45" t="str">
        <f t="array" ref="H2924">IF(ISERROR(INDEX(גיליון3!$U$14:$X$28,MATCH('דיווח פרטני'!G2924,גיליון3!$T$14:$T$28,0),MATCH('דיווח פרטני'!C2924,גיליון3!$U$13:$X$13,0)))," ", INDEX(גיליון3!$U$14:$X$28,MATCH('דיווח פרטני'!G2924,גיליון3!$T$14:$T$28,0),MATCH('דיווח פרטני'!C2924,גיליון3!$U$13:$X$13,0)))</f>
        <v xml:space="preserve"> </v>
      </c>
      <c r="I2924" s="1"/>
      <c r="J2924" s="1" t="e">
        <f>VLOOKUP(Table_1[[#This Row],[מספר רישוי ]],'[3]2024'!$A:$AH,34,0)</f>
        <v>#N/A</v>
      </c>
    </row>
    <row r="2925" spans="1:10" ht="18" customHeight="1" thickBot="1" x14ac:dyDescent="0.3">
      <c r="A2925" s="1"/>
      <c r="B2925" s="1"/>
      <c r="C2925" s="1"/>
      <c r="D2925" s="1"/>
      <c r="E2925" s="713"/>
      <c r="F2925" s="1"/>
      <c r="G2925" s="1"/>
      <c r="H2925" s="45" t="str">
        <f t="array" ref="H2925">IF(ISERROR(INDEX(גיליון3!$U$14:$X$28,MATCH('דיווח פרטני'!G2925,גיליון3!$T$14:$T$28,0),MATCH('דיווח פרטני'!C2925,גיליון3!$U$13:$X$13,0)))," ", INDEX(גיליון3!$U$14:$X$28,MATCH('דיווח פרטני'!G2925,גיליון3!$T$14:$T$28,0),MATCH('דיווח פרטני'!C2925,גיליון3!$U$13:$X$13,0)))</f>
        <v xml:space="preserve"> </v>
      </c>
      <c r="I2925" s="1"/>
      <c r="J2925" s="1" t="e">
        <f>VLOOKUP(Table_1[[#This Row],[מספר רישוי ]],'[3]2024'!$A:$AH,34,0)</f>
        <v>#N/A</v>
      </c>
    </row>
    <row r="2926" spans="1:10" ht="18" customHeight="1" thickBot="1" x14ac:dyDescent="0.3">
      <c r="A2926" s="1"/>
      <c r="B2926" s="1"/>
      <c r="C2926" s="1"/>
      <c r="D2926" s="1"/>
      <c r="E2926" s="713"/>
      <c r="F2926" s="1"/>
      <c r="G2926" s="1"/>
      <c r="H2926" s="45" t="str">
        <f t="array" ref="H2926">IF(ISERROR(INDEX(גיליון3!$U$14:$X$28,MATCH('דיווח פרטני'!G2926,גיליון3!$T$14:$T$28,0),MATCH('דיווח פרטני'!C2926,גיליון3!$U$13:$X$13,0)))," ", INDEX(גיליון3!$U$14:$X$28,MATCH('דיווח פרטני'!G2926,גיליון3!$T$14:$T$28,0),MATCH('דיווח פרטני'!C2926,גיליון3!$U$13:$X$13,0)))</f>
        <v xml:space="preserve"> </v>
      </c>
      <c r="I2926" s="1"/>
      <c r="J2926" s="1" t="e">
        <f>VLOOKUP(Table_1[[#This Row],[מספר רישוי ]],'[3]2024'!$A:$AH,34,0)</f>
        <v>#N/A</v>
      </c>
    </row>
    <row r="2927" spans="1:10" ht="18" customHeight="1" thickBot="1" x14ac:dyDescent="0.3">
      <c r="A2927" s="1"/>
      <c r="B2927" s="1"/>
      <c r="C2927" s="1"/>
      <c r="D2927" s="1"/>
      <c r="E2927" s="713"/>
      <c r="F2927" s="1"/>
      <c r="G2927" s="1"/>
      <c r="H2927" s="45" t="str">
        <f t="array" ref="H2927">IF(ISERROR(INDEX(גיליון3!$U$14:$X$28,MATCH('דיווח פרטני'!G2927,גיליון3!$T$14:$T$28,0),MATCH('דיווח פרטני'!C2927,גיליון3!$U$13:$X$13,0)))," ", INDEX(גיליון3!$U$14:$X$28,MATCH('דיווח פרטני'!G2927,גיליון3!$T$14:$T$28,0),MATCH('דיווח פרטני'!C2927,גיליון3!$U$13:$X$13,0)))</f>
        <v xml:space="preserve"> </v>
      </c>
      <c r="I2927" s="1"/>
      <c r="J2927" s="1" t="e">
        <f>VLOOKUP(Table_1[[#This Row],[מספר רישוי ]],'[3]2024'!$A:$AH,34,0)</f>
        <v>#N/A</v>
      </c>
    </row>
    <row r="2928" spans="1:10" ht="18" customHeight="1" thickBot="1" x14ac:dyDescent="0.3">
      <c r="A2928" s="1"/>
      <c r="B2928" s="1"/>
      <c r="C2928" s="1"/>
      <c r="D2928" s="1"/>
      <c r="E2928" s="713"/>
      <c r="F2928" s="1"/>
      <c r="G2928" s="1"/>
      <c r="H2928" s="45" t="str">
        <f t="array" ref="H2928">IF(ISERROR(INDEX(גיליון3!$U$14:$X$28,MATCH('דיווח פרטני'!G2928,גיליון3!$T$14:$T$28,0),MATCH('דיווח פרטני'!C2928,גיליון3!$U$13:$X$13,0)))," ", INDEX(גיליון3!$U$14:$X$28,MATCH('דיווח פרטני'!G2928,גיליון3!$T$14:$T$28,0),MATCH('דיווח פרטני'!C2928,גיליון3!$U$13:$X$13,0)))</f>
        <v xml:space="preserve"> </v>
      </c>
      <c r="I2928" s="1"/>
      <c r="J2928" s="1" t="e">
        <f>VLOOKUP(Table_1[[#This Row],[מספר רישוי ]],'[3]2024'!$A:$AH,34,0)</f>
        <v>#N/A</v>
      </c>
    </row>
    <row r="2929" spans="1:10" ht="18" customHeight="1" thickBot="1" x14ac:dyDescent="0.3">
      <c r="A2929" s="1"/>
      <c r="B2929" s="1"/>
      <c r="C2929" s="1"/>
      <c r="D2929" s="1"/>
      <c r="E2929" s="713"/>
      <c r="F2929" s="1"/>
      <c r="G2929" s="1"/>
      <c r="H2929" s="45" t="str">
        <f t="array" ref="H2929">IF(ISERROR(INDEX(גיליון3!$U$14:$X$28,MATCH('דיווח פרטני'!G2929,גיליון3!$T$14:$T$28,0),MATCH('דיווח פרטני'!C2929,גיליון3!$U$13:$X$13,0)))," ", INDEX(גיליון3!$U$14:$X$28,MATCH('דיווח פרטני'!G2929,גיליון3!$T$14:$T$28,0),MATCH('דיווח פרטני'!C2929,גיליון3!$U$13:$X$13,0)))</f>
        <v xml:space="preserve"> </v>
      </c>
      <c r="I2929" s="1"/>
      <c r="J2929" s="1" t="e">
        <f>VLOOKUP(Table_1[[#This Row],[מספר רישוי ]],'[3]2024'!$A:$AH,34,0)</f>
        <v>#N/A</v>
      </c>
    </row>
    <row r="2930" spans="1:10" ht="18" customHeight="1" thickBot="1" x14ac:dyDescent="0.3">
      <c r="A2930" s="1"/>
      <c r="B2930" s="1"/>
      <c r="C2930" s="1"/>
      <c r="D2930" s="1"/>
      <c r="E2930" s="713"/>
      <c r="F2930" s="1"/>
      <c r="G2930" s="1"/>
      <c r="H2930" s="45" t="str">
        <f t="array" ref="H2930">IF(ISERROR(INDEX(גיליון3!$U$14:$X$28,MATCH('דיווח פרטני'!G2930,גיליון3!$T$14:$T$28,0),MATCH('דיווח פרטני'!C2930,גיליון3!$U$13:$X$13,0)))," ", INDEX(גיליון3!$U$14:$X$28,MATCH('דיווח פרטני'!G2930,גיליון3!$T$14:$T$28,0),MATCH('דיווח פרטני'!C2930,גיליון3!$U$13:$X$13,0)))</f>
        <v xml:space="preserve"> </v>
      </c>
      <c r="I2930" s="1"/>
      <c r="J2930" s="1" t="e">
        <f>VLOOKUP(Table_1[[#This Row],[מספר רישוי ]],'[3]2024'!$A:$AH,34,0)</f>
        <v>#N/A</v>
      </c>
    </row>
    <row r="2931" spans="1:10" ht="18" customHeight="1" thickBot="1" x14ac:dyDescent="0.3">
      <c r="A2931" s="1"/>
      <c r="B2931" s="1"/>
      <c r="C2931" s="1"/>
      <c r="D2931" s="1"/>
      <c r="E2931" s="713"/>
      <c r="F2931" s="1"/>
      <c r="G2931" s="1"/>
      <c r="H2931" s="45" t="str">
        <f t="array" ref="H2931">IF(ISERROR(INDEX(גיליון3!$U$14:$X$28,MATCH('דיווח פרטני'!G2931,גיליון3!$T$14:$T$28,0),MATCH('דיווח פרטני'!C2931,גיליון3!$U$13:$X$13,0)))," ", INDEX(גיליון3!$U$14:$X$28,MATCH('דיווח פרטני'!G2931,גיליון3!$T$14:$T$28,0),MATCH('דיווח פרטני'!C2931,גיליון3!$U$13:$X$13,0)))</f>
        <v xml:space="preserve"> </v>
      </c>
      <c r="I2931" s="1"/>
      <c r="J2931" s="1" t="e">
        <f>VLOOKUP(Table_1[[#This Row],[מספר רישוי ]],'[3]2024'!$A:$AH,34,0)</f>
        <v>#N/A</v>
      </c>
    </row>
    <row r="2932" spans="1:10" ht="18" customHeight="1" thickBot="1" x14ac:dyDescent="0.3">
      <c r="A2932" s="1"/>
      <c r="B2932" s="1"/>
      <c r="C2932" s="1"/>
      <c r="D2932" s="1"/>
      <c r="E2932" s="713"/>
      <c r="F2932" s="1"/>
      <c r="G2932" s="1"/>
      <c r="H2932" s="45" t="str">
        <f t="array" ref="H2932">IF(ISERROR(INDEX(גיליון3!$U$14:$X$28,MATCH('דיווח פרטני'!G2932,גיליון3!$T$14:$T$28,0),MATCH('דיווח פרטני'!C2932,גיליון3!$U$13:$X$13,0)))," ", INDEX(גיליון3!$U$14:$X$28,MATCH('דיווח פרטני'!G2932,גיליון3!$T$14:$T$28,0),MATCH('דיווח פרטני'!C2932,גיליון3!$U$13:$X$13,0)))</f>
        <v xml:space="preserve"> </v>
      </c>
      <c r="I2932" s="1"/>
      <c r="J2932" s="1" t="e">
        <f>VLOOKUP(Table_1[[#This Row],[מספר רישוי ]],'[3]2024'!$A:$AH,34,0)</f>
        <v>#N/A</v>
      </c>
    </row>
    <row r="2933" spans="1:10" ht="18" customHeight="1" thickBot="1" x14ac:dyDescent="0.3">
      <c r="A2933" s="1"/>
      <c r="B2933" s="1"/>
      <c r="C2933" s="1"/>
      <c r="D2933" s="1"/>
      <c r="E2933" s="713"/>
      <c r="F2933" s="1"/>
      <c r="G2933" s="1"/>
      <c r="H2933" s="45" t="str">
        <f t="array" ref="H2933">IF(ISERROR(INDEX(גיליון3!$U$14:$X$28,MATCH('דיווח פרטני'!G2933,גיליון3!$T$14:$T$28,0),MATCH('דיווח פרטני'!C2933,גיליון3!$U$13:$X$13,0)))," ", INDEX(גיליון3!$U$14:$X$28,MATCH('דיווח פרטני'!G2933,גיליון3!$T$14:$T$28,0),MATCH('דיווח פרטני'!C2933,גיליון3!$U$13:$X$13,0)))</f>
        <v xml:space="preserve"> </v>
      </c>
      <c r="I2933" s="1"/>
      <c r="J2933" s="1" t="e">
        <f>VLOOKUP(Table_1[[#This Row],[מספר רישוי ]],'[3]2024'!$A:$AH,34,0)</f>
        <v>#N/A</v>
      </c>
    </row>
    <row r="2934" spans="1:10" ht="18" customHeight="1" thickBot="1" x14ac:dyDescent="0.3">
      <c r="A2934" s="1"/>
      <c r="B2934" s="1"/>
      <c r="C2934" s="1"/>
      <c r="D2934" s="1"/>
      <c r="E2934" s="713"/>
      <c r="F2934" s="1"/>
      <c r="G2934" s="1"/>
      <c r="H2934" s="45" t="str">
        <f t="array" ref="H2934">IF(ISERROR(INDEX(גיליון3!$U$14:$X$28,MATCH('דיווח פרטני'!G2934,גיליון3!$T$14:$T$28,0),MATCH('דיווח פרטני'!C2934,גיליון3!$U$13:$X$13,0)))," ", INDEX(גיליון3!$U$14:$X$28,MATCH('דיווח פרטני'!G2934,גיליון3!$T$14:$T$28,0),MATCH('דיווח פרטני'!C2934,גיליון3!$U$13:$X$13,0)))</f>
        <v xml:space="preserve"> </v>
      </c>
      <c r="I2934" s="1"/>
      <c r="J2934" s="1" t="e">
        <f>VLOOKUP(Table_1[[#This Row],[מספר רישוי ]],'[3]2024'!$A:$AH,34,0)</f>
        <v>#N/A</v>
      </c>
    </row>
    <row r="2935" spans="1:10" ht="18" customHeight="1" thickBot="1" x14ac:dyDescent="0.3">
      <c r="A2935" s="1"/>
      <c r="B2935" s="1"/>
      <c r="C2935" s="1"/>
      <c r="D2935" s="1"/>
      <c r="E2935" s="713"/>
      <c r="F2935" s="1"/>
      <c r="G2935" s="1"/>
      <c r="H2935" s="45" t="str">
        <f t="array" ref="H2935">IF(ISERROR(INDEX(גיליון3!$U$14:$X$28,MATCH('דיווח פרטני'!G2935,גיליון3!$T$14:$T$28,0),MATCH('דיווח פרטני'!C2935,גיליון3!$U$13:$X$13,0)))," ", INDEX(גיליון3!$U$14:$X$28,MATCH('דיווח פרטני'!G2935,גיליון3!$T$14:$T$28,0),MATCH('דיווח פרטני'!C2935,גיליון3!$U$13:$X$13,0)))</f>
        <v xml:space="preserve"> </v>
      </c>
      <c r="I2935" s="1"/>
      <c r="J2935" s="1" t="e">
        <f>VLOOKUP(Table_1[[#This Row],[מספר רישוי ]],'[3]2024'!$A:$AH,34,0)</f>
        <v>#N/A</v>
      </c>
    </row>
    <row r="2936" spans="1:10" ht="18" customHeight="1" thickBot="1" x14ac:dyDescent="0.3">
      <c r="A2936" s="1"/>
      <c r="B2936" s="1"/>
      <c r="C2936" s="1"/>
      <c r="D2936" s="1"/>
      <c r="E2936" s="713"/>
      <c r="F2936" s="1"/>
      <c r="G2936" s="1"/>
      <c r="H2936" s="45" t="str">
        <f t="array" ref="H2936">IF(ISERROR(INDEX(גיליון3!$U$14:$X$28,MATCH('דיווח פרטני'!G2936,גיליון3!$T$14:$T$28,0),MATCH('דיווח פרטני'!C2936,גיליון3!$U$13:$X$13,0)))," ", INDEX(גיליון3!$U$14:$X$28,MATCH('דיווח פרטני'!G2936,גיליון3!$T$14:$T$28,0),MATCH('דיווח פרטני'!C2936,גיליון3!$U$13:$X$13,0)))</f>
        <v xml:space="preserve"> </v>
      </c>
      <c r="I2936" s="1"/>
      <c r="J2936" s="1" t="e">
        <f>VLOOKUP(Table_1[[#This Row],[מספר רישוי ]],'[3]2024'!$A:$AH,34,0)</f>
        <v>#N/A</v>
      </c>
    </row>
    <row r="2937" spans="1:10" ht="18" customHeight="1" thickBot="1" x14ac:dyDescent="0.3">
      <c r="A2937" s="1"/>
      <c r="B2937" s="1"/>
      <c r="C2937" s="1"/>
      <c r="D2937" s="1"/>
      <c r="E2937" s="713"/>
      <c r="F2937" s="1"/>
      <c r="G2937" s="1"/>
      <c r="H2937" s="45" t="str">
        <f t="array" ref="H2937">IF(ISERROR(INDEX(גיליון3!$U$14:$X$28,MATCH('דיווח פרטני'!G2937,גיליון3!$T$14:$T$28,0),MATCH('דיווח פרטני'!C2937,גיליון3!$U$13:$X$13,0)))," ", INDEX(גיליון3!$U$14:$X$28,MATCH('דיווח פרטני'!G2937,גיליון3!$T$14:$T$28,0),MATCH('דיווח פרטני'!C2937,גיליון3!$U$13:$X$13,0)))</f>
        <v xml:space="preserve"> </v>
      </c>
      <c r="I2937" s="1"/>
      <c r="J2937" s="1" t="e">
        <f>VLOOKUP(Table_1[[#This Row],[מספר רישוי ]],'[3]2024'!$A:$AH,34,0)</f>
        <v>#N/A</v>
      </c>
    </row>
    <row r="2938" spans="1:10" ht="18" customHeight="1" thickBot="1" x14ac:dyDescent="0.3">
      <c r="A2938" s="1"/>
      <c r="B2938" s="1"/>
      <c r="C2938" s="1"/>
      <c r="D2938" s="1"/>
      <c r="E2938" s="713"/>
      <c r="F2938" s="1"/>
      <c r="G2938" s="1"/>
      <c r="H2938" s="45" t="str">
        <f t="array" ref="H2938">IF(ISERROR(INDEX(גיליון3!$U$14:$X$28,MATCH('דיווח פרטני'!G2938,גיליון3!$T$14:$T$28,0),MATCH('דיווח פרטני'!C2938,גיליון3!$U$13:$X$13,0)))," ", INDEX(גיליון3!$U$14:$X$28,MATCH('דיווח פרטני'!G2938,גיליון3!$T$14:$T$28,0),MATCH('דיווח פרטני'!C2938,גיליון3!$U$13:$X$13,0)))</f>
        <v xml:space="preserve"> </v>
      </c>
      <c r="I2938" s="1"/>
      <c r="J2938" s="1" t="e">
        <f>VLOOKUP(Table_1[[#This Row],[מספר רישוי ]],'[3]2024'!$A:$AH,34,0)</f>
        <v>#N/A</v>
      </c>
    </row>
    <row r="2939" spans="1:10" ht="18" customHeight="1" thickBot="1" x14ac:dyDescent="0.3">
      <c r="A2939" s="1"/>
      <c r="B2939" s="1"/>
      <c r="C2939" s="1"/>
      <c r="D2939" s="1"/>
      <c r="E2939" s="713"/>
      <c r="F2939" s="1"/>
      <c r="G2939" s="1"/>
      <c r="H2939" s="45" t="str">
        <f t="array" ref="H2939">IF(ISERROR(INDEX(גיליון3!$U$14:$X$28,MATCH('דיווח פרטני'!G2939,גיליון3!$T$14:$T$28,0),MATCH('דיווח פרטני'!C2939,גיליון3!$U$13:$X$13,0)))," ", INDEX(גיליון3!$U$14:$X$28,MATCH('דיווח פרטני'!G2939,גיליון3!$T$14:$T$28,0),MATCH('דיווח פרטני'!C2939,גיליון3!$U$13:$X$13,0)))</f>
        <v xml:space="preserve"> </v>
      </c>
      <c r="I2939" s="1"/>
      <c r="J2939" s="1" t="e">
        <f>VLOOKUP(Table_1[[#This Row],[מספר רישוי ]],'[3]2024'!$A:$AH,34,0)</f>
        <v>#N/A</v>
      </c>
    </row>
    <row r="2940" spans="1:10" ht="18" customHeight="1" thickBot="1" x14ac:dyDescent="0.3">
      <c r="A2940" s="1"/>
      <c r="B2940" s="1"/>
      <c r="C2940" s="1"/>
      <c r="D2940" s="1"/>
      <c r="E2940" s="713"/>
      <c r="F2940" s="1"/>
      <c r="G2940" s="1"/>
      <c r="H2940" s="45" t="str">
        <f t="array" ref="H2940">IF(ISERROR(INDEX(גיליון3!$U$14:$X$28,MATCH('דיווח פרטני'!G2940,גיליון3!$T$14:$T$28,0),MATCH('דיווח פרטני'!C2940,גיליון3!$U$13:$X$13,0)))," ", INDEX(גיליון3!$U$14:$X$28,MATCH('דיווח פרטני'!G2940,גיליון3!$T$14:$T$28,0),MATCH('דיווח פרטני'!C2940,גיליון3!$U$13:$X$13,0)))</f>
        <v xml:space="preserve"> </v>
      </c>
      <c r="I2940" s="1"/>
      <c r="J2940" s="1" t="e">
        <f>VLOOKUP(Table_1[[#This Row],[מספר רישוי ]],'[3]2024'!$A:$AH,34,0)</f>
        <v>#N/A</v>
      </c>
    </row>
    <row r="2941" spans="1:10" ht="18" customHeight="1" thickBot="1" x14ac:dyDescent="0.3">
      <c r="A2941" s="1"/>
      <c r="B2941" s="1"/>
      <c r="C2941" s="1"/>
      <c r="D2941" s="1"/>
      <c r="E2941" s="713"/>
      <c r="F2941" s="1"/>
      <c r="G2941" s="1"/>
      <c r="H2941" s="45" t="str">
        <f t="array" ref="H2941">IF(ISERROR(INDEX(גיליון3!$U$14:$X$28,MATCH('דיווח פרטני'!G2941,גיליון3!$T$14:$T$28,0),MATCH('דיווח פרטני'!C2941,גיליון3!$U$13:$X$13,0)))," ", INDEX(גיליון3!$U$14:$X$28,MATCH('דיווח פרטני'!G2941,גיליון3!$T$14:$T$28,0),MATCH('דיווח פרטני'!C2941,גיליון3!$U$13:$X$13,0)))</f>
        <v xml:space="preserve"> </v>
      </c>
      <c r="I2941" s="1"/>
      <c r="J2941" s="1" t="e">
        <f>VLOOKUP(Table_1[[#This Row],[מספר רישוי ]],'[3]2024'!$A:$AH,34,0)</f>
        <v>#N/A</v>
      </c>
    </row>
    <row r="2942" spans="1:10" ht="18" customHeight="1" thickBot="1" x14ac:dyDescent="0.3">
      <c r="A2942" s="1"/>
      <c r="B2942" s="1"/>
      <c r="C2942" s="1"/>
      <c r="D2942" s="1"/>
      <c r="E2942" s="713"/>
      <c r="F2942" s="1"/>
      <c r="G2942" s="1"/>
      <c r="H2942" s="45" t="str">
        <f t="array" ref="H2942">IF(ISERROR(INDEX(גיליון3!$U$14:$X$28,MATCH('דיווח פרטני'!G2942,גיליון3!$T$14:$T$28,0),MATCH('דיווח פרטני'!C2942,גיליון3!$U$13:$X$13,0)))," ", INDEX(גיליון3!$U$14:$X$28,MATCH('דיווח פרטני'!G2942,גיליון3!$T$14:$T$28,0),MATCH('דיווח פרטני'!C2942,גיליון3!$U$13:$X$13,0)))</f>
        <v xml:space="preserve"> </v>
      </c>
      <c r="I2942" s="1"/>
      <c r="J2942" s="1" t="e">
        <f>VLOOKUP(Table_1[[#This Row],[מספר רישוי ]],'[3]2024'!$A:$AH,34,0)</f>
        <v>#N/A</v>
      </c>
    </row>
    <row r="2943" spans="1:10" ht="18" customHeight="1" thickBot="1" x14ac:dyDescent="0.3">
      <c r="A2943" s="1"/>
      <c r="B2943" s="1"/>
      <c r="C2943" s="1"/>
      <c r="D2943" s="1"/>
      <c r="E2943" s="713"/>
      <c r="F2943" s="1"/>
      <c r="G2943" s="1"/>
      <c r="H2943" s="45" t="str">
        <f t="array" ref="H2943">IF(ISERROR(INDEX(גיליון3!$U$14:$X$28,MATCH('דיווח פרטני'!G2943,גיליון3!$T$14:$T$28,0),MATCH('דיווח פרטני'!C2943,גיליון3!$U$13:$X$13,0)))," ", INDEX(גיליון3!$U$14:$X$28,MATCH('דיווח פרטני'!G2943,גיליון3!$T$14:$T$28,0),MATCH('דיווח פרטני'!C2943,גיליון3!$U$13:$X$13,0)))</f>
        <v xml:space="preserve"> </v>
      </c>
      <c r="I2943" s="1"/>
      <c r="J2943" s="1" t="e">
        <f>VLOOKUP(Table_1[[#This Row],[מספר רישוי ]],'[3]2024'!$A:$AH,34,0)</f>
        <v>#N/A</v>
      </c>
    </row>
    <row r="2944" spans="1:10" ht="18" customHeight="1" thickBot="1" x14ac:dyDescent="0.3">
      <c r="A2944" s="1"/>
      <c r="B2944" s="1"/>
      <c r="C2944" s="1"/>
      <c r="D2944" s="1"/>
      <c r="E2944" s="713"/>
      <c r="F2944" s="1"/>
      <c r="G2944" s="1"/>
      <c r="H2944" s="45" t="str">
        <f t="array" ref="H2944">IF(ISERROR(INDEX(גיליון3!$U$14:$X$28,MATCH('דיווח פרטני'!G2944,גיליון3!$T$14:$T$28,0),MATCH('דיווח פרטני'!C2944,גיליון3!$U$13:$X$13,0)))," ", INDEX(גיליון3!$U$14:$X$28,MATCH('דיווח פרטני'!G2944,גיליון3!$T$14:$T$28,0),MATCH('דיווח פרטני'!C2944,גיליון3!$U$13:$X$13,0)))</f>
        <v xml:space="preserve"> </v>
      </c>
      <c r="I2944" s="1"/>
      <c r="J2944" s="1" t="e">
        <f>VLOOKUP(Table_1[[#This Row],[מספר רישוי ]],'[3]2024'!$A:$AH,34,0)</f>
        <v>#N/A</v>
      </c>
    </row>
    <row r="2945" spans="1:10" ht="18" customHeight="1" thickBot="1" x14ac:dyDescent="0.3">
      <c r="A2945" s="1"/>
      <c r="B2945" s="1"/>
      <c r="C2945" s="1"/>
      <c r="D2945" s="1"/>
      <c r="E2945" s="713"/>
      <c r="F2945" s="1"/>
      <c r="G2945" s="1"/>
      <c r="H2945" s="45" t="str">
        <f t="array" ref="H2945">IF(ISERROR(INDEX(גיליון3!$U$14:$X$28,MATCH('דיווח פרטני'!G2945,גיליון3!$T$14:$T$28,0),MATCH('דיווח פרטני'!C2945,גיליון3!$U$13:$X$13,0)))," ", INDEX(גיליון3!$U$14:$X$28,MATCH('דיווח פרטני'!G2945,גיליון3!$T$14:$T$28,0),MATCH('דיווח פרטני'!C2945,גיליון3!$U$13:$X$13,0)))</f>
        <v xml:space="preserve"> </v>
      </c>
      <c r="I2945" s="1"/>
      <c r="J2945" s="1" t="e">
        <f>VLOOKUP(Table_1[[#This Row],[מספר רישוי ]],'[3]2024'!$A:$AH,34,0)</f>
        <v>#N/A</v>
      </c>
    </row>
    <row r="2946" spans="1:10" ht="18" customHeight="1" thickBot="1" x14ac:dyDescent="0.3">
      <c r="A2946" s="1"/>
      <c r="B2946" s="1"/>
      <c r="C2946" s="1"/>
      <c r="D2946" s="1"/>
      <c r="E2946" s="713"/>
      <c r="F2946" s="1"/>
      <c r="G2946" s="1"/>
      <c r="H2946" s="45" t="str">
        <f t="array" ref="H2946">IF(ISERROR(INDEX(גיליון3!$U$14:$X$28,MATCH('דיווח פרטני'!G2946,גיליון3!$T$14:$T$28,0),MATCH('דיווח פרטני'!C2946,גיליון3!$U$13:$X$13,0)))," ", INDEX(גיליון3!$U$14:$X$28,MATCH('דיווח פרטני'!G2946,גיליון3!$T$14:$T$28,0),MATCH('דיווח פרטני'!C2946,גיליון3!$U$13:$X$13,0)))</f>
        <v xml:space="preserve"> </v>
      </c>
      <c r="I2946" s="1"/>
      <c r="J2946" s="1" t="e">
        <f>VLOOKUP(Table_1[[#This Row],[מספר רישוי ]],'[3]2024'!$A:$AH,34,0)</f>
        <v>#N/A</v>
      </c>
    </row>
    <row r="2947" spans="1:10" ht="18" customHeight="1" thickBot="1" x14ac:dyDescent="0.3">
      <c r="A2947" s="1"/>
      <c r="B2947" s="1"/>
      <c r="C2947" s="1"/>
      <c r="D2947" s="1"/>
      <c r="E2947" s="713"/>
      <c r="F2947" s="1"/>
      <c r="G2947" s="1"/>
      <c r="H2947" s="45" t="str">
        <f t="array" ref="H2947">IF(ISERROR(INDEX(גיליון3!$U$14:$X$28,MATCH('דיווח פרטני'!G2947,גיליון3!$T$14:$T$28,0),MATCH('דיווח פרטני'!C2947,גיליון3!$U$13:$X$13,0)))," ", INDEX(גיליון3!$U$14:$X$28,MATCH('דיווח פרטני'!G2947,גיליון3!$T$14:$T$28,0),MATCH('דיווח פרטני'!C2947,גיליון3!$U$13:$X$13,0)))</f>
        <v xml:space="preserve"> </v>
      </c>
      <c r="I2947" s="1"/>
      <c r="J2947" s="1" t="e">
        <f>VLOOKUP(Table_1[[#This Row],[מספר רישוי ]],'[3]2024'!$A:$AH,34,0)</f>
        <v>#N/A</v>
      </c>
    </row>
    <row r="2948" spans="1:10" ht="18" customHeight="1" thickBot="1" x14ac:dyDescent="0.3">
      <c r="A2948" s="1"/>
      <c r="B2948" s="1"/>
      <c r="C2948" s="1"/>
      <c r="D2948" s="1"/>
      <c r="E2948" s="713"/>
      <c r="F2948" s="1"/>
      <c r="G2948" s="1"/>
      <c r="H2948" s="45" t="str">
        <f t="array" ref="H2948">IF(ISERROR(INDEX(גיליון3!$U$14:$X$28,MATCH('דיווח פרטני'!G2948,גיליון3!$T$14:$T$28,0),MATCH('דיווח פרטני'!C2948,גיליון3!$U$13:$X$13,0)))," ", INDEX(גיליון3!$U$14:$X$28,MATCH('דיווח פרטני'!G2948,גיליון3!$T$14:$T$28,0),MATCH('דיווח פרטני'!C2948,גיליון3!$U$13:$X$13,0)))</f>
        <v xml:space="preserve"> </v>
      </c>
      <c r="I2948" s="1"/>
      <c r="J2948" s="1" t="e">
        <f>VLOOKUP(Table_1[[#This Row],[מספר רישוי ]],'[3]2024'!$A:$AH,34,0)</f>
        <v>#N/A</v>
      </c>
    </row>
    <row r="2949" spans="1:10" ht="18" customHeight="1" thickBot="1" x14ac:dyDescent="0.3">
      <c r="A2949" s="1"/>
      <c r="B2949" s="1"/>
      <c r="C2949" s="1"/>
      <c r="D2949" s="1"/>
      <c r="E2949" s="713"/>
      <c r="F2949" s="1"/>
      <c r="G2949" s="1"/>
      <c r="H2949" s="45" t="str">
        <f t="array" ref="H2949">IF(ISERROR(INDEX(גיליון3!$U$14:$X$28,MATCH('דיווח פרטני'!G2949,גיליון3!$T$14:$T$28,0),MATCH('דיווח פרטני'!C2949,גיליון3!$U$13:$X$13,0)))," ", INDEX(גיליון3!$U$14:$X$28,MATCH('דיווח פרטני'!G2949,גיליון3!$T$14:$T$28,0),MATCH('דיווח פרטני'!C2949,גיליון3!$U$13:$X$13,0)))</f>
        <v xml:space="preserve"> </v>
      </c>
      <c r="I2949" s="1"/>
      <c r="J2949" s="1" t="e">
        <f>VLOOKUP(Table_1[[#This Row],[מספר רישוי ]],'[3]2024'!$A:$AH,34,0)</f>
        <v>#N/A</v>
      </c>
    </row>
    <row r="2950" spans="1:10" ht="18" customHeight="1" thickBot="1" x14ac:dyDescent="0.3">
      <c r="A2950" s="1"/>
      <c r="B2950" s="1"/>
      <c r="C2950" s="1"/>
      <c r="D2950" s="1"/>
      <c r="E2950" s="713"/>
      <c r="F2950" s="1"/>
      <c r="G2950" s="1"/>
      <c r="H2950" s="45" t="str">
        <f t="array" ref="H2950">IF(ISERROR(INDEX(גיליון3!$U$14:$X$28,MATCH('דיווח פרטני'!G2950,גיליון3!$T$14:$T$28,0),MATCH('דיווח פרטני'!C2950,גיליון3!$U$13:$X$13,0)))," ", INDEX(גיליון3!$U$14:$X$28,MATCH('דיווח פרטני'!G2950,גיליון3!$T$14:$T$28,0),MATCH('דיווח פרטני'!C2950,גיליון3!$U$13:$X$13,0)))</f>
        <v xml:space="preserve"> </v>
      </c>
      <c r="I2950" s="1"/>
      <c r="J2950" s="1" t="e">
        <f>VLOOKUP(Table_1[[#This Row],[מספר רישוי ]],'[3]2024'!$A:$AH,34,0)</f>
        <v>#N/A</v>
      </c>
    </row>
    <row r="2951" spans="1:10" ht="18" customHeight="1" thickBot="1" x14ac:dyDescent="0.3">
      <c r="A2951" s="1"/>
      <c r="B2951" s="1"/>
      <c r="C2951" s="1"/>
      <c r="D2951" s="1"/>
      <c r="E2951" s="713"/>
      <c r="F2951" s="1"/>
      <c r="G2951" s="1"/>
      <c r="H2951" s="45" t="str">
        <f t="array" ref="H2951">IF(ISERROR(INDEX(גיליון3!$U$14:$X$28,MATCH('דיווח פרטני'!G2951,גיליון3!$T$14:$T$28,0),MATCH('דיווח פרטני'!C2951,גיליון3!$U$13:$X$13,0)))," ", INDEX(גיליון3!$U$14:$X$28,MATCH('דיווח פרטני'!G2951,גיליון3!$T$14:$T$28,0),MATCH('דיווח פרטני'!C2951,גיליון3!$U$13:$X$13,0)))</f>
        <v xml:space="preserve"> </v>
      </c>
      <c r="I2951" s="1"/>
      <c r="J2951" s="1" t="e">
        <f>VLOOKUP(Table_1[[#This Row],[מספר רישוי ]],'[3]2024'!$A:$AH,34,0)</f>
        <v>#N/A</v>
      </c>
    </row>
    <row r="2952" spans="1:10" ht="18" customHeight="1" thickBot="1" x14ac:dyDescent="0.3">
      <c r="A2952" s="1"/>
      <c r="B2952" s="1"/>
      <c r="C2952" s="1"/>
      <c r="D2952" s="1"/>
      <c r="E2952" s="713"/>
      <c r="F2952" s="1"/>
      <c r="G2952" s="1"/>
      <c r="H2952" s="45" t="str">
        <f t="array" ref="H2952">IF(ISERROR(INDEX(גיליון3!$U$14:$X$28,MATCH('דיווח פרטני'!G2952,גיליון3!$T$14:$T$28,0),MATCH('דיווח פרטני'!C2952,גיליון3!$U$13:$X$13,0)))," ", INDEX(גיליון3!$U$14:$X$28,MATCH('דיווח פרטני'!G2952,גיליון3!$T$14:$T$28,0),MATCH('דיווח פרטני'!C2952,גיליון3!$U$13:$X$13,0)))</f>
        <v xml:space="preserve"> </v>
      </c>
      <c r="I2952" s="1"/>
      <c r="J2952" s="1" t="e">
        <f>VLOOKUP(Table_1[[#This Row],[מספר רישוי ]],'[3]2024'!$A:$AH,34,0)</f>
        <v>#N/A</v>
      </c>
    </row>
    <row r="2953" spans="1:10" ht="18" customHeight="1" thickBot="1" x14ac:dyDescent="0.3">
      <c r="A2953" s="1"/>
      <c r="B2953" s="1"/>
      <c r="C2953" s="1"/>
      <c r="D2953" s="1"/>
      <c r="E2953" s="713"/>
      <c r="F2953" s="1"/>
      <c r="G2953" s="1"/>
      <c r="H2953" s="45" t="str">
        <f t="array" ref="H2953">IF(ISERROR(INDEX(גיליון3!$U$14:$X$28,MATCH('דיווח פרטני'!G2953,גיליון3!$T$14:$T$28,0),MATCH('דיווח פרטני'!C2953,גיליון3!$U$13:$X$13,0)))," ", INDEX(גיליון3!$U$14:$X$28,MATCH('דיווח פרטני'!G2953,גיליון3!$T$14:$T$28,0),MATCH('דיווח פרטני'!C2953,גיליון3!$U$13:$X$13,0)))</f>
        <v xml:space="preserve"> </v>
      </c>
      <c r="I2953" s="1"/>
      <c r="J2953" s="1" t="e">
        <f>VLOOKUP(Table_1[[#This Row],[מספר רישוי ]],'[3]2024'!$A:$AH,34,0)</f>
        <v>#N/A</v>
      </c>
    </row>
    <row r="2954" spans="1:10" ht="18" customHeight="1" thickBot="1" x14ac:dyDescent="0.3">
      <c r="A2954" s="1"/>
      <c r="B2954" s="1"/>
      <c r="C2954" s="1"/>
      <c r="D2954" s="1"/>
      <c r="E2954" s="713"/>
      <c r="F2954" s="1"/>
      <c r="G2954" s="1"/>
      <c r="H2954" s="45" t="str">
        <f t="array" ref="H2954">IF(ISERROR(INDEX(גיליון3!$U$14:$X$28,MATCH('דיווח פרטני'!G2954,גיליון3!$T$14:$T$28,0),MATCH('דיווח פרטני'!C2954,גיליון3!$U$13:$X$13,0)))," ", INDEX(גיליון3!$U$14:$X$28,MATCH('דיווח פרטני'!G2954,גיליון3!$T$14:$T$28,0),MATCH('דיווח פרטני'!C2954,גיליון3!$U$13:$X$13,0)))</f>
        <v xml:space="preserve"> </v>
      </c>
      <c r="I2954" s="1"/>
      <c r="J2954" s="1" t="e">
        <f>VLOOKUP(Table_1[[#This Row],[מספר רישוי ]],'[3]2024'!$A:$AH,34,0)</f>
        <v>#N/A</v>
      </c>
    </row>
    <row r="2955" spans="1:10" ht="18" customHeight="1" thickBot="1" x14ac:dyDescent="0.3">
      <c r="A2955" s="1"/>
      <c r="B2955" s="1"/>
      <c r="C2955" s="1"/>
      <c r="D2955" s="1"/>
      <c r="E2955" s="713"/>
      <c r="F2955" s="1"/>
      <c r="G2955" s="1"/>
      <c r="H2955" s="45" t="str">
        <f t="array" ref="H2955">IF(ISERROR(INDEX(גיליון3!$U$14:$X$28,MATCH('דיווח פרטני'!G2955,גיליון3!$T$14:$T$28,0),MATCH('דיווח פרטני'!C2955,גיליון3!$U$13:$X$13,0)))," ", INDEX(גיליון3!$U$14:$X$28,MATCH('דיווח פרטני'!G2955,גיליון3!$T$14:$T$28,0),MATCH('דיווח פרטני'!C2955,גיליון3!$U$13:$X$13,0)))</f>
        <v xml:space="preserve"> </v>
      </c>
      <c r="I2955" s="1"/>
      <c r="J2955" s="1" t="e">
        <f>VLOOKUP(Table_1[[#This Row],[מספר רישוי ]],'[3]2024'!$A:$AH,34,0)</f>
        <v>#N/A</v>
      </c>
    </row>
    <row r="2956" spans="1:10" ht="18" customHeight="1" thickBot="1" x14ac:dyDescent="0.3">
      <c r="A2956" s="1"/>
      <c r="B2956" s="1"/>
      <c r="C2956" s="1"/>
      <c r="D2956" s="1"/>
      <c r="E2956" s="713"/>
      <c r="F2956" s="1"/>
      <c r="G2956" s="1"/>
      <c r="H2956" s="45" t="str">
        <f t="array" ref="H2956">IF(ISERROR(INDEX(גיליון3!$U$14:$X$28,MATCH('דיווח פרטני'!G2956,גיליון3!$T$14:$T$28,0),MATCH('דיווח פרטני'!C2956,גיליון3!$U$13:$X$13,0)))," ", INDEX(גיליון3!$U$14:$X$28,MATCH('דיווח פרטני'!G2956,גיליון3!$T$14:$T$28,0),MATCH('דיווח פרטני'!C2956,גיליון3!$U$13:$X$13,0)))</f>
        <v xml:space="preserve"> </v>
      </c>
      <c r="I2956" s="1"/>
      <c r="J2956" s="1" t="e">
        <f>VLOOKUP(Table_1[[#This Row],[מספר רישוי ]],'[3]2024'!$A:$AH,34,0)</f>
        <v>#N/A</v>
      </c>
    </row>
    <row r="2957" spans="1:10" ht="18" customHeight="1" thickBot="1" x14ac:dyDescent="0.3">
      <c r="A2957" s="1"/>
      <c r="B2957" s="1"/>
      <c r="C2957" s="1"/>
      <c r="D2957" s="1"/>
      <c r="E2957" s="713"/>
      <c r="F2957" s="1"/>
      <c r="G2957" s="1"/>
      <c r="H2957" s="45" t="str">
        <f t="array" ref="H2957">IF(ISERROR(INDEX(גיליון3!$U$14:$X$28,MATCH('דיווח פרטני'!G2957,גיליון3!$T$14:$T$28,0),MATCH('דיווח פרטני'!C2957,גיליון3!$U$13:$X$13,0)))," ", INDEX(גיליון3!$U$14:$X$28,MATCH('דיווח פרטני'!G2957,גיליון3!$T$14:$T$28,0),MATCH('דיווח פרטני'!C2957,גיליון3!$U$13:$X$13,0)))</f>
        <v xml:space="preserve"> </v>
      </c>
      <c r="I2957" s="1"/>
      <c r="J2957" s="1" t="e">
        <f>VLOOKUP(Table_1[[#This Row],[מספר רישוי ]],'[3]2024'!$A:$AH,34,0)</f>
        <v>#N/A</v>
      </c>
    </row>
    <row r="2958" spans="1:10" ht="18" customHeight="1" thickBot="1" x14ac:dyDescent="0.3">
      <c r="A2958" s="1"/>
      <c r="B2958" s="1"/>
      <c r="C2958" s="1"/>
      <c r="D2958" s="1"/>
      <c r="E2958" s="713"/>
      <c r="F2958" s="1"/>
      <c r="G2958" s="1"/>
      <c r="H2958" s="45" t="str">
        <f t="array" ref="H2958">IF(ISERROR(INDEX(גיליון3!$U$14:$X$28,MATCH('דיווח פרטני'!G2958,גיליון3!$T$14:$T$28,0),MATCH('דיווח פרטני'!C2958,גיליון3!$U$13:$X$13,0)))," ", INDEX(גיליון3!$U$14:$X$28,MATCH('דיווח פרטני'!G2958,גיליון3!$T$14:$T$28,0),MATCH('דיווח פרטני'!C2958,גיליון3!$U$13:$X$13,0)))</f>
        <v xml:space="preserve"> </v>
      </c>
      <c r="I2958" s="1"/>
      <c r="J2958" s="1" t="e">
        <f>VLOOKUP(Table_1[[#This Row],[מספר רישוי ]],'[3]2024'!$A:$AH,34,0)</f>
        <v>#N/A</v>
      </c>
    </row>
    <row r="2959" spans="1:10" ht="18" customHeight="1" thickBot="1" x14ac:dyDescent="0.3">
      <c r="A2959" s="1"/>
      <c r="B2959" s="1"/>
      <c r="C2959" s="1"/>
      <c r="D2959" s="1"/>
      <c r="E2959" s="713"/>
      <c r="F2959" s="1"/>
      <c r="G2959" s="1"/>
      <c r="H2959" s="45" t="str">
        <f t="array" ref="H2959">IF(ISERROR(INDEX(גיליון3!$U$14:$X$28,MATCH('דיווח פרטני'!G2959,גיליון3!$T$14:$T$28,0),MATCH('דיווח פרטני'!C2959,גיליון3!$U$13:$X$13,0)))," ", INDEX(גיליון3!$U$14:$X$28,MATCH('דיווח פרטני'!G2959,גיליון3!$T$14:$T$28,0),MATCH('דיווח פרטני'!C2959,גיליון3!$U$13:$X$13,0)))</f>
        <v xml:space="preserve"> </v>
      </c>
      <c r="I2959" s="1"/>
      <c r="J2959" s="1" t="e">
        <f>VLOOKUP(Table_1[[#This Row],[מספר רישוי ]],'[3]2024'!$A:$AH,34,0)</f>
        <v>#N/A</v>
      </c>
    </row>
    <row r="2960" spans="1:10" ht="18" customHeight="1" thickBot="1" x14ac:dyDescent="0.3">
      <c r="A2960" s="1"/>
      <c r="B2960" s="1"/>
      <c r="C2960" s="1"/>
      <c r="D2960" s="1"/>
      <c r="E2960" s="713"/>
      <c r="F2960" s="1"/>
      <c r="G2960" s="1"/>
      <c r="H2960" s="45" t="str">
        <f t="array" ref="H2960">IF(ISERROR(INDEX(גיליון3!$U$14:$X$28,MATCH('דיווח פרטני'!G2960,גיליון3!$T$14:$T$28,0),MATCH('דיווח פרטני'!C2960,גיליון3!$U$13:$X$13,0)))," ", INDEX(גיליון3!$U$14:$X$28,MATCH('דיווח פרטני'!G2960,גיליון3!$T$14:$T$28,0),MATCH('דיווח פרטני'!C2960,גיליון3!$U$13:$X$13,0)))</f>
        <v xml:space="preserve"> </v>
      </c>
      <c r="I2960" s="1"/>
      <c r="J2960" s="1" t="e">
        <f>VLOOKUP(Table_1[[#This Row],[מספר רישוי ]],'[3]2024'!$A:$AH,34,0)</f>
        <v>#N/A</v>
      </c>
    </row>
    <row r="2961" spans="1:10" ht="18" customHeight="1" thickBot="1" x14ac:dyDescent="0.3">
      <c r="A2961" s="1"/>
      <c r="B2961" s="1"/>
      <c r="C2961" s="1"/>
      <c r="D2961" s="1"/>
      <c r="E2961" s="713"/>
      <c r="F2961" s="1"/>
      <c r="G2961" s="1"/>
      <c r="H2961" s="45" t="str">
        <f t="array" ref="H2961">IF(ISERROR(INDEX(גיליון3!$U$14:$X$28,MATCH('דיווח פרטני'!G2961,גיליון3!$T$14:$T$28,0),MATCH('דיווח פרטני'!C2961,גיליון3!$U$13:$X$13,0)))," ", INDEX(גיליון3!$U$14:$X$28,MATCH('דיווח פרטני'!G2961,גיליון3!$T$14:$T$28,0),MATCH('דיווח פרטני'!C2961,גיליון3!$U$13:$X$13,0)))</f>
        <v xml:space="preserve"> </v>
      </c>
      <c r="I2961" s="1"/>
      <c r="J2961" s="1" t="e">
        <f>VLOOKUP(Table_1[[#This Row],[מספר רישוי ]],'[3]2024'!$A:$AH,34,0)</f>
        <v>#N/A</v>
      </c>
    </row>
    <row r="2962" spans="1:10" ht="18" customHeight="1" thickBot="1" x14ac:dyDescent="0.3">
      <c r="A2962" s="1"/>
      <c r="B2962" s="1"/>
      <c r="C2962" s="1"/>
      <c r="D2962" s="1"/>
      <c r="E2962" s="713"/>
      <c r="F2962" s="1"/>
      <c r="G2962" s="1"/>
      <c r="H2962" s="45" t="str">
        <f t="array" ref="H2962">IF(ISERROR(INDEX(גיליון3!$U$14:$X$28,MATCH('דיווח פרטני'!G2962,גיליון3!$T$14:$T$28,0),MATCH('דיווח פרטני'!C2962,גיליון3!$U$13:$X$13,0)))," ", INDEX(גיליון3!$U$14:$X$28,MATCH('דיווח פרטני'!G2962,גיליון3!$T$14:$T$28,0),MATCH('דיווח פרטני'!C2962,גיליון3!$U$13:$X$13,0)))</f>
        <v xml:space="preserve"> </v>
      </c>
      <c r="I2962" s="1"/>
      <c r="J2962" s="1" t="e">
        <f>VLOOKUP(Table_1[[#This Row],[מספר רישוי ]],'[3]2024'!$A:$AH,34,0)</f>
        <v>#N/A</v>
      </c>
    </row>
    <row r="2963" spans="1:10" ht="18" customHeight="1" thickBot="1" x14ac:dyDescent="0.3">
      <c r="A2963" s="1"/>
      <c r="B2963" s="1"/>
      <c r="C2963" s="1"/>
      <c r="D2963" s="1"/>
      <c r="E2963" s="713"/>
      <c r="F2963" s="1"/>
      <c r="G2963" s="1"/>
      <c r="H2963" s="45" t="str">
        <f t="array" ref="H2963">IF(ISERROR(INDEX(גיליון3!$U$14:$X$28,MATCH('דיווח פרטני'!G2963,גיליון3!$T$14:$T$28,0),MATCH('דיווח פרטני'!C2963,גיליון3!$U$13:$X$13,0)))," ", INDEX(גיליון3!$U$14:$X$28,MATCH('דיווח פרטני'!G2963,גיליון3!$T$14:$T$28,0),MATCH('דיווח פרטני'!C2963,גיליון3!$U$13:$X$13,0)))</f>
        <v xml:space="preserve"> </v>
      </c>
      <c r="I2963" s="1"/>
      <c r="J2963" s="1" t="e">
        <f>VLOOKUP(Table_1[[#This Row],[מספר רישוי ]],'[3]2024'!$A:$AH,34,0)</f>
        <v>#N/A</v>
      </c>
    </row>
    <row r="2964" spans="1:10" ht="18" customHeight="1" thickBot="1" x14ac:dyDescent="0.3">
      <c r="A2964" s="1"/>
      <c r="B2964" s="1"/>
      <c r="C2964" s="1"/>
      <c r="D2964" s="1"/>
      <c r="E2964" s="713"/>
      <c r="F2964" s="1"/>
      <c r="G2964" s="1"/>
      <c r="H2964" s="45" t="str">
        <f t="array" ref="H2964">IF(ISERROR(INDEX(גיליון3!$U$14:$X$28,MATCH('דיווח פרטני'!G2964,גיליון3!$T$14:$T$28,0),MATCH('דיווח פרטני'!C2964,גיליון3!$U$13:$X$13,0)))," ", INDEX(גיליון3!$U$14:$X$28,MATCH('דיווח פרטני'!G2964,גיליון3!$T$14:$T$28,0),MATCH('דיווח פרטני'!C2964,גיליון3!$U$13:$X$13,0)))</f>
        <v xml:space="preserve"> </v>
      </c>
      <c r="I2964" s="1"/>
      <c r="J2964" s="1" t="e">
        <f>VLOOKUP(Table_1[[#This Row],[מספר רישוי ]],'[3]2024'!$A:$AH,34,0)</f>
        <v>#N/A</v>
      </c>
    </row>
    <row r="2965" spans="1:10" ht="18" customHeight="1" thickBot="1" x14ac:dyDescent="0.3">
      <c r="A2965" s="1"/>
      <c r="B2965" s="1"/>
      <c r="C2965" s="1"/>
      <c r="D2965" s="1"/>
      <c r="E2965" s="713"/>
      <c r="F2965" s="1"/>
      <c r="G2965" s="1"/>
      <c r="H2965" s="45" t="str">
        <f t="array" ref="H2965">IF(ISERROR(INDEX(גיליון3!$U$14:$X$28,MATCH('דיווח פרטני'!G2965,גיליון3!$T$14:$T$28,0),MATCH('דיווח פרטני'!C2965,גיליון3!$U$13:$X$13,0)))," ", INDEX(גיליון3!$U$14:$X$28,MATCH('דיווח פרטני'!G2965,גיליון3!$T$14:$T$28,0),MATCH('דיווח פרטני'!C2965,גיליון3!$U$13:$X$13,0)))</f>
        <v xml:space="preserve"> </v>
      </c>
      <c r="I2965" s="1"/>
      <c r="J2965" s="1" t="e">
        <f>VLOOKUP(Table_1[[#This Row],[מספר רישוי ]],'[3]2024'!$A:$AH,34,0)</f>
        <v>#N/A</v>
      </c>
    </row>
    <row r="2966" spans="1:10" ht="18" customHeight="1" thickBot="1" x14ac:dyDescent="0.3">
      <c r="A2966" s="1"/>
      <c r="B2966" s="1"/>
      <c r="C2966" s="1"/>
      <c r="D2966" s="1"/>
      <c r="E2966" s="713"/>
      <c r="F2966" s="1"/>
      <c r="G2966" s="1"/>
      <c r="H2966" s="45" t="str">
        <f t="array" ref="H2966">IF(ISERROR(INDEX(גיליון3!$U$14:$X$28,MATCH('דיווח פרטני'!G2966,גיליון3!$T$14:$T$28,0),MATCH('דיווח פרטני'!C2966,גיליון3!$U$13:$X$13,0)))," ", INDEX(גיליון3!$U$14:$X$28,MATCH('דיווח פרטני'!G2966,גיליון3!$T$14:$T$28,0),MATCH('דיווח פרטני'!C2966,גיליון3!$U$13:$X$13,0)))</f>
        <v xml:space="preserve"> </v>
      </c>
      <c r="I2966" s="1"/>
      <c r="J2966" s="1" t="e">
        <f>VLOOKUP(Table_1[[#This Row],[מספר רישוי ]],'[3]2024'!$A:$AH,34,0)</f>
        <v>#N/A</v>
      </c>
    </row>
    <row r="2967" spans="1:10" ht="18" customHeight="1" thickBot="1" x14ac:dyDescent="0.3">
      <c r="A2967" s="1"/>
      <c r="B2967" s="1"/>
      <c r="C2967" s="1"/>
      <c r="D2967" s="1"/>
      <c r="E2967" s="713"/>
      <c r="F2967" s="1"/>
      <c r="G2967" s="1"/>
      <c r="H2967" s="45" t="str">
        <f t="array" ref="H2967">IF(ISERROR(INDEX(גיליון3!$U$14:$X$28,MATCH('דיווח פרטני'!G2967,גיליון3!$T$14:$T$28,0),MATCH('דיווח פרטני'!C2967,גיליון3!$U$13:$X$13,0)))," ", INDEX(גיליון3!$U$14:$X$28,MATCH('דיווח פרטני'!G2967,גיליון3!$T$14:$T$28,0),MATCH('דיווח פרטני'!C2967,גיליון3!$U$13:$X$13,0)))</f>
        <v xml:space="preserve"> </v>
      </c>
      <c r="I2967" s="1"/>
      <c r="J2967" s="1" t="e">
        <f>VLOOKUP(Table_1[[#This Row],[מספר רישוי ]],'[3]2024'!$A:$AH,34,0)</f>
        <v>#N/A</v>
      </c>
    </row>
    <row r="2968" spans="1:10" ht="18" customHeight="1" thickBot="1" x14ac:dyDescent="0.3">
      <c r="A2968" s="1"/>
      <c r="B2968" s="1"/>
      <c r="C2968" s="1"/>
      <c r="D2968" s="1"/>
      <c r="E2968" s="713"/>
      <c r="F2968" s="1"/>
      <c r="G2968" s="1"/>
      <c r="H2968" s="45" t="str">
        <f t="array" ref="H2968">IF(ISERROR(INDEX(גיליון3!$U$14:$X$28,MATCH('דיווח פרטני'!G2968,גיליון3!$T$14:$T$28,0),MATCH('דיווח פרטני'!C2968,גיליון3!$U$13:$X$13,0)))," ", INDEX(גיליון3!$U$14:$X$28,MATCH('דיווח פרטני'!G2968,גיליון3!$T$14:$T$28,0),MATCH('דיווח פרטני'!C2968,גיליון3!$U$13:$X$13,0)))</f>
        <v xml:space="preserve"> </v>
      </c>
      <c r="I2968" s="1"/>
      <c r="J2968" s="1" t="e">
        <f>VLOOKUP(Table_1[[#This Row],[מספר רישוי ]],'[3]2024'!$A:$AH,34,0)</f>
        <v>#N/A</v>
      </c>
    </row>
    <row r="2969" spans="1:10" ht="18" customHeight="1" thickBot="1" x14ac:dyDescent="0.3">
      <c r="A2969" s="1"/>
      <c r="B2969" s="1"/>
      <c r="C2969" s="1"/>
      <c r="D2969" s="1"/>
      <c r="E2969" s="713"/>
      <c r="F2969" s="1"/>
      <c r="G2969" s="1"/>
      <c r="H2969" s="45" t="str">
        <f t="array" ref="H2969">IF(ISERROR(INDEX(גיליון3!$U$14:$X$28,MATCH('דיווח פרטני'!G2969,גיליון3!$T$14:$T$28,0),MATCH('דיווח פרטני'!C2969,גיליון3!$U$13:$X$13,0)))," ", INDEX(גיליון3!$U$14:$X$28,MATCH('דיווח פרטני'!G2969,גיליון3!$T$14:$T$28,0),MATCH('דיווח פרטני'!C2969,גיליון3!$U$13:$X$13,0)))</f>
        <v xml:space="preserve"> </v>
      </c>
      <c r="I2969" s="1"/>
      <c r="J2969" s="1" t="e">
        <f>VLOOKUP(Table_1[[#This Row],[מספר רישוי ]],'[3]2024'!$A:$AH,34,0)</f>
        <v>#N/A</v>
      </c>
    </row>
    <row r="2970" spans="1:10" ht="18" customHeight="1" thickBot="1" x14ac:dyDescent="0.3">
      <c r="A2970" s="1"/>
      <c r="B2970" s="1"/>
      <c r="C2970" s="1"/>
      <c r="D2970" s="1"/>
      <c r="E2970" s="713"/>
      <c r="F2970" s="1"/>
      <c r="G2970" s="1"/>
      <c r="H2970" s="45" t="str">
        <f t="array" ref="H2970">IF(ISERROR(INDEX(גיליון3!$U$14:$X$28,MATCH('דיווח פרטני'!G2970,גיליון3!$T$14:$T$28,0),MATCH('דיווח פרטני'!C2970,גיליון3!$U$13:$X$13,0)))," ", INDEX(גיליון3!$U$14:$X$28,MATCH('דיווח פרטני'!G2970,גיליון3!$T$14:$T$28,0),MATCH('דיווח פרטני'!C2970,גיליון3!$U$13:$X$13,0)))</f>
        <v xml:space="preserve"> </v>
      </c>
      <c r="I2970" s="1"/>
      <c r="J2970" s="1" t="e">
        <f>VLOOKUP(Table_1[[#This Row],[מספר רישוי ]],'[3]2024'!$A:$AH,34,0)</f>
        <v>#N/A</v>
      </c>
    </row>
    <row r="2971" spans="1:10" ht="18" customHeight="1" thickBot="1" x14ac:dyDescent="0.3">
      <c r="A2971" s="1"/>
      <c r="B2971" s="1"/>
      <c r="C2971" s="1"/>
      <c r="D2971" s="1"/>
      <c r="E2971" s="713"/>
      <c r="F2971" s="1"/>
      <c r="G2971" s="1"/>
      <c r="H2971" s="45" t="str">
        <f t="array" ref="H2971">IF(ISERROR(INDEX(גיליון3!$U$14:$X$28,MATCH('דיווח פרטני'!G2971,גיליון3!$T$14:$T$28,0),MATCH('דיווח פרטני'!C2971,גיליון3!$U$13:$X$13,0)))," ", INDEX(גיליון3!$U$14:$X$28,MATCH('דיווח פרטני'!G2971,גיליון3!$T$14:$T$28,0),MATCH('דיווח פרטני'!C2971,גיליון3!$U$13:$X$13,0)))</f>
        <v xml:space="preserve"> </v>
      </c>
      <c r="I2971" s="1"/>
      <c r="J2971" s="1" t="e">
        <f>VLOOKUP(Table_1[[#This Row],[מספר רישוי ]],'[3]2024'!$A:$AH,34,0)</f>
        <v>#N/A</v>
      </c>
    </row>
    <row r="2972" spans="1:10" ht="18" customHeight="1" thickBot="1" x14ac:dyDescent="0.3">
      <c r="A2972" s="1"/>
      <c r="B2972" s="1"/>
      <c r="C2972" s="1"/>
      <c r="D2972" s="1"/>
      <c r="E2972" s="713"/>
      <c r="F2972" s="1"/>
      <c r="G2972" s="1"/>
      <c r="H2972" s="45" t="str">
        <f t="array" ref="H2972">IF(ISERROR(INDEX(גיליון3!$U$14:$X$28,MATCH('דיווח פרטני'!G2972,גיליון3!$T$14:$T$28,0),MATCH('דיווח פרטני'!C2972,גיליון3!$U$13:$X$13,0)))," ", INDEX(גיליון3!$U$14:$X$28,MATCH('דיווח פרטני'!G2972,גיליון3!$T$14:$T$28,0),MATCH('דיווח פרטני'!C2972,גיליון3!$U$13:$X$13,0)))</f>
        <v xml:space="preserve"> </v>
      </c>
      <c r="I2972" s="1"/>
      <c r="J2972" s="1" t="e">
        <f>VLOOKUP(Table_1[[#This Row],[מספר רישוי ]],'[3]2024'!$A:$AH,34,0)</f>
        <v>#N/A</v>
      </c>
    </row>
    <row r="2973" spans="1:10" ht="18" customHeight="1" thickBot="1" x14ac:dyDescent="0.3">
      <c r="A2973" s="1"/>
      <c r="B2973" s="1"/>
      <c r="C2973" s="1"/>
      <c r="D2973" s="1"/>
      <c r="E2973" s="713"/>
      <c r="F2973" s="1"/>
      <c r="G2973" s="1"/>
      <c r="H2973" s="45" t="str">
        <f t="array" ref="H2973">IF(ISERROR(INDEX(גיליון3!$U$14:$X$28,MATCH('דיווח פרטני'!G2973,גיליון3!$T$14:$T$28,0),MATCH('דיווח פרטני'!C2973,גיליון3!$U$13:$X$13,0)))," ", INDEX(גיליון3!$U$14:$X$28,MATCH('דיווח פרטני'!G2973,גיליון3!$T$14:$T$28,0),MATCH('דיווח פרטני'!C2973,גיליון3!$U$13:$X$13,0)))</f>
        <v xml:space="preserve"> </v>
      </c>
      <c r="I2973" s="1"/>
      <c r="J2973" s="1" t="e">
        <f>VLOOKUP(Table_1[[#This Row],[מספר רישוי ]],'[3]2024'!$A:$AH,34,0)</f>
        <v>#N/A</v>
      </c>
    </row>
    <row r="2974" spans="1:10" ht="18" customHeight="1" thickBot="1" x14ac:dyDescent="0.3">
      <c r="A2974" s="1"/>
      <c r="B2974" s="1"/>
      <c r="C2974" s="1"/>
      <c r="D2974" s="1"/>
      <c r="E2974" s="713"/>
      <c r="F2974" s="1"/>
      <c r="G2974" s="1"/>
      <c r="H2974" s="45" t="str">
        <f t="array" ref="H2974">IF(ISERROR(INDEX(גיליון3!$U$14:$X$28,MATCH('דיווח פרטני'!G2974,גיליון3!$T$14:$T$28,0),MATCH('דיווח פרטני'!C2974,גיליון3!$U$13:$X$13,0)))," ", INDEX(גיליון3!$U$14:$X$28,MATCH('דיווח פרטני'!G2974,גיליון3!$T$14:$T$28,0),MATCH('דיווח פרטני'!C2974,גיליון3!$U$13:$X$13,0)))</f>
        <v xml:space="preserve"> </v>
      </c>
      <c r="I2974" s="1"/>
      <c r="J2974" s="1" t="e">
        <f>VLOOKUP(Table_1[[#This Row],[מספר רישוי ]],'[3]2024'!$A:$AH,34,0)</f>
        <v>#N/A</v>
      </c>
    </row>
    <row r="2975" spans="1:10" ht="18" customHeight="1" thickBot="1" x14ac:dyDescent="0.3">
      <c r="A2975" s="1"/>
      <c r="B2975" s="1"/>
      <c r="C2975" s="1"/>
      <c r="D2975" s="1"/>
      <c r="E2975" s="713"/>
      <c r="F2975" s="1"/>
      <c r="G2975" s="1"/>
      <c r="H2975" s="45" t="str">
        <f t="array" ref="H2975">IF(ISERROR(INDEX(גיליון3!$U$14:$X$28,MATCH('דיווח פרטני'!G2975,גיליון3!$T$14:$T$28,0),MATCH('דיווח פרטני'!C2975,גיליון3!$U$13:$X$13,0)))," ", INDEX(גיליון3!$U$14:$X$28,MATCH('דיווח פרטני'!G2975,גיליון3!$T$14:$T$28,0),MATCH('דיווח פרטני'!C2975,גיליון3!$U$13:$X$13,0)))</f>
        <v xml:space="preserve"> </v>
      </c>
      <c r="I2975" s="1"/>
      <c r="J2975" s="1" t="e">
        <f>VLOOKUP(Table_1[[#This Row],[מספר רישוי ]],'[3]2024'!$A:$AH,34,0)</f>
        <v>#N/A</v>
      </c>
    </row>
    <row r="2976" spans="1:10" ht="18" customHeight="1" thickBot="1" x14ac:dyDescent="0.3">
      <c r="A2976" s="1"/>
      <c r="B2976" s="1"/>
      <c r="C2976" s="1"/>
      <c r="D2976" s="1"/>
      <c r="E2976" s="713"/>
      <c r="F2976" s="1"/>
      <c r="G2976" s="1"/>
      <c r="H2976" s="45" t="str">
        <f t="array" ref="H2976">IF(ISERROR(INDEX(גיליון3!$U$14:$X$28,MATCH('דיווח פרטני'!G2976,גיליון3!$T$14:$T$28,0),MATCH('דיווח פרטני'!C2976,גיליון3!$U$13:$X$13,0)))," ", INDEX(גיליון3!$U$14:$X$28,MATCH('דיווח פרטני'!G2976,גיליון3!$T$14:$T$28,0),MATCH('דיווח פרטני'!C2976,גיליון3!$U$13:$X$13,0)))</f>
        <v xml:space="preserve"> </v>
      </c>
      <c r="I2976" s="1"/>
      <c r="J2976" s="1" t="e">
        <f>VLOOKUP(Table_1[[#This Row],[מספר רישוי ]],'[3]2024'!$A:$AH,34,0)</f>
        <v>#N/A</v>
      </c>
    </row>
    <row r="2977" spans="1:10" ht="18" customHeight="1" thickBot="1" x14ac:dyDescent="0.3">
      <c r="A2977" s="1"/>
      <c r="B2977" s="1"/>
      <c r="C2977" s="1"/>
      <c r="D2977" s="1"/>
      <c r="E2977" s="713"/>
      <c r="F2977" s="1"/>
      <c r="G2977" s="1"/>
      <c r="H2977" s="45" t="str">
        <f t="array" ref="H2977">IF(ISERROR(INDEX(גיליון3!$U$14:$X$28,MATCH('דיווח פרטני'!G2977,גיליון3!$T$14:$T$28,0),MATCH('דיווח פרטני'!C2977,גיליון3!$U$13:$X$13,0)))," ", INDEX(גיליון3!$U$14:$X$28,MATCH('דיווח פרטני'!G2977,גיליון3!$T$14:$T$28,0),MATCH('דיווח פרטני'!C2977,גיליון3!$U$13:$X$13,0)))</f>
        <v xml:space="preserve"> </v>
      </c>
      <c r="I2977" s="1"/>
      <c r="J2977" s="1" t="e">
        <f>VLOOKUP(Table_1[[#This Row],[מספר רישוי ]],'[3]2024'!$A:$AH,34,0)</f>
        <v>#N/A</v>
      </c>
    </row>
    <row r="2978" spans="1:10" ht="18" customHeight="1" thickBot="1" x14ac:dyDescent="0.3">
      <c r="A2978" s="1"/>
      <c r="B2978" s="1"/>
      <c r="C2978" s="1"/>
      <c r="D2978" s="1"/>
      <c r="E2978" s="713"/>
      <c r="F2978" s="1"/>
      <c r="G2978" s="1"/>
      <c r="H2978" s="45" t="str">
        <f t="array" ref="H2978">IF(ISERROR(INDEX(גיליון3!$U$14:$X$28,MATCH('דיווח פרטני'!G2978,גיליון3!$T$14:$T$28,0),MATCH('דיווח פרטני'!C2978,גיליון3!$U$13:$X$13,0)))," ", INDEX(גיליון3!$U$14:$X$28,MATCH('דיווח פרטני'!G2978,גיליון3!$T$14:$T$28,0),MATCH('דיווח פרטני'!C2978,גיליון3!$U$13:$X$13,0)))</f>
        <v xml:space="preserve"> </v>
      </c>
      <c r="I2978" s="1"/>
      <c r="J2978" s="1" t="e">
        <f>VLOOKUP(Table_1[[#This Row],[מספר רישוי ]],'[3]2024'!$A:$AH,34,0)</f>
        <v>#N/A</v>
      </c>
    </row>
    <row r="2979" spans="1:10" ht="18" customHeight="1" thickBot="1" x14ac:dyDescent="0.3">
      <c r="A2979" s="1"/>
      <c r="B2979" s="1"/>
      <c r="C2979" s="1"/>
      <c r="D2979" s="1"/>
      <c r="E2979" s="713"/>
      <c r="F2979" s="1"/>
      <c r="G2979" s="1"/>
      <c r="H2979" s="45" t="str">
        <f t="array" ref="H2979">IF(ISERROR(INDEX(גיליון3!$U$14:$X$28,MATCH('דיווח פרטני'!G2979,גיליון3!$T$14:$T$28,0),MATCH('דיווח פרטני'!C2979,גיליון3!$U$13:$X$13,0)))," ", INDEX(גיליון3!$U$14:$X$28,MATCH('דיווח פרטני'!G2979,גיליון3!$T$14:$T$28,0),MATCH('דיווח פרטני'!C2979,גיליון3!$U$13:$X$13,0)))</f>
        <v xml:space="preserve"> </v>
      </c>
      <c r="I2979" s="1"/>
      <c r="J2979" s="1" t="e">
        <f>VLOOKUP(Table_1[[#This Row],[מספר רישוי ]],'[3]2024'!$A:$AH,34,0)</f>
        <v>#N/A</v>
      </c>
    </row>
    <row r="2980" spans="1:10" ht="18" customHeight="1" thickBot="1" x14ac:dyDescent="0.3">
      <c r="A2980" s="1"/>
      <c r="B2980" s="1"/>
      <c r="C2980" s="1"/>
      <c r="D2980" s="1"/>
      <c r="E2980" s="713"/>
      <c r="F2980" s="1"/>
      <c r="G2980" s="1"/>
      <c r="H2980" s="45" t="str">
        <f t="array" ref="H2980">IF(ISERROR(INDEX(גיליון3!$U$14:$X$28,MATCH('דיווח פרטני'!G2980,גיליון3!$T$14:$T$28,0),MATCH('דיווח פרטני'!C2980,גיליון3!$U$13:$X$13,0)))," ", INDEX(גיליון3!$U$14:$X$28,MATCH('דיווח פרטני'!G2980,גיליון3!$T$14:$T$28,0),MATCH('דיווח פרטני'!C2980,גיליון3!$U$13:$X$13,0)))</f>
        <v xml:space="preserve"> </v>
      </c>
      <c r="I2980" s="1"/>
      <c r="J2980" s="1" t="e">
        <f>VLOOKUP(Table_1[[#This Row],[מספר רישוי ]],'[3]2024'!$A:$AH,34,0)</f>
        <v>#N/A</v>
      </c>
    </row>
    <row r="2981" spans="1:10" ht="18" customHeight="1" thickBot="1" x14ac:dyDescent="0.3">
      <c r="A2981" s="1"/>
      <c r="B2981" s="1"/>
      <c r="C2981" s="1"/>
      <c r="D2981" s="1"/>
      <c r="E2981" s="713"/>
      <c r="F2981" s="1"/>
      <c r="G2981" s="1"/>
      <c r="H2981" s="45" t="str">
        <f t="array" ref="H2981">IF(ISERROR(INDEX(גיליון3!$U$14:$X$28,MATCH('דיווח פרטני'!G2981,גיליון3!$T$14:$T$28,0),MATCH('דיווח פרטני'!C2981,גיליון3!$U$13:$X$13,0)))," ", INDEX(גיליון3!$U$14:$X$28,MATCH('דיווח פרטני'!G2981,גיליון3!$T$14:$T$28,0),MATCH('דיווח פרטני'!C2981,גיליון3!$U$13:$X$13,0)))</f>
        <v xml:space="preserve"> </v>
      </c>
      <c r="I2981" s="1"/>
      <c r="J2981" s="1" t="e">
        <f>VLOOKUP(Table_1[[#This Row],[מספר רישוי ]],'[3]2024'!$A:$AH,34,0)</f>
        <v>#N/A</v>
      </c>
    </row>
    <row r="2982" spans="1:10" ht="18" customHeight="1" thickBot="1" x14ac:dyDescent="0.3">
      <c r="A2982" s="1"/>
      <c r="B2982" s="1"/>
      <c r="C2982" s="1"/>
      <c r="D2982" s="1"/>
      <c r="E2982" s="713"/>
      <c r="F2982" s="1"/>
      <c r="G2982" s="1"/>
      <c r="H2982" s="45" t="str">
        <f t="array" ref="H2982">IF(ISERROR(INDEX(גיליון3!$U$14:$X$28,MATCH('דיווח פרטני'!G2982,גיליון3!$T$14:$T$28,0),MATCH('דיווח פרטני'!C2982,גיליון3!$U$13:$X$13,0)))," ", INDEX(גיליון3!$U$14:$X$28,MATCH('דיווח פרטני'!G2982,גיליון3!$T$14:$T$28,0),MATCH('דיווח פרטני'!C2982,גיליון3!$U$13:$X$13,0)))</f>
        <v xml:space="preserve"> </v>
      </c>
      <c r="I2982" s="1"/>
      <c r="J2982" s="1" t="e">
        <f>VLOOKUP(Table_1[[#This Row],[מספר רישוי ]],'[3]2024'!$A:$AH,34,0)</f>
        <v>#N/A</v>
      </c>
    </row>
    <row r="2983" spans="1:10" ht="18" customHeight="1" thickBot="1" x14ac:dyDescent="0.3">
      <c r="A2983" s="1"/>
      <c r="B2983" s="1"/>
      <c r="C2983" s="1"/>
      <c r="D2983" s="1"/>
      <c r="E2983" s="713"/>
      <c r="F2983" s="1"/>
      <c r="G2983" s="1"/>
      <c r="H2983" s="45" t="str">
        <f t="array" ref="H2983">IF(ISERROR(INDEX(גיליון3!$U$14:$X$28,MATCH('דיווח פרטני'!G2983,גיליון3!$T$14:$T$28,0),MATCH('דיווח פרטני'!C2983,גיליון3!$U$13:$X$13,0)))," ", INDEX(גיליון3!$U$14:$X$28,MATCH('דיווח פרטני'!G2983,גיליון3!$T$14:$T$28,0),MATCH('דיווח פרטני'!C2983,גיליון3!$U$13:$X$13,0)))</f>
        <v xml:space="preserve"> </v>
      </c>
      <c r="I2983" s="1"/>
      <c r="J2983" s="1" t="e">
        <f>VLOOKUP(Table_1[[#This Row],[מספר רישוי ]],'[3]2024'!$A:$AH,34,0)</f>
        <v>#N/A</v>
      </c>
    </row>
    <row r="2984" spans="1:10" ht="18" customHeight="1" thickBot="1" x14ac:dyDescent="0.3">
      <c r="A2984" s="1"/>
      <c r="B2984" s="1"/>
      <c r="C2984" s="1"/>
      <c r="D2984" s="1"/>
      <c r="E2984" s="713"/>
      <c r="F2984" s="1"/>
      <c r="G2984" s="1"/>
      <c r="H2984" s="45" t="str">
        <f t="array" ref="H2984">IF(ISERROR(INDEX(גיליון3!$U$14:$X$28,MATCH('דיווח פרטני'!G2984,גיליון3!$T$14:$T$28,0),MATCH('דיווח פרטני'!C2984,גיליון3!$U$13:$X$13,0)))," ", INDEX(גיליון3!$U$14:$X$28,MATCH('דיווח פרטני'!G2984,גיליון3!$T$14:$T$28,0),MATCH('דיווח פרטני'!C2984,גיליון3!$U$13:$X$13,0)))</f>
        <v xml:space="preserve"> </v>
      </c>
      <c r="I2984" s="1"/>
      <c r="J2984" s="1" t="e">
        <f>VLOOKUP(Table_1[[#This Row],[מספר רישוי ]],'[3]2024'!$A:$AH,34,0)</f>
        <v>#N/A</v>
      </c>
    </row>
    <row r="2985" spans="1:10" ht="18" customHeight="1" thickBot="1" x14ac:dyDescent="0.3">
      <c r="A2985" s="1"/>
      <c r="B2985" s="1"/>
      <c r="C2985" s="1"/>
      <c r="D2985" s="1"/>
      <c r="E2985" s="713"/>
      <c r="F2985" s="1"/>
      <c r="G2985" s="1"/>
      <c r="H2985" s="45" t="str">
        <f t="array" ref="H2985">IF(ISERROR(INDEX(גיליון3!$U$14:$X$28,MATCH('דיווח פרטני'!G2985,גיליון3!$T$14:$T$28,0),MATCH('דיווח פרטני'!C2985,גיליון3!$U$13:$X$13,0)))," ", INDEX(גיליון3!$U$14:$X$28,MATCH('דיווח פרטני'!G2985,גיליון3!$T$14:$T$28,0),MATCH('דיווח פרטני'!C2985,גיליון3!$U$13:$X$13,0)))</f>
        <v xml:space="preserve"> </v>
      </c>
      <c r="I2985" s="1"/>
      <c r="J2985" s="1" t="e">
        <f>VLOOKUP(Table_1[[#This Row],[מספר רישוי ]],'[3]2024'!$A:$AH,34,0)</f>
        <v>#N/A</v>
      </c>
    </row>
    <row r="2986" spans="1:10" ht="18" customHeight="1" thickBot="1" x14ac:dyDescent="0.3">
      <c r="A2986" s="1"/>
      <c r="B2986" s="1"/>
      <c r="C2986" s="1"/>
      <c r="D2986" s="1"/>
      <c r="E2986" s="713"/>
      <c r="F2986" s="1"/>
      <c r="G2986" s="1"/>
      <c r="H2986" s="45" t="str">
        <f t="array" ref="H2986">IF(ISERROR(INDEX(גיליון3!$U$14:$X$28,MATCH('דיווח פרטני'!G2986,גיליון3!$T$14:$T$28,0),MATCH('דיווח פרטני'!C2986,גיליון3!$U$13:$X$13,0)))," ", INDEX(גיליון3!$U$14:$X$28,MATCH('דיווח פרטני'!G2986,גיליון3!$T$14:$T$28,0),MATCH('דיווח פרטני'!C2986,גיליון3!$U$13:$X$13,0)))</f>
        <v xml:space="preserve"> </v>
      </c>
      <c r="I2986" s="1"/>
      <c r="J2986" s="1" t="e">
        <f>VLOOKUP(Table_1[[#This Row],[מספר רישוי ]],'[3]2024'!$A:$AH,34,0)</f>
        <v>#N/A</v>
      </c>
    </row>
    <row r="2987" spans="1:10" ht="18" customHeight="1" thickBot="1" x14ac:dyDescent="0.3">
      <c r="A2987" s="1"/>
      <c r="B2987" s="1"/>
      <c r="C2987" s="1"/>
      <c r="D2987" s="1"/>
      <c r="E2987" s="713"/>
      <c r="F2987" s="1"/>
      <c r="G2987" s="1"/>
      <c r="H2987" s="45" t="str">
        <f t="array" ref="H2987">IF(ISERROR(INDEX(גיליון3!$U$14:$X$28,MATCH('דיווח פרטני'!G2987,גיליון3!$T$14:$T$28,0),MATCH('דיווח פרטני'!C2987,גיליון3!$U$13:$X$13,0)))," ", INDEX(גיליון3!$U$14:$X$28,MATCH('דיווח פרטני'!G2987,גיליון3!$T$14:$T$28,0),MATCH('דיווח פרטני'!C2987,גיליון3!$U$13:$X$13,0)))</f>
        <v xml:space="preserve"> </v>
      </c>
      <c r="I2987" s="1"/>
      <c r="J2987" s="1" t="e">
        <f>VLOOKUP(Table_1[[#This Row],[מספר רישוי ]],'[3]2024'!$A:$AH,34,0)</f>
        <v>#N/A</v>
      </c>
    </row>
    <row r="2988" spans="1:10" ht="18" customHeight="1" thickBot="1" x14ac:dyDescent="0.3">
      <c r="A2988" s="1"/>
      <c r="B2988" s="1"/>
      <c r="C2988" s="1"/>
      <c r="D2988" s="1"/>
      <c r="E2988" s="713"/>
      <c r="F2988" s="1"/>
      <c r="G2988" s="1"/>
      <c r="H2988" s="45" t="str">
        <f t="array" ref="H2988">IF(ISERROR(INDEX(גיליון3!$U$14:$X$28,MATCH('דיווח פרטני'!G2988,גיליון3!$T$14:$T$28,0),MATCH('דיווח פרטני'!C2988,גיליון3!$U$13:$X$13,0)))," ", INDEX(גיליון3!$U$14:$X$28,MATCH('דיווח פרטני'!G2988,גיליון3!$T$14:$T$28,0),MATCH('דיווח פרטני'!C2988,גיליון3!$U$13:$X$13,0)))</f>
        <v xml:space="preserve"> </v>
      </c>
      <c r="I2988" s="1"/>
      <c r="J2988" s="1" t="e">
        <f>VLOOKUP(Table_1[[#This Row],[מספר רישוי ]],'[3]2024'!$A:$AH,34,0)</f>
        <v>#N/A</v>
      </c>
    </row>
    <row r="2989" spans="1:10" ht="18" customHeight="1" thickBot="1" x14ac:dyDescent="0.3">
      <c r="A2989" s="1"/>
      <c r="B2989" s="1"/>
      <c r="C2989" s="1"/>
      <c r="D2989" s="1"/>
      <c r="E2989" s="713"/>
      <c r="F2989" s="1"/>
      <c r="G2989" s="1"/>
      <c r="H2989" s="45" t="str">
        <f t="array" ref="H2989">IF(ISERROR(INDEX(גיליון3!$U$14:$X$28,MATCH('דיווח פרטני'!G2989,גיליון3!$T$14:$T$28,0),MATCH('דיווח פרטני'!C2989,גיליון3!$U$13:$X$13,0)))," ", INDEX(גיליון3!$U$14:$X$28,MATCH('דיווח פרטני'!G2989,גיליון3!$T$14:$T$28,0),MATCH('דיווח פרטני'!C2989,גיליון3!$U$13:$X$13,0)))</f>
        <v xml:space="preserve"> </v>
      </c>
      <c r="I2989" s="1"/>
      <c r="J2989" s="1" t="e">
        <f>VLOOKUP(Table_1[[#This Row],[מספר רישוי ]],'[3]2024'!$A:$AH,34,0)</f>
        <v>#N/A</v>
      </c>
    </row>
    <row r="2990" spans="1:10" ht="18" customHeight="1" thickBot="1" x14ac:dyDescent="0.3">
      <c r="A2990" s="1"/>
      <c r="B2990" s="1"/>
      <c r="C2990" s="1"/>
      <c r="D2990" s="1"/>
      <c r="E2990" s="713"/>
      <c r="F2990" s="1"/>
      <c r="G2990" s="1"/>
      <c r="H2990" s="45" t="str">
        <f t="array" ref="H2990">IF(ISERROR(INDEX(גיליון3!$U$14:$X$28,MATCH('דיווח פרטני'!G2990,גיליון3!$T$14:$T$28,0),MATCH('דיווח פרטני'!C2990,גיליון3!$U$13:$X$13,0)))," ", INDEX(גיליון3!$U$14:$X$28,MATCH('דיווח פרטני'!G2990,גיליון3!$T$14:$T$28,0),MATCH('דיווח פרטני'!C2990,גיליון3!$U$13:$X$13,0)))</f>
        <v xml:space="preserve"> </v>
      </c>
      <c r="I2990" s="1"/>
      <c r="J2990" s="1" t="e">
        <f>VLOOKUP(Table_1[[#This Row],[מספר רישוי ]],'[3]2024'!$A:$AH,34,0)</f>
        <v>#N/A</v>
      </c>
    </row>
    <row r="2991" spans="1:10" ht="18" customHeight="1" thickBot="1" x14ac:dyDescent="0.3">
      <c r="A2991" s="1"/>
      <c r="B2991" s="1"/>
      <c r="C2991" s="1"/>
      <c r="D2991" s="1"/>
      <c r="E2991" s="713"/>
      <c r="F2991" s="1"/>
      <c r="G2991" s="1"/>
      <c r="H2991" s="45" t="str">
        <f t="array" ref="H2991">IF(ISERROR(INDEX(גיליון3!$U$14:$X$28,MATCH('דיווח פרטני'!G2991,גיליון3!$T$14:$T$28,0),MATCH('דיווח פרטני'!C2991,גיליון3!$U$13:$X$13,0)))," ", INDEX(גיליון3!$U$14:$X$28,MATCH('דיווח פרטני'!G2991,גיליון3!$T$14:$T$28,0),MATCH('דיווח פרטני'!C2991,גיליון3!$U$13:$X$13,0)))</f>
        <v xml:space="preserve"> </v>
      </c>
      <c r="I2991" s="1"/>
      <c r="J2991" s="1" t="e">
        <f>VLOOKUP(Table_1[[#This Row],[מספר רישוי ]],'[3]2024'!$A:$AH,34,0)</f>
        <v>#N/A</v>
      </c>
    </row>
    <row r="2992" spans="1:10" ht="18" customHeight="1" thickBot="1" x14ac:dyDescent="0.3">
      <c r="A2992" s="1"/>
      <c r="B2992" s="1"/>
      <c r="C2992" s="1"/>
      <c r="D2992" s="1"/>
      <c r="E2992" s="713"/>
      <c r="F2992" s="1"/>
      <c r="G2992" s="1"/>
      <c r="H2992" s="45" t="str">
        <f t="array" ref="H2992">IF(ISERROR(INDEX(גיליון3!$U$14:$X$28,MATCH('דיווח פרטני'!G2992,גיליון3!$T$14:$T$28,0),MATCH('דיווח פרטני'!C2992,גיליון3!$U$13:$X$13,0)))," ", INDEX(גיליון3!$U$14:$X$28,MATCH('דיווח פרטני'!G2992,גיליון3!$T$14:$T$28,0),MATCH('דיווח פרטני'!C2992,גיליון3!$U$13:$X$13,0)))</f>
        <v xml:space="preserve"> </v>
      </c>
      <c r="I2992" s="1"/>
      <c r="J2992" s="1" t="e">
        <f>VLOOKUP(Table_1[[#This Row],[מספר רישוי ]],'[3]2024'!$A:$AH,34,0)</f>
        <v>#N/A</v>
      </c>
    </row>
    <row r="2993" spans="1:10" ht="18" customHeight="1" thickBot="1" x14ac:dyDescent="0.3">
      <c r="A2993" s="1"/>
      <c r="B2993" s="1"/>
      <c r="C2993" s="1"/>
      <c r="D2993" s="1"/>
      <c r="E2993" s="713"/>
      <c r="F2993" s="1"/>
      <c r="G2993" s="1"/>
      <c r="H2993" s="45" t="str">
        <f t="array" ref="H2993">IF(ISERROR(INDEX(גיליון3!$U$14:$X$28,MATCH('דיווח פרטני'!G2993,גיליון3!$T$14:$T$28,0),MATCH('דיווח פרטני'!C2993,גיליון3!$U$13:$X$13,0)))," ", INDEX(גיליון3!$U$14:$X$28,MATCH('דיווח פרטני'!G2993,גיליון3!$T$14:$T$28,0),MATCH('דיווח פרטני'!C2993,גיליון3!$U$13:$X$13,0)))</f>
        <v xml:space="preserve"> </v>
      </c>
      <c r="I2993" s="1"/>
      <c r="J2993" s="1" t="e">
        <f>VLOOKUP(Table_1[[#This Row],[מספר רישוי ]],'[3]2024'!$A:$AH,34,0)</f>
        <v>#N/A</v>
      </c>
    </row>
    <row r="2994" spans="1:10" ht="18" customHeight="1" thickBot="1" x14ac:dyDescent="0.3">
      <c r="A2994" s="1"/>
      <c r="B2994" s="1"/>
      <c r="C2994" s="1"/>
      <c r="D2994" s="1"/>
      <c r="E2994" s="713"/>
      <c r="F2994" s="1"/>
      <c r="G2994" s="1"/>
      <c r="H2994" s="45" t="str">
        <f t="array" ref="H2994">IF(ISERROR(INDEX(גיליון3!$U$14:$X$28,MATCH('דיווח פרטני'!G2994,גיליון3!$T$14:$T$28,0),MATCH('דיווח פרטני'!C2994,גיליון3!$U$13:$X$13,0)))," ", INDEX(גיליון3!$U$14:$X$28,MATCH('דיווח פרטני'!G2994,גיליון3!$T$14:$T$28,0),MATCH('דיווח פרטני'!C2994,גיליון3!$U$13:$X$13,0)))</f>
        <v xml:space="preserve"> </v>
      </c>
      <c r="I2994" s="1"/>
      <c r="J2994" s="1" t="e">
        <f>VLOOKUP(Table_1[[#This Row],[מספר רישוי ]],'[3]2024'!$A:$AH,34,0)</f>
        <v>#N/A</v>
      </c>
    </row>
    <row r="2995" spans="1:10" ht="18" customHeight="1" thickBot="1" x14ac:dyDescent="0.3">
      <c r="A2995" s="1"/>
      <c r="B2995" s="1"/>
      <c r="C2995" s="1"/>
      <c r="D2995" s="1"/>
      <c r="E2995" s="713"/>
      <c r="F2995" s="1"/>
      <c r="G2995" s="1"/>
      <c r="H2995" s="45" t="str">
        <f t="array" ref="H2995">IF(ISERROR(INDEX(גיליון3!$U$14:$X$28,MATCH('דיווח פרטני'!G2995,גיליון3!$T$14:$T$28,0),MATCH('דיווח פרטני'!C2995,גיליון3!$U$13:$X$13,0)))," ", INDEX(גיליון3!$U$14:$X$28,MATCH('דיווח פרטני'!G2995,גיליון3!$T$14:$T$28,0),MATCH('דיווח פרטני'!C2995,גיליון3!$U$13:$X$13,0)))</f>
        <v xml:space="preserve"> </v>
      </c>
      <c r="I2995" s="1"/>
      <c r="J2995" s="1" t="e">
        <f>VLOOKUP(Table_1[[#This Row],[מספר רישוי ]],'[3]2024'!$A:$AH,34,0)</f>
        <v>#N/A</v>
      </c>
    </row>
    <row r="2996" spans="1:10" ht="18" customHeight="1" thickBot="1" x14ac:dyDescent="0.3">
      <c r="A2996" s="1"/>
      <c r="B2996" s="1"/>
      <c r="C2996" s="1"/>
      <c r="D2996" s="1"/>
      <c r="E2996" s="713"/>
      <c r="F2996" s="1"/>
      <c r="G2996" s="1"/>
      <c r="H2996" s="45" t="str">
        <f t="array" ref="H2996">IF(ISERROR(INDEX(גיליון3!$U$14:$X$28,MATCH('דיווח פרטני'!G2996,גיליון3!$T$14:$T$28,0),MATCH('דיווח פרטני'!C2996,גיליון3!$U$13:$X$13,0)))," ", INDEX(גיליון3!$U$14:$X$28,MATCH('דיווח פרטני'!G2996,גיליון3!$T$14:$T$28,0),MATCH('דיווח פרטני'!C2996,גיליון3!$U$13:$X$13,0)))</f>
        <v xml:space="preserve"> </v>
      </c>
      <c r="I2996" s="1"/>
      <c r="J2996" s="1" t="e">
        <f>VLOOKUP(Table_1[[#This Row],[מספר רישוי ]],'[3]2024'!$A:$AH,34,0)</f>
        <v>#N/A</v>
      </c>
    </row>
    <row r="2997" spans="1:10" ht="18" customHeight="1" thickBot="1" x14ac:dyDescent="0.3">
      <c r="A2997" s="1"/>
      <c r="B2997" s="1"/>
      <c r="C2997" s="1"/>
      <c r="D2997" s="1"/>
      <c r="E2997" s="713"/>
      <c r="F2997" s="1"/>
      <c r="G2997" s="1"/>
      <c r="H2997" s="45" t="str">
        <f t="array" ref="H2997">IF(ISERROR(INDEX(גיליון3!$U$14:$X$28,MATCH('דיווח פרטני'!G2997,גיליון3!$T$14:$T$28,0),MATCH('דיווח פרטני'!C2997,גיליון3!$U$13:$X$13,0)))," ", INDEX(גיליון3!$U$14:$X$28,MATCH('דיווח פרטני'!G2997,גיליון3!$T$14:$T$28,0),MATCH('דיווח פרטני'!C2997,גיליון3!$U$13:$X$13,0)))</f>
        <v xml:space="preserve"> </v>
      </c>
      <c r="I2997" s="1"/>
      <c r="J2997" s="1" t="e">
        <f>VLOOKUP(Table_1[[#This Row],[מספר רישוי ]],'[3]2024'!$A:$AH,34,0)</f>
        <v>#N/A</v>
      </c>
    </row>
    <row r="2998" spans="1:10" ht="18" customHeight="1" thickBot="1" x14ac:dyDescent="0.3">
      <c r="A2998" s="1"/>
      <c r="B2998" s="1"/>
      <c r="C2998" s="1"/>
      <c r="D2998" s="1"/>
      <c r="E2998" s="713"/>
      <c r="F2998" s="1"/>
      <c r="G2998" s="1"/>
      <c r="H2998" s="45" t="str">
        <f t="array" ref="H2998">IF(ISERROR(INDEX(גיליון3!$U$14:$X$28,MATCH('דיווח פרטני'!G2998,גיליון3!$T$14:$T$28,0),MATCH('דיווח פרטני'!C2998,גיליון3!$U$13:$X$13,0)))," ", INDEX(גיליון3!$U$14:$X$28,MATCH('דיווח פרטני'!G2998,גיליון3!$T$14:$T$28,0),MATCH('דיווח פרטני'!C2998,גיליון3!$U$13:$X$13,0)))</f>
        <v xml:space="preserve"> </v>
      </c>
      <c r="I2998" s="1"/>
      <c r="J2998" s="1" t="e">
        <f>VLOOKUP(Table_1[[#This Row],[מספר רישוי ]],'[3]2024'!$A:$AH,34,0)</f>
        <v>#N/A</v>
      </c>
    </row>
    <row r="2999" spans="1:10" ht="18" customHeight="1" thickBot="1" x14ac:dyDescent="0.3">
      <c r="A2999" s="1"/>
      <c r="B2999" s="1"/>
      <c r="C2999" s="1"/>
      <c r="D2999" s="1"/>
      <c r="E2999" s="713"/>
      <c r="F2999" s="1"/>
      <c r="G2999" s="1"/>
      <c r="H2999" s="45" t="str">
        <f t="array" ref="H2999">IF(ISERROR(INDEX(גיליון3!$U$14:$X$28,MATCH('דיווח פרטני'!G2999,גיליון3!$T$14:$T$28,0),MATCH('דיווח פרטני'!C2999,גיליון3!$U$13:$X$13,0)))," ", INDEX(גיליון3!$U$14:$X$28,MATCH('דיווח פרטני'!G2999,גיליון3!$T$14:$T$28,0),MATCH('דיווח פרטני'!C2999,גיליון3!$U$13:$X$13,0)))</f>
        <v xml:space="preserve"> </v>
      </c>
      <c r="I2999" s="1"/>
      <c r="J2999" s="1" t="e">
        <f>VLOOKUP(Table_1[[#This Row],[מספר רישוי ]],'[3]2024'!$A:$AH,34,0)</f>
        <v>#N/A</v>
      </c>
    </row>
    <row r="3000" spans="1:10" ht="18" customHeight="1" thickBot="1" x14ac:dyDescent="0.3">
      <c r="A3000" s="1"/>
      <c r="B3000" s="1"/>
      <c r="C3000" s="1"/>
      <c r="D3000" s="1"/>
      <c r="E3000" s="713"/>
      <c r="F3000" s="1"/>
      <c r="G3000" s="1"/>
      <c r="H3000" s="45" t="str">
        <f t="array" ref="H3000">IF(ISERROR(INDEX(גיליון3!$U$14:$X$28,MATCH('דיווח פרטני'!G3000,גיליון3!$T$14:$T$28,0),MATCH('דיווח פרטני'!C3000,גיליון3!$U$13:$X$13,0)))," ", INDEX(גיליון3!$U$14:$X$28,MATCH('דיווח פרטני'!G3000,גיליון3!$T$14:$T$28,0),MATCH('דיווח פרטני'!C3000,גיליון3!$U$13:$X$13,0)))</f>
        <v xml:space="preserve"> </v>
      </c>
      <c r="I3000" s="1"/>
      <c r="J3000" s="1" t="e">
        <f>VLOOKUP(Table_1[[#This Row],[מספר רישוי ]],'[3]2024'!$A:$AH,34,0)</f>
        <v>#N/A</v>
      </c>
    </row>
    <row r="3001" spans="1:10" ht="18" customHeight="1" thickBot="1" x14ac:dyDescent="0.3">
      <c r="A3001" s="1"/>
      <c r="B3001" s="1"/>
      <c r="C3001" s="1"/>
      <c r="D3001" s="1"/>
      <c r="E3001" s="713"/>
      <c r="F3001" s="1"/>
      <c r="G3001" s="1"/>
      <c r="H3001" s="45" t="str">
        <f t="array" ref="H3001">IF(ISERROR(INDEX(גיליון3!$U$14:$X$28,MATCH('דיווח פרטני'!G3001,גיליון3!$T$14:$T$28,0),MATCH('דיווח פרטני'!C3001,גיליון3!$U$13:$X$13,0)))," ", INDEX(גיליון3!$U$14:$X$28,MATCH('דיווח פרטני'!G3001,גיליון3!$T$14:$T$28,0),MATCH('דיווח פרטני'!C3001,גיליון3!$U$13:$X$13,0)))</f>
        <v xml:space="preserve"> </v>
      </c>
      <c r="I3001" s="1"/>
      <c r="J3001" s="1" t="e">
        <f>VLOOKUP(Table_1[[#This Row],[מספר רישוי ]],'[3]2024'!$A:$AH,34,0)</f>
        <v>#N/A</v>
      </c>
    </row>
    <row r="3002" spans="1:10" ht="18" customHeight="1" thickBot="1" x14ac:dyDescent="0.3">
      <c r="A3002" s="1"/>
      <c r="B3002" s="1"/>
      <c r="C3002" s="1"/>
      <c r="D3002" s="1"/>
      <c r="E3002" s="713"/>
      <c r="F3002" s="1"/>
      <c r="G3002" s="1"/>
      <c r="H3002" s="45" t="str">
        <f t="array" ref="H3002">IF(ISERROR(INDEX(גיליון3!$U$14:$X$28,MATCH('דיווח פרטני'!G3002,גיליון3!$T$14:$T$28,0),MATCH('דיווח פרטני'!C3002,גיליון3!$U$13:$X$13,0)))," ", INDEX(גיליון3!$U$14:$X$28,MATCH('דיווח פרטני'!G3002,גיליון3!$T$14:$T$28,0),MATCH('דיווח פרטני'!C3002,גיליון3!$U$13:$X$13,0)))</f>
        <v xml:space="preserve"> </v>
      </c>
      <c r="I3002" s="1"/>
      <c r="J3002" s="1" t="e">
        <f>VLOOKUP(Table_1[[#This Row],[מספר רישוי ]],'[3]2024'!$A:$AH,34,0)</f>
        <v>#N/A</v>
      </c>
    </row>
    <row r="3003" spans="1:10" ht="18" customHeight="1" thickBot="1" x14ac:dyDescent="0.3">
      <c r="A3003" s="1"/>
      <c r="B3003" s="1"/>
      <c r="C3003" s="1"/>
      <c r="D3003" s="1"/>
      <c r="E3003" s="713"/>
      <c r="F3003" s="1"/>
      <c r="G3003" s="1"/>
      <c r="H3003" s="45" t="str">
        <f t="array" ref="H3003">IF(ISERROR(INDEX(גיליון3!$U$14:$X$28,MATCH('דיווח פרטני'!G3003,גיליון3!$T$14:$T$28,0),MATCH('דיווח פרטני'!C3003,גיליון3!$U$13:$X$13,0)))," ", INDEX(גיליון3!$U$14:$X$28,MATCH('דיווח פרטני'!G3003,גיליון3!$T$14:$T$28,0),MATCH('דיווח פרטני'!C3003,גיליון3!$U$13:$X$13,0)))</f>
        <v xml:space="preserve"> </v>
      </c>
      <c r="I3003" s="1"/>
      <c r="J3003" s="1" t="e">
        <f>VLOOKUP(Table_1[[#This Row],[מספר רישוי ]],'[3]2024'!$A:$AH,34,0)</f>
        <v>#N/A</v>
      </c>
    </row>
    <row r="3004" spans="1:10" ht="18" customHeight="1" thickBot="1" x14ac:dyDescent="0.3">
      <c r="A3004" s="1"/>
      <c r="B3004" s="1"/>
      <c r="C3004" s="1"/>
      <c r="D3004" s="1"/>
      <c r="E3004" s="713"/>
      <c r="F3004" s="1"/>
      <c r="G3004" s="1"/>
      <c r="H3004" s="45" t="str">
        <f t="array" ref="H3004">IF(ISERROR(INDEX(גיליון3!$U$14:$X$28,MATCH('דיווח פרטני'!G3004,גיליון3!$T$14:$T$28,0),MATCH('דיווח פרטני'!C3004,גיליון3!$U$13:$X$13,0)))," ", INDEX(גיליון3!$U$14:$X$28,MATCH('דיווח פרטני'!G3004,גיליון3!$T$14:$T$28,0),MATCH('דיווח פרטני'!C3004,גיליון3!$U$13:$X$13,0)))</f>
        <v xml:space="preserve"> </v>
      </c>
      <c r="I3004" s="1"/>
      <c r="J3004" s="1" t="e">
        <f>VLOOKUP(Table_1[[#This Row],[מספר רישוי ]],'[3]2024'!$A:$AH,34,0)</f>
        <v>#N/A</v>
      </c>
    </row>
    <row r="3005" spans="1:10" ht="18" customHeight="1" thickBot="1" x14ac:dyDescent="0.3">
      <c r="A3005" s="1"/>
      <c r="B3005" s="1"/>
      <c r="C3005" s="1"/>
      <c r="D3005" s="1"/>
      <c r="E3005" s="713"/>
      <c r="F3005" s="1"/>
      <c r="G3005" s="1"/>
      <c r="H3005" s="45" t="str">
        <f t="array" ref="H3005">IF(ISERROR(INDEX(גיליון3!$U$14:$X$28,MATCH('דיווח פרטני'!G3005,גיליון3!$T$14:$T$28,0),MATCH('דיווח פרטני'!C3005,גיליון3!$U$13:$X$13,0)))," ", INDEX(גיליון3!$U$14:$X$28,MATCH('דיווח פרטני'!G3005,גיליון3!$T$14:$T$28,0),MATCH('דיווח פרטני'!C3005,גיליון3!$U$13:$X$13,0)))</f>
        <v xml:space="preserve"> </v>
      </c>
      <c r="I3005" s="1"/>
      <c r="J3005" s="1" t="e">
        <f>VLOOKUP(Table_1[[#This Row],[מספר רישוי ]],'[3]2024'!$A:$AH,34,0)</f>
        <v>#N/A</v>
      </c>
    </row>
    <row r="3006" spans="1:10" ht="18" customHeight="1" thickBot="1" x14ac:dyDescent="0.3">
      <c r="A3006" s="1"/>
      <c r="B3006" s="1"/>
      <c r="C3006" s="1"/>
      <c r="D3006" s="1"/>
      <c r="E3006" s="713"/>
      <c r="F3006" s="1"/>
      <c r="G3006" s="1"/>
      <c r="H3006" s="45" t="str">
        <f t="array" ref="H3006">IF(ISERROR(INDEX(גיליון3!$U$14:$X$28,MATCH('דיווח פרטני'!G3006,גיליון3!$T$14:$T$28,0),MATCH('דיווח פרטני'!C3006,גיליון3!$U$13:$X$13,0)))," ", INDEX(גיליון3!$U$14:$X$28,MATCH('דיווח פרטני'!G3006,גיליון3!$T$14:$T$28,0),MATCH('דיווח פרטני'!C3006,גיליון3!$U$13:$X$13,0)))</f>
        <v xml:space="preserve"> </v>
      </c>
      <c r="I3006" s="1"/>
      <c r="J3006" s="1" t="e">
        <f>VLOOKUP(Table_1[[#This Row],[מספר רישוי ]],'[3]2024'!$A:$AH,34,0)</f>
        <v>#N/A</v>
      </c>
    </row>
    <row r="3007" spans="1:10" ht="18" customHeight="1" thickBot="1" x14ac:dyDescent="0.3">
      <c r="A3007" s="1"/>
      <c r="B3007" s="1"/>
      <c r="C3007" s="1"/>
      <c r="D3007" s="1"/>
      <c r="E3007" s="713"/>
      <c r="F3007" s="1"/>
      <c r="G3007" s="1"/>
      <c r="H3007" s="45" t="str">
        <f t="array" ref="H3007">IF(ISERROR(INDEX(גיליון3!$U$14:$X$28,MATCH('דיווח פרטני'!G3007,גיליון3!$T$14:$T$28,0),MATCH('דיווח פרטני'!C3007,גיליון3!$U$13:$X$13,0)))," ", INDEX(גיליון3!$U$14:$X$28,MATCH('דיווח פרטני'!G3007,גיליון3!$T$14:$T$28,0),MATCH('דיווח פרטני'!C3007,גיליון3!$U$13:$X$13,0)))</f>
        <v xml:space="preserve"> </v>
      </c>
      <c r="I3007" s="1"/>
      <c r="J3007" s="1" t="e">
        <f>VLOOKUP(Table_1[[#This Row],[מספר רישוי ]],'[3]2024'!$A:$AH,34,0)</f>
        <v>#N/A</v>
      </c>
    </row>
    <row r="3008" spans="1:10" ht="18" customHeight="1" thickBot="1" x14ac:dyDescent="0.3">
      <c r="A3008" s="1"/>
      <c r="B3008" s="1"/>
      <c r="C3008" s="1"/>
      <c r="D3008" s="1"/>
      <c r="E3008" s="713"/>
      <c r="F3008" s="1"/>
      <c r="G3008" s="1"/>
      <c r="H3008" s="45" t="str">
        <f t="array" ref="H3008">IF(ISERROR(INDEX(גיליון3!$U$14:$X$28,MATCH('דיווח פרטני'!G3008,גיליון3!$T$14:$T$28,0),MATCH('דיווח פרטני'!C3008,גיליון3!$U$13:$X$13,0)))," ", INDEX(גיליון3!$U$14:$X$28,MATCH('דיווח פרטני'!G3008,גיליון3!$T$14:$T$28,0),MATCH('דיווח פרטני'!C3008,גיליון3!$U$13:$X$13,0)))</f>
        <v xml:space="preserve"> </v>
      </c>
      <c r="I3008" s="1"/>
      <c r="J3008" s="1" t="e">
        <f>VLOOKUP(Table_1[[#This Row],[מספר רישוי ]],'[3]2024'!$A:$AH,34,0)</f>
        <v>#N/A</v>
      </c>
    </row>
    <row r="3009" spans="1:10" ht="18" customHeight="1" thickBot="1" x14ac:dyDescent="0.3">
      <c r="A3009" s="1"/>
      <c r="B3009" s="1"/>
      <c r="C3009" s="1"/>
      <c r="D3009" s="1"/>
      <c r="E3009" s="713"/>
      <c r="F3009" s="1"/>
      <c r="G3009" s="1"/>
      <c r="H3009" s="45" t="str">
        <f t="array" ref="H3009">IF(ISERROR(INDEX(גיליון3!$U$14:$X$28,MATCH('דיווח פרטני'!G3009,גיליון3!$T$14:$T$28,0),MATCH('דיווח פרטני'!C3009,גיליון3!$U$13:$X$13,0)))," ", INDEX(גיליון3!$U$14:$X$28,MATCH('דיווח פרטני'!G3009,גיליון3!$T$14:$T$28,0),MATCH('דיווח פרטני'!C3009,גיליון3!$U$13:$X$13,0)))</f>
        <v xml:space="preserve"> </v>
      </c>
      <c r="I3009" s="1"/>
      <c r="J3009" s="1" t="e">
        <f>VLOOKUP(Table_1[[#This Row],[מספר רישוי ]],'[3]2024'!$A:$AH,34,0)</f>
        <v>#N/A</v>
      </c>
    </row>
    <row r="3010" spans="1:10" ht="18" customHeight="1" thickBot="1" x14ac:dyDescent="0.3">
      <c r="A3010" s="1"/>
      <c r="B3010" s="1"/>
      <c r="C3010" s="1"/>
      <c r="D3010" s="1"/>
      <c r="E3010" s="713"/>
      <c r="F3010" s="1"/>
      <c r="G3010" s="1"/>
      <c r="H3010" s="45" t="str">
        <f t="array" ref="H3010">IF(ISERROR(INDEX(גיליון3!$U$14:$X$28,MATCH('דיווח פרטני'!G3010,גיליון3!$T$14:$T$28,0),MATCH('דיווח פרטני'!C3010,גיליון3!$U$13:$X$13,0)))," ", INDEX(גיליון3!$U$14:$X$28,MATCH('דיווח פרטני'!G3010,גיליון3!$T$14:$T$28,0),MATCH('דיווח פרטני'!C3010,גיליון3!$U$13:$X$13,0)))</f>
        <v xml:space="preserve"> </v>
      </c>
      <c r="I3010" s="1"/>
      <c r="J3010" s="1" t="e">
        <f>VLOOKUP(Table_1[[#This Row],[מספר רישוי ]],'[3]2024'!$A:$AH,34,0)</f>
        <v>#N/A</v>
      </c>
    </row>
    <row r="3011" spans="1:10" ht="18" customHeight="1" thickBot="1" x14ac:dyDescent="0.3">
      <c r="A3011" s="1"/>
      <c r="B3011" s="1"/>
      <c r="C3011" s="1"/>
      <c r="D3011" s="1"/>
      <c r="E3011" s="713"/>
      <c r="F3011" s="1"/>
      <c r="G3011" s="1"/>
      <c r="H3011" s="45" t="str">
        <f t="array" ref="H3011">IF(ISERROR(INDEX(גיליון3!$U$14:$X$28,MATCH('דיווח פרטני'!G3011,גיליון3!$T$14:$T$28,0),MATCH('דיווח פרטני'!C3011,גיליון3!$U$13:$X$13,0)))," ", INDEX(גיליון3!$U$14:$X$28,MATCH('דיווח פרטני'!G3011,גיליון3!$T$14:$T$28,0),MATCH('דיווח פרטני'!C3011,גיליון3!$U$13:$X$13,0)))</f>
        <v xml:space="preserve"> </v>
      </c>
      <c r="I3011" s="1"/>
      <c r="J3011" s="1" t="e">
        <f>VLOOKUP(Table_1[[#This Row],[מספר רישוי ]],'[3]2024'!$A:$AH,34,0)</f>
        <v>#N/A</v>
      </c>
    </row>
    <row r="3012" spans="1:10" ht="18" customHeight="1" thickBot="1" x14ac:dyDescent="0.3">
      <c r="A3012" s="1"/>
      <c r="B3012" s="1"/>
      <c r="C3012" s="1"/>
      <c r="D3012" s="1"/>
      <c r="E3012" s="713"/>
      <c r="F3012" s="1"/>
      <c r="G3012" s="1"/>
      <c r="H3012" s="45" t="str">
        <f t="array" ref="H3012">IF(ISERROR(INDEX(גיליון3!$U$14:$X$28,MATCH('דיווח פרטני'!G3012,גיליון3!$T$14:$T$28,0),MATCH('דיווח פרטני'!C3012,גיליון3!$U$13:$X$13,0)))," ", INDEX(גיליון3!$U$14:$X$28,MATCH('דיווח פרטני'!G3012,גיליון3!$T$14:$T$28,0),MATCH('דיווח פרטני'!C3012,גיליון3!$U$13:$X$13,0)))</f>
        <v xml:space="preserve"> </v>
      </c>
      <c r="I3012" s="1"/>
      <c r="J3012" s="1" t="e">
        <f>VLOOKUP(Table_1[[#This Row],[מספר רישוי ]],'[3]2024'!$A:$AH,34,0)</f>
        <v>#N/A</v>
      </c>
    </row>
    <row r="3013" spans="1:10" ht="18" customHeight="1" thickBot="1" x14ac:dyDescent="0.3">
      <c r="A3013" s="1"/>
      <c r="B3013" s="1"/>
      <c r="C3013" s="1"/>
      <c r="D3013" s="1"/>
      <c r="E3013" s="713"/>
      <c r="F3013" s="1"/>
      <c r="G3013" s="1"/>
      <c r="H3013" s="45" t="str">
        <f t="array" ref="H3013">IF(ISERROR(INDEX(גיליון3!$U$14:$X$28,MATCH('דיווח פרטני'!G3013,גיליון3!$T$14:$T$28,0),MATCH('דיווח פרטני'!C3013,גיליון3!$U$13:$X$13,0)))," ", INDEX(גיליון3!$U$14:$X$28,MATCH('דיווח פרטני'!G3013,גיליון3!$T$14:$T$28,0),MATCH('דיווח פרטני'!C3013,גיליון3!$U$13:$X$13,0)))</f>
        <v xml:space="preserve"> </v>
      </c>
      <c r="I3013" s="1"/>
      <c r="J3013" s="1" t="e">
        <f>VLOOKUP(Table_1[[#This Row],[מספר רישוי ]],'[3]2024'!$A:$AH,34,0)</f>
        <v>#N/A</v>
      </c>
    </row>
    <row r="3014" spans="1:10" ht="18" customHeight="1" thickBot="1" x14ac:dyDescent="0.3">
      <c r="A3014" s="1"/>
      <c r="B3014" s="1"/>
      <c r="C3014" s="1"/>
      <c r="D3014" s="1"/>
      <c r="E3014" s="713"/>
      <c r="F3014" s="1"/>
      <c r="G3014" s="1"/>
      <c r="H3014" s="45" t="str">
        <f t="array" ref="H3014">IF(ISERROR(INDEX(גיליון3!$U$14:$X$28,MATCH('דיווח פרטני'!G3014,גיליון3!$T$14:$T$28,0),MATCH('דיווח פרטני'!C3014,גיליון3!$U$13:$X$13,0)))," ", INDEX(גיליון3!$U$14:$X$28,MATCH('דיווח פרטני'!G3014,גיליון3!$T$14:$T$28,0),MATCH('דיווח פרטני'!C3014,גיליון3!$U$13:$X$13,0)))</f>
        <v xml:space="preserve"> </v>
      </c>
      <c r="I3014" s="1"/>
      <c r="J3014" s="1" t="e">
        <f>VLOOKUP(Table_1[[#This Row],[מספר רישוי ]],'[3]2024'!$A:$AH,34,0)</f>
        <v>#N/A</v>
      </c>
    </row>
    <row r="3015" spans="1:10" ht="18" customHeight="1" thickBot="1" x14ac:dyDescent="0.3">
      <c r="A3015" s="1"/>
      <c r="B3015" s="1"/>
      <c r="C3015" s="1"/>
      <c r="D3015" s="1"/>
      <c r="E3015" s="713"/>
      <c r="F3015" s="1"/>
      <c r="G3015" s="1"/>
      <c r="H3015" s="45" t="str">
        <f t="array" ref="H3015">IF(ISERROR(INDEX(גיליון3!$U$14:$X$28,MATCH('דיווח פרטני'!G3015,גיליון3!$T$14:$T$28,0),MATCH('דיווח פרטני'!C3015,גיליון3!$U$13:$X$13,0)))," ", INDEX(גיליון3!$U$14:$X$28,MATCH('דיווח פרטני'!G3015,גיליון3!$T$14:$T$28,0),MATCH('דיווח פרטני'!C3015,גיליון3!$U$13:$X$13,0)))</f>
        <v xml:space="preserve"> </v>
      </c>
      <c r="I3015" s="1"/>
      <c r="J3015" s="1" t="e">
        <f>VLOOKUP(Table_1[[#This Row],[מספר רישוי ]],'[3]2024'!$A:$AH,34,0)</f>
        <v>#N/A</v>
      </c>
    </row>
    <row r="3016" spans="1:10" ht="18" customHeight="1" thickBot="1" x14ac:dyDescent="0.3">
      <c r="A3016" s="1"/>
      <c r="B3016" s="1"/>
      <c r="C3016" s="1"/>
      <c r="D3016" s="1"/>
      <c r="E3016" s="713"/>
      <c r="F3016" s="1"/>
      <c r="G3016" s="1"/>
      <c r="H3016" s="45" t="str">
        <f t="array" ref="H3016">IF(ISERROR(INDEX(גיליון3!$U$14:$X$28,MATCH('דיווח פרטני'!G3016,גיליון3!$T$14:$T$28,0),MATCH('דיווח פרטני'!C3016,גיליון3!$U$13:$X$13,0)))," ", INDEX(גיליון3!$U$14:$X$28,MATCH('דיווח פרטני'!G3016,גיליון3!$T$14:$T$28,0),MATCH('דיווח פרטני'!C3016,גיליון3!$U$13:$X$13,0)))</f>
        <v xml:space="preserve"> </v>
      </c>
      <c r="I3016" s="1"/>
      <c r="J3016" s="1" t="e">
        <f>VLOOKUP(Table_1[[#This Row],[מספר רישוי ]],'[3]2024'!$A:$AH,34,0)</f>
        <v>#N/A</v>
      </c>
    </row>
    <row r="3017" spans="1:10" ht="18" customHeight="1" thickBot="1" x14ac:dyDescent="0.3">
      <c r="A3017" s="1"/>
      <c r="B3017" s="1"/>
      <c r="C3017" s="1"/>
      <c r="D3017" s="1"/>
      <c r="E3017" s="713"/>
      <c r="F3017" s="1"/>
      <c r="G3017" s="1"/>
      <c r="H3017" s="45" t="str">
        <f t="array" ref="H3017">IF(ISERROR(INDEX(גיליון3!$U$14:$X$28,MATCH('דיווח פרטני'!G3017,גיליון3!$T$14:$T$28,0),MATCH('דיווח פרטני'!C3017,גיליון3!$U$13:$X$13,0)))," ", INDEX(גיליון3!$U$14:$X$28,MATCH('דיווח פרטני'!G3017,גיליון3!$T$14:$T$28,0),MATCH('דיווח פרטני'!C3017,גיליון3!$U$13:$X$13,0)))</f>
        <v xml:space="preserve"> </v>
      </c>
      <c r="I3017" s="1"/>
      <c r="J3017" s="1" t="e">
        <f>VLOOKUP(Table_1[[#This Row],[מספר רישוי ]],'[3]2024'!$A:$AH,34,0)</f>
        <v>#N/A</v>
      </c>
    </row>
    <row r="3018" spans="1:10" ht="18" customHeight="1" thickBot="1" x14ac:dyDescent="0.3">
      <c r="A3018" s="1"/>
      <c r="B3018" s="1"/>
      <c r="C3018" s="1"/>
      <c r="D3018" s="1"/>
      <c r="E3018" s="713"/>
      <c r="F3018" s="1"/>
      <c r="G3018" s="1"/>
      <c r="H3018" s="45" t="str">
        <f t="array" ref="H3018">IF(ISERROR(INDEX(גיליון3!$U$14:$X$28,MATCH('דיווח פרטני'!G3018,גיליון3!$T$14:$T$28,0),MATCH('דיווח פרטני'!C3018,גיליון3!$U$13:$X$13,0)))," ", INDEX(גיליון3!$U$14:$X$28,MATCH('דיווח פרטני'!G3018,גיליון3!$T$14:$T$28,0),MATCH('דיווח פרטני'!C3018,גיליון3!$U$13:$X$13,0)))</f>
        <v xml:space="preserve"> </v>
      </c>
      <c r="I3018" s="1"/>
      <c r="J3018" s="1" t="e">
        <f>VLOOKUP(Table_1[[#This Row],[מספר רישוי ]],'[3]2024'!$A:$AH,34,0)</f>
        <v>#N/A</v>
      </c>
    </row>
    <row r="3019" spans="1:10" ht="18" customHeight="1" thickBot="1" x14ac:dyDescent="0.3">
      <c r="A3019" s="1"/>
      <c r="B3019" s="1"/>
      <c r="C3019" s="1"/>
      <c r="D3019" s="1"/>
      <c r="E3019" s="713"/>
      <c r="F3019" s="1"/>
      <c r="G3019" s="1"/>
      <c r="H3019" s="45" t="str">
        <f t="array" ref="H3019">IF(ISERROR(INDEX(גיליון3!$U$14:$X$28,MATCH('דיווח פרטני'!G3019,גיליון3!$T$14:$T$28,0),MATCH('דיווח פרטני'!C3019,גיליון3!$U$13:$X$13,0)))," ", INDEX(גיליון3!$U$14:$X$28,MATCH('דיווח פרטני'!G3019,גיליון3!$T$14:$T$28,0),MATCH('דיווח פרטני'!C3019,גיליון3!$U$13:$X$13,0)))</f>
        <v xml:space="preserve"> </v>
      </c>
      <c r="I3019" s="1"/>
      <c r="J3019" s="1" t="e">
        <f>VLOOKUP(Table_1[[#This Row],[מספר רישוי ]],'[3]2024'!$A:$AH,34,0)</f>
        <v>#N/A</v>
      </c>
    </row>
    <row r="3020" spans="1:10" ht="18" customHeight="1" thickBot="1" x14ac:dyDescent="0.3">
      <c r="A3020" s="1"/>
      <c r="B3020" s="1"/>
      <c r="C3020" s="1"/>
      <c r="D3020" s="1"/>
      <c r="E3020" s="713"/>
      <c r="F3020" s="1"/>
      <c r="G3020" s="1"/>
      <c r="H3020" s="45" t="str">
        <f t="array" ref="H3020">IF(ISERROR(INDEX(גיליון3!$U$14:$X$28,MATCH('דיווח פרטני'!G3020,גיליון3!$T$14:$T$28,0),MATCH('דיווח פרטני'!C3020,גיליון3!$U$13:$X$13,0)))," ", INDEX(גיליון3!$U$14:$X$28,MATCH('דיווח פרטני'!G3020,גיליון3!$T$14:$T$28,0),MATCH('דיווח פרטני'!C3020,גיליון3!$U$13:$X$13,0)))</f>
        <v xml:space="preserve"> </v>
      </c>
      <c r="I3020" s="1"/>
      <c r="J3020" s="1" t="e">
        <f>VLOOKUP(Table_1[[#This Row],[מספר רישוי ]],'[3]2024'!$A:$AH,34,0)</f>
        <v>#N/A</v>
      </c>
    </row>
    <row r="3021" spans="1:10" ht="18" customHeight="1" thickBot="1" x14ac:dyDescent="0.3">
      <c r="A3021" s="1"/>
      <c r="B3021" s="1"/>
      <c r="C3021" s="1"/>
      <c r="D3021" s="1"/>
      <c r="E3021" s="713"/>
      <c r="F3021" s="1"/>
      <c r="G3021" s="1"/>
      <c r="H3021" s="45" t="str">
        <f t="array" ref="H3021">IF(ISERROR(INDEX(גיליון3!$U$14:$X$28,MATCH('דיווח פרטני'!G3021,גיליון3!$T$14:$T$28,0),MATCH('דיווח פרטני'!C3021,גיליון3!$U$13:$X$13,0)))," ", INDEX(גיליון3!$U$14:$X$28,MATCH('דיווח פרטני'!G3021,גיליון3!$T$14:$T$28,0),MATCH('דיווח פרטני'!C3021,גיליון3!$U$13:$X$13,0)))</f>
        <v xml:space="preserve"> </v>
      </c>
      <c r="I3021" s="1"/>
      <c r="J3021" s="1" t="e">
        <f>VLOOKUP(Table_1[[#This Row],[מספר רישוי ]],'[3]2024'!$A:$AH,34,0)</f>
        <v>#N/A</v>
      </c>
    </row>
    <row r="3022" spans="1:10" ht="18" customHeight="1" thickBot="1" x14ac:dyDescent="0.3">
      <c r="A3022" s="1"/>
      <c r="B3022" s="1"/>
      <c r="C3022" s="1"/>
      <c r="D3022" s="1"/>
      <c r="E3022" s="713"/>
      <c r="F3022" s="1"/>
      <c r="G3022" s="1"/>
      <c r="H3022" s="45" t="str">
        <f t="array" ref="H3022">IF(ISERROR(INDEX(גיליון3!$U$14:$X$28,MATCH('דיווח פרטני'!G3022,גיליון3!$T$14:$T$28,0),MATCH('דיווח פרטני'!C3022,גיליון3!$U$13:$X$13,0)))," ", INDEX(גיליון3!$U$14:$X$28,MATCH('דיווח פרטני'!G3022,גיליון3!$T$14:$T$28,0),MATCH('דיווח פרטני'!C3022,גיליון3!$U$13:$X$13,0)))</f>
        <v xml:space="preserve"> </v>
      </c>
      <c r="I3022" s="1"/>
      <c r="J3022" s="1" t="e">
        <f>VLOOKUP(Table_1[[#This Row],[מספר רישוי ]],'[3]2024'!$A:$AH,34,0)</f>
        <v>#N/A</v>
      </c>
    </row>
    <row r="3023" spans="1:10" ht="18" customHeight="1" thickBot="1" x14ac:dyDescent="0.3">
      <c r="A3023" s="1"/>
      <c r="B3023" s="1"/>
      <c r="C3023" s="1"/>
      <c r="D3023" s="1"/>
      <c r="E3023" s="713"/>
      <c r="F3023" s="1"/>
      <c r="G3023" s="1"/>
      <c r="H3023" s="45" t="str">
        <f t="array" ref="H3023">IF(ISERROR(INDEX(גיליון3!$U$14:$X$28,MATCH('דיווח פרטני'!G3023,גיליון3!$T$14:$T$28,0),MATCH('דיווח פרטני'!C3023,גיליון3!$U$13:$X$13,0)))," ", INDEX(גיליון3!$U$14:$X$28,MATCH('דיווח פרטני'!G3023,גיליון3!$T$14:$T$28,0),MATCH('דיווח פרטני'!C3023,גיליון3!$U$13:$X$13,0)))</f>
        <v xml:space="preserve"> </v>
      </c>
      <c r="I3023" s="1"/>
      <c r="J3023" s="1" t="e">
        <f>VLOOKUP(Table_1[[#This Row],[מספר רישוי ]],'[3]2024'!$A:$AH,34,0)</f>
        <v>#N/A</v>
      </c>
    </row>
    <row r="3024" spans="1:10" ht="18" customHeight="1" thickBot="1" x14ac:dyDescent="0.3">
      <c r="A3024" s="1"/>
      <c r="B3024" s="1"/>
      <c r="C3024" s="1"/>
      <c r="D3024" s="1"/>
      <c r="E3024" s="713"/>
      <c r="F3024" s="1"/>
      <c r="G3024" s="1"/>
      <c r="H3024" s="45" t="str">
        <f t="array" ref="H3024">IF(ISERROR(INDEX(גיליון3!$U$14:$X$28,MATCH('דיווח פרטני'!G3024,גיליון3!$T$14:$T$28,0),MATCH('דיווח פרטני'!C3024,גיליון3!$U$13:$X$13,0)))," ", INDEX(גיליון3!$U$14:$X$28,MATCH('דיווח פרטני'!G3024,גיליון3!$T$14:$T$28,0),MATCH('דיווח פרטני'!C3024,גיליון3!$U$13:$X$13,0)))</f>
        <v xml:space="preserve"> </v>
      </c>
      <c r="I3024" s="1"/>
      <c r="J3024" s="1" t="e">
        <f>VLOOKUP(Table_1[[#This Row],[מספר רישוי ]],'[3]2024'!$A:$AH,34,0)</f>
        <v>#N/A</v>
      </c>
    </row>
    <row r="3025" spans="1:10" ht="18" customHeight="1" thickBot="1" x14ac:dyDescent="0.3">
      <c r="A3025" s="1"/>
      <c r="B3025" s="1"/>
      <c r="C3025" s="1"/>
      <c r="D3025" s="1"/>
      <c r="E3025" s="713"/>
      <c r="F3025" s="1"/>
      <c r="G3025" s="1"/>
      <c r="H3025" s="45" t="str">
        <f t="array" ref="H3025">IF(ISERROR(INDEX(גיליון3!$U$14:$X$28,MATCH('דיווח פרטני'!G3025,גיליון3!$T$14:$T$28,0),MATCH('דיווח פרטני'!C3025,גיליון3!$U$13:$X$13,0)))," ", INDEX(גיליון3!$U$14:$X$28,MATCH('דיווח פרטני'!G3025,גיליון3!$T$14:$T$28,0),MATCH('דיווח פרטני'!C3025,גיליון3!$U$13:$X$13,0)))</f>
        <v xml:space="preserve"> </v>
      </c>
      <c r="I3025" s="1"/>
      <c r="J3025" s="1" t="e">
        <f>VLOOKUP(Table_1[[#This Row],[מספר רישוי ]],'[3]2024'!$A:$AH,34,0)</f>
        <v>#N/A</v>
      </c>
    </row>
    <row r="3026" spans="1:10" ht="18" customHeight="1" thickBot="1" x14ac:dyDescent="0.3">
      <c r="A3026" s="1"/>
      <c r="B3026" s="1"/>
      <c r="C3026" s="1"/>
      <c r="D3026" s="1"/>
      <c r="E3026" s="713"/>
      <c r="F3026" s="1"/>
      <c r="G3026" s="1"/>
      <c r="H3026" s="45" t="str">
        <f t="array" ref="H3026">IF(ISERROR(INDEX(גיליון3!$U$14:$X$28,MATCH('דיווח פרטני'!G3026,גיליון3!$T$14:$T$28,0),MATCH('דיווח פרטני'!C3026,גיליון3!$U$13:$X$13,0)))," ", INDEX(גיליון3!$U$14:$X$28,MATCH('דיווח פרטני'!G3026,גיליון3!$T$14:$T$28,0),MATCH('דיווח פרטני'!C3026,גיליון3!$U$13:$X$13,0)))</f>
        <v xml:space="preserve"> </v>
      </c>
      <c r="I3026" s="1"/>
      <c r="J3026" s="1" t="e">
        <f>VLOOKUP(Table_1[[#This Row],[מספר רישוי ]],'[3]2024'!$A:$AH,34,0)</f>
        <v>#N/A</v>
      </c>
    </row>
    <row r="3027" spans="1:10" ht="18" customHeight="1" thickBot="1" x14ac:dyDescent="0.3">
      <c r="A3027" s="1"/>
      <c r="B3027" s="1"/>
      <c r="C3027" s="1"/>
      <c r="D3027" s="1"/>
      <c r="E3027" s="713"/>
      <c r="F3027" s="1"/>
      <c r="G3027" s="1"/>
      <c r="H3027" s="45" t="str">
        <f t="array" ref="H3027">IF(ISERROR(INDEX(גיליון3!$U$14:$X$28,MATCH('דיווח פרטני'!G3027,גיליון3!$T$14:$T$28,0),MATCH('דיווח פרטני'!C3027,גיליון3!$U$13:$X$13,0)))," ", INDEX(גיליון3!$U$14:$X$28,MATCH('דיווח פרטני'!G3027,גיליון3!$T$14:$T$28,0),MATCH('דיווח פרטני'!C3027,גיליון3!$U$13:$X$13,0)))</f>
        <v xml:space="preserve"> </v>
      </c>
      <c r="I3027" s="1"/>
      <c r="J3027" s="1" t="e">
        <f>VLOOKUP(Table_1[[#This Row],[מספר רישוי ]],'[3]2024'!$A:$AH,34,0)</f>
        <v>#N/A</v>
      </c>
    </row>
    <row r="3028" spans="1:10" ht="18" customHeight="1" thickBot="1" x14ac:dyDescent="0.3">
      <c r="A3028" s="1"/>
      <c r="B3028" s="1"/>
      <c r="C3028" s="1"/>
      <c r="D3028" s="1"/>
      <c r="E3028" s="713"/>
      <c r="F3028" s="1"/>
      <c r="G3028" s="1"/>
      <c r="H3028" s="45" t="str">
        <f t="array" ref="H3028">IF(ISERROR(INDEX(גיליון3!$U$14:$X$28,MATCH('דיווח פרטני'!G3028,גיליון3!$T$14:$T$28,0),MATCH('דיווח פרטני'!C3028,גיליון3!$U$13:$X$13,0)))," ", INDEX(גיליון3!$U$14:$X$28,MATCH('דיווח פרטני'!G3028,גיליון3!$T$14:$T$28,0),MATCH('דיווח פרטני'!C3028,גיליון3!$U$13:$X$13,0)))</f>
        <v xml:space="preserve"> </v>
      </c>
      <c r="I3028" s="1"/>
      <c r="J3028" s="1" t="e">
        <f>VLOOKUP(Table_1[[#This Row],[מספר רישוי ]],'[3]2024'!$A:$AH,34,0)</f>
        <v>#N/A</v>
      </c>
    </row>
    <row r="3029" spans="1:10" ht="18" customHeight="1" thickBot="1" x14ac:dyDescent="0.3">
      <c r="A3029" s="1"/>
      <c r="B3029" s="1"/>
      <c r="C3029" s="1"/>
      <c r="D3029" s="1"/>
      <c r="E3029" s="713"/>
      <c r="F3029" s="1"/>
      <c r="G3029" s="1"/>
      <c r="H3029" s="45" t="str">
        <f t="array" ref="H3029">IF(ISERROR(INDEX(גיליון3!$U$14:$X$28,MATCH('דיווח פרטני'!G3029,גיליון3!$T$14:$T$28,0),MATCH('דיווח פרטני'!C3029,גיליון3!$U$13:$X$13,0)))," ", INDEX(גיליון3!$U$14:$X$28,MATCH('דיווח פרטני'!G3029,גיליון3!$T$14:$T$28,0),MATCH('דיווח פרטני'!C3029,גיליון3!$U$13:$X$13,0)))</f>
        <v xml:space="preserve"> </v>
      </c>
      <c r="I3029" s="1"/>
      <c r="J3029" s="1" t="e">
        <f>VLOOKUP(Table_1[[#This Row],[מספר רישוי ]],'[3]2024'!$A:$AH,34,0)</f>
        <v>#N/A</v>
      </c>
    </row>
    <row r="3030" spans="1:10" ht="18" customHeight="1" thickBot="1" x14ac:dyDescent="0.3">
      <c r="A3030" s="1"/>
      <c r="B3030" s="1"/>
      <c r="C3030" s="1"/>
      <c r="D3030" s="1"/>
      <c r="E3030" s="713"/>
      <c r="F3030" s="1"/>
      <c r="G3030" s="1"/>
      <c r="H3030" s="45" t="str">
        <f t="array" ref="H3030">IF(ISERROR(INDEX(גיליון3!$U$14:$X$28,MATCH('דיווח פרטני'!G3030,גיליון3!$T$14:$T$28,0),MATCH('דיווח פרטני'!C3030,גיליון3!$U$13:$X$13,0)))," ", INDEX(גיליון3!$U$14:$X$28,MATCH('דיווח פרטני'!G3030,גיליון3!$T$14:$T$28,0),MATCH('דיווח פרטני'!C3030,גיליון3!$U$13:$X$13,0)))</f>
        <v xml:space="preserve"> </v>
      </c>
      <c r="I3030" s="1"/>
      <c r="J3030" s="1" t="e">
        <f>VLOOKUP(Table_1[[#This Row],[מספר רישוי ]],'[3]2024'!$A:$AH,34,0)</f>
        <v>#N/A</v>
      </c>
    </row>
    <row r="3031" spans="1:10" ht="18" customHeight="1" thickBot="1" x14ac:dyDescent="0.3">
      <c r="A3031" s="1"/>
      <c r="B3031" s="1"/>
      <c r="C3031" s="1"/>
      <c r="D3031" s="1"/>
      <c r="E3031" s="713"/>
      <c r="F3031" s="1"/>
      <c r="G3031" s="1"/>
      <c r="H3031" s="45" t="str">
        <f t="array" ref="H3031">IF(ISERROR(INDEX(גיליון3!$U$14:$X$28,MATCH('דיווח פרטני'!G3031,גיליון3!$T$14:$T$28,0),MATCH('דיווח פרטני'!C3031,גיליון3!$U$13:$X$13,0)))," ", INDEX(גיליון3!$U$14:$X$28,MATCH('דיווח פרטני'!G3031,גיליון3!$T$14:$T$28,0),MATCH('דיווח פרטני'!C3031,גיליון3!$U$13:$X$13,0)))</f>
        <v xml:space="preserve"> </v>
      </c>
      <c r="I3031" s="1"/>
      <c r="J3031" s="1" t="e">
        <f>VLOOKUP(Table_1[[#This Row],[מספר רישוי ]],'[3]2024'!$A:$AH,34,0)</f>
        <v>#N/A</v>
      </c>
    </row>
    <row r="3032" spans="1:10" ht="18" customHeight="1" thickBot="1" x14ac:dyDescent="0.3">
      <c r="A3032" s="1"/>
      <c r="B3032" s="1"/>
      <c r="C3032" s="1"/>
      <c r="D3032" s="1"/>
      <c r="E3032" s="713"/>
      <c r="F3032" s="1"/>
      <c r="G3032" s="1"/>
      <c r="H3032" s="45" t="str">
        <f t="array" ref="H3032">IF(ISERROR(INDEX(גיליון3!$U$14:$X$28,MATCH('דיווח פרטני'!G3032,גיליון3!$T$14:$T$28,0),MATCH('דיווח פרטני'!C3032,גיליון3!$U$13:$X$13,0)))," ", INDEX(גיליון3!$U$14:$X$28,MATCH('דיווח פרטני'!G3032,גיליון3!$T$14:$T$28,0),MATCH('דיווח פרטני'!C3032,גיליון3!$U$13:$X$13,0)))</f>
        <v xml:space="preserve"> </v>
      </c>
      <c r="I3032" s="1"/>
      <c r="J3032" s="1" t="e">
        <f>VLOOKUP(Table_1[[#This Row],[מספר רישוי ]],'[3]2024'!$A:$AH,34,0)</f>
        <v>#N/A</v>
      </c>
    </row>
    <row r="3033" spans="1:10" ht="18" customHeight="1" thickBot="1" x14ac:dyDescent="0.3">
      <c r="A3033" s="1"/>
      <c r="B3033" s="1"/>
      <c r="C3033" s="1"/>
      <c r="D3033" s="1"/>
      <c r="E3033" s="713"/>
      <c r="F3033" s="1"/>
      <c r="G3033" s="1"/>
      <c r="H3033" s="45" t="str">
        <f t="array" ref="H3033">IF(ISERROR(INDEX(גיליון3!$U$14:$X$28,MATCH('דיווח פרטני'!G3033,גיליון3!$T$14:$T$28,0),MATCH('דיווח פרטני'!C3033,גיליון3!$U$13:$X$13,0)))," ", INDEX(גיליון3!$U$14:$X$28,MATCH('דיווח פרטני'!G3033,גיליון3!$T$14:$T$28,0),MATCH('דיווח פרטני'!C3033,גיליון3!$U$13:$X$13,0)))</f>
        <v xml:space="preserve"> </v>
      </c>
      <c r="I3033" s="1"/>
      <c r="J3033" s="1" t="e">
        <f>VLOOKUP(Table_1[[#This Row],[מספר רישוי ]],'[3]2024'!$A:$AH,34,0)</f>
        <v>#N/A</v>
      </c>
    </row>
    <row r="3034" spans="1:10" ht="18" customHeight="1" thickBot="1" x14ac:dyDescent="0.3">
      <c r="A3034" s="1"/>
      <c r="B3034" s="1"/>
      <c r="C3034" s="1"/>
      <c r="D3034" s="1"/>
      <c r="E3034" s="713"/>
      <c r="F3034" s="1"/>
      <c r="G3034" s="1"/>
      <c r="H3034" s="45" t="str">
        <f t="array" ref="H3034">IF(ISERROR(INDEX(גיליון3!$U$14:$X$28,MATCH('דיווח פרטני'!G3034,גיליון3!$T$14:$T$28,0),MATCH('דיווח פרטני'!C3034,גיליון3!$U$13:$X$13,0)))," ", INDEX(גיליון3!$U$14:$X$28,MATCH('דיווח פרטני'!G3034,גיליון3!$T$14:$T$28,0),MATCH('דיווח פרטני'!C3034,גיליון3!$U$13:$X$13,0)))</f>
        <v xml:space="preserve"> </v>
      </c>
      <c r="I3034" s="1"/>
      <c r="J3034" s="1" t="e">
        <f>VLOOKUP(Table_1[[#This Row],[מספר רישוי ]],'[3]2024'!$A:$AH,34,0)</f>
        <v>#N/A</v>
      </c>
    </row>
    <row r="3035" spans="1:10" ht="18" customHeight="1" thickBot="1" x14ac:dyDescent="0.3">
      <c r="A3035" s="1"/>
      <c r="B3035" s="1"/>
      <c r="C3035" s="1"/>
      <c r="D3035" s="1"/>
      <c r="E3035" s="713"/>
      <c r="F3035" s="1"/>
      <c r="G3035" s="1"/>
      <c r="H3035" s="45" t="str">
        <f t="array" ref="H3035">IF(ISERROR(INDEX(גיליון3!$U$14:$X$28,MATCH('דיווח פרטני'!G3035,גיליון3!$T$14:$T$28,0),MATCH('דיווח פרטני'!C3035,גיליון3!$U$13:$X$13,0)))," ", INDEX(גיליון3!$U$14:$X$28,MATCH('דיווח פרטני'!G3035,גיליון3!$T$14:$T$28,0),MATCH('דיווח פרטני'!C3035,גיליון3!$U$13:$X$13,0)))</f>
        <v xml:space="preserve"> </v>
      </c>
      <c r="I3035" s="1"/>
      <c r="J3035" s="1" t="e">
        <f>VLOOKUP(Table_1[[#This Row],[מספר רישוי ]],'[3]2024'!$A:$AH,34,0)</f>
        <v>#N/A</v>
      </c>
    </row>
    <row r="3036" spans="1:10" ht="18" customHeight="1" thickBot="1" x14ac:dyDescent="0.3">
      <c r="A3036" s="1"/>
      <c r="B3036" s="1"/>
      <c r="C3036" s="1"/>
      <c r="D3036" s="1"/>
      <c r="E3036" s="713"/>
      <c r="F3036" s="1"/>
      <c r="G3036" s="1"/>
      <c r="H3036" s="45" t="str">
        <f t="array" ref="H3036">IF(ISERROR(INDEX(גיליון3!$U$14:$X$28,MATCH('דיווח פרטני'!G3036,גיליון3!$T$14:$T$28,0),MATCH('דיווח פרטני'!C3036,גיליון3!$U$13:$X$13,0)))," ", INDEX(גיליון3!$U$14:$X$28,MATCH('דיווח פרטני'!G3036,גיליון3!$T$14:$T$28,0),MATCH('דיווח פרטני'!C3036,גיליון3!$U$13:$X$13,0)))</f>
        <v xml:space="preserve"> </v>
      </c>
      <c r="I3036" s="1"/>
      <c r="J3036" s="1" t="e">
        <f>VLOOKUP(Table_1[[#This Row],[מספר רישוי ]],'[3]2024'!$A:$AH,34,0)</f>
        <v>#N/A</v>
      </c>
    </row>
    <row r="3037" spans="1:10" ht="18" customHeight="1" thickBot="1" x14ac:dyDescent="0.3">
      <c r="A3037" s="1"/>
      <c r="B3037" s="1"/>
      <c r="C3037" s="1"/>
      <c r="D3037" s="1"/>
      <c r="E3037" s="713"/>
      <c r="F3037" s="1"/>
      <c r="G3037" s="1"/>
      <c r="H3037" s="45" t="str">
        <f t="array" ref="H3037">IF(ISERROR(INDEX(גיליון3!$U$14:$X$28,MATCH('דיווח פרטני'!G3037,גיליון3!$T$14:$T$28,0),MATCH('דיווח פרטני'!C3037,גיליון3!$U$13:$X$13,0)))," ", INDEX(גיליון3!$U$14:$X$28,MATCH('דיווח פרטני'!G3037,גיליון3!$T$14:$T$28,0),MATCH('דיווח פרטני'!C3037,גיליון3!$U$13:$X$13,0)))</f>
        <v xml:space="preserve"> </v>
      </c>
      <c r="I3037" s="1"/>
      <c r="J3037" s="1" t="e">
        <f>VLOOKUP(Table_1[[#This Row],[מספר רישוי ]],'[3]2024'!$A:$AH,34,0)</f>
        <v>#N/A</v>
      </c>
    </row>
    <row r="3038" spans="1:10" ht="18" customHeight="1" thickBot="1" x14ac:dyDescent="0.3">
      <c r="A3038" s="1"/>
      <c r="B3038" s="1"/>
      <c r="C3038" s="1"/>
      <c r="D3038" s="1"/>
      <c r="E3038" s="713"/>
      <c r="F3038" s="1"/>
      <c r="G3038" s="1"/>
      <c r="H3038" s="45" t="str">
        <f t="array" ref="H3038">IF(ISERROR(INDEX(גיליון3!$U$14:$X$28,MATCH('דיווח פרטני'!G3038,גיליון3!$T$14:$T$28,0),MATCH('דיווח פרטני'!C3038,גיליון3!$U$13:$X$13,0)))," ", INDEX(גיליון3!$U$14:$X$28,MATCH('דיווח פרטני'!G3038,גיליון3!$T$14:$T$28,0),MATCH('דיווח פרטני'!C3038,גיליון3!$U$13:$X$13,0)))</f>
        <v xml:space="preserve"> </v>
      </c>
      <c r="I3038" s="1"/>
      <c r="J3038" s="1" t="e">
        <f>VLOOKUP(Table_1[[#This Row],[מספר רישוי ]],'[3]2024'!$A:$AH,34,0)</f>
        <v>#N/A</v>
      </c>
    </row>
    <row r="3039" spans="1:10" ht="18" customHeight="1" thickBot="1" x14ac:dyDescent="0.3">
      <c r="A3039" s="1"/>
      <c r="B3039" s="1"/>
      <c r="C3039" s="1"/>
      <c r="D3039" s="1"/>
      <c r="E3039" s="713"/>
      <c r="F3039" s="1"/>
      <c r="G3039" s="1"/>
      <c r="H3039" s="45" t="str">
        <f t="array" ref="H3039">IF(ISERROR(INDEX(גיליון3!$U$14:$X$28,MATCH('דיווח פרטני'!G3039,גיליון3!$T$14:$T$28,0),MATCH('דיווח פרטני'!C3039,גיליון3!$U$13:$X$13,0)))," ", INDEX(גיליון3!$U$14:$X$28,MATCH('דיווח פרטני'!G3039,גיליון3!$T$14:$T$28,0),MATCH('דיווח פרטני'!C3039,גיליון3!$U$13:$X$13,0)))</f>
        <v xml:space="preserve"> </v>
      </c>
      <c r="I3039" s="1"/>
      <c r="J3039" s="1" t="e">
        <f>VLOOKUP(Table_1[[#This Row],[מספר רישוי ]],'[3]2024'!$A:$AH,34,0)</f>
        <v>#N/A</v>
      </c>
    </row>
    <row r="3040" spans="1:10" ht="18" customHeight="1" thickBot="1" x14ac:dyDescent="0.3">
      <c r="A3040" s="1"/>
      <c r="B3040" s="1"/>
      <c r="C3040" s="1"/>
      <c r="D3040" s="1"/>
      <c r="E3040" s="713"/>
      <c r="F3040" s="1"/>
      <c r="G3040" s="1"/>
      <c r="H3040" s="45" t="str">
        <f t="array" ref="H3040">IF(ISERROR(INDEX(גיליון3!$U$14:$X$28,MATCH('דיווח פרטני'!G3040,גיליון3!$T$14:$T$28,0),MATCH('דיווח פרטני'!C3040,גיליון3!$U$13:$X$13,0)))," ", INDEX(גיליון3!$U$14:$X$28,MATCH('דיווח פרטני'!G3040,גיליון3!$T$14:$T$28,0),MATCH('דיווח פרטני'!C3040,גיליון3!$U$13:$X$13,0)))</f>
        <v xml:space="preserve"> </v>
      </c>
      <c r="I3040" s="1"/>
      <c r="J3040" s="1" t="e">
        <f>VLOOKUP(Table_1[[#This Row],[מספר רישוי ]],'[3]2024'!$A:$AH,34,0)</f>
        <v>#N/A</v>
      </c>
    </row>
    <row r="3041" spans="1:10" ht="18" customHeight="1" thickBot="1" x14ac:dyDescent="0.3">
      <c r="A3041" s="1"/>
      <c r="B3041" s="1"/>
      <c r="C3041" s="1"/>
      <c r="D3041" s="1"/>
      <c r="E3041" s="713"/>
      <c r="F3041" s="1"/>
      <c r="G3041" s="1"/>
      <c r="H3041" s="45" t="str">
        <f t="array" ref="H3041">IF(ISERROR(INDEX(גיליון3!$U$14:$X$28,MATCH('דיווח פרטני'!G3041,גיליון3!$T$14:$T$28,0),MATCH('דיווח פרטני'!C3041,גיליון3!$U$13:$X$13,0)))," ", INDEX(גיליון3!$U$14:$X$28,MATCH('דיווח פרטני'!G3041,גיליון3!$T$14:$T$28,0),MATCH('דיווח פרטני'!C3041,גיליון3!$U$13:$X$13,0)))</f>
        <v xml:space="preserve"> </v>
      </c>
      <c r="I3041" s="1"/>
      <c r="J3041" s="1" t="e">
        <f>VLOOKUP(Table_1[[#This Row],[מספר רישוי ]],'[3]2024'!$A:$AH,34,0)</f>
        <v>#N/A</v>
      </c>
    </row>
    <row r="3042" spans="1:10" ht="18" customHeight="1" thickBot="1" x14ac:dyDescent="0.3">
      <c r="A3042" s="1"/>
      <c r="B3042" s="1"/>
      <c r="C3042" s="1"/>
      <c r="D3042" s="1"/>
      <c r="E3042" s="713"/>
      <c r="F3042" s="1"/>
      <c r="G3042" s="1"/>
      <c r="H3042" s="45" t="str">
        <f t="array" ref="H3042">IF(ISERROR(INDEX(גיליון3!$U$14:$X$28,MATCH('דיווח פרטני'!G3042,גיליון3!$T$14:$T$28,0),MATCH('דיווח פרטני'!C3042,גיליון3!$U$13:$X$13,0)))," ", INDEX(גיליון3!$U$14:$X$28,MATCH('דיווח פרטני'!G3042,גיליון3!$T$14:$T$28,0),MATCH('דיווח פרטני'!C3042,גיליון3!$U$13:$X$13,0)))</f>
        <v xml:space="preserve"> </v>
      </c>
      <c r="I3042" s="1"/>
      <c r="J3042" s="1" t="e">
        <f>VLOOKUP(Table_1[[#This Row],[מספר רישוי ]],'[3]2024'!$A:$AH,34,0)</f>
        <v>#N/A</v>
      </c>
    </row>
    <row r="3043" spans="1:10" ht="18" customHeight="1" thickBot="1" x14ac:dyDescent="0.3">
      <c r="A3043" s="1"/>
      <c r="B3043" s="1"/>
      <c r="C3043" s="1"/>
      <c r="D3043" s="1"/>
      <c r="E3043" s="713"/>
      <c r="F3043" s="1"/>
      <c r="G3043" s="1"/>
      <c r="H3043" s="45" t="str">
        <f t="array" ref="H3043">IF(ISERROR(INDEX(גיליון3!$U$14:$X$28,MATCH('דיווח פרטני'!G3043,גיליון3!$T$14:$T$28,0),MATCH('דיווח פרטני'!C3043,גיליון3!$U$13:$X$13,0)))," ", INDEX(גיליון3!$U$14:$X$28,MATCH('דיווח פרטני'!G3043,גיליון3!$T$14:$T$28,0),MATCH('דיווח פרטני'!C3043,גיליון3!$U$13:$X$13,0)))</f>
        <v xml:space="preserve"> </v>
      </c>
      <c r="I3043" s="1"/>
      <c r="J3043" s="1" t="e">
        <f>VLOOKUP(Table_1[[#This Row],[מספר רישוי ]],'[3]2024'!$A:$AH,34,0)</f>
        <v>#N/A</v>
      </c>
    </row>
    <row r="3044" spans="1:10" ht="18" customHeight="1" thickBot="1" x14ac:dyDescent="0.3">
      <c r="A3044" s="1"/>
      <c r="B3044" s="1"/>
      <c r="C3044" s="1"/>
      <c r="D3044" s="1"/>
      <c r="E3044" s="713"/>
      <c r="F3044" s="1"/>
      <c r="G3044" s="1"/>
      <c r="H3044" s="45" t="str">
        <f t="array" ref="H3044">IF(ISERROR(INDEX(גיליון3!$U$14:$X$28,MATCH('דיווח פרטני'!G3044,גיליון3!$T$14:$T$28,0),MATCH('דיווח פרטני'!C3044,גיליון3!$U$13:$X$13,0)))," ", INDEX(גיליון3!$U$14:$X$28,MATCH('דיווח פרטני'!G3044,גיליון3!$T$14:$T$28,0),MATCH('דיווח פרטני'!C3044,גיליון3!$U$13:$X$13,0)))</f>
        <v xml:space="preserve"> </v>
      </c>
      <c r="I3044" s="1"/>
      <c r="J3044" s="1" t="e">
        <f>VLOOKUP(Table_1[[#This Row],[מספר רישוי ]],'[3]2024'!$A:$AH,34,0)</f>
        <v>#N/A</v>
      </c>
    </row>
    <row r="3045" spans="1:10" ht="18" customHeight="1" thickBot="1" x14ac:dyDescent="0.3">
      <c r="A3045" s="1"/>
      <c r="B3045" s="1"/>
      <c r="C3045" s="1"/>
      <c r="D3045" s="1"/>
      <c r="E3045" s="713"/>
      <c r="F3045" s="1"/>
      <c r="G3045" s="1"/>
      <c r="H3045" s="45" t="str">
        <f t="array" ref="H3045">IF(ISERROR(INDEX(גיליון3!$U$14:$X$28,MATCH('דיווח פרטני'!G3045,גיליון3!$T$14:$T$28,0),MATCH('דיווח פרטני'!C3045,גיליון3!$U$13:$X$13,0)))," ", INDEX(גיליון3!$U$14:$X$28,MATCH('דיווח פרטני'!G3045,גיליון3!$T$14:$T$28,0),MATCH('דיווח פרטני'!C3045,גיליון3!$U$13:$X$13,0)))</f>
        <v xml:space="preserve"> </v>
      </c>
      <c r="I3045" s="1"/>
      <c r="J3045" s="1" t="e">
        <f>VLOOKUP(Table_1[[#This Row],[מספר רישוי ]],'[3]2024'!$A:$AH,34,0)</f>
        <v>#N/A</v>
      </c>
    </row>
    <row r="3046" spans="1:10" ht="18" customHeight="1" thickBot="1" x14ac:dyDescent="0.3">
      <c r="A3046" s="1"/>
      <c r="B3046" s="1"/>
      <c r="C3046" s="1"/>
      <c r="D3046" s="1"/>
      <c r="E3046" s="713"/>
      <c r="F3046" s="1"/>
      <c r="G3046" s="1"/>
      <c r="H3046" s="45" t="str">
        <f t="array" ref="H3046">IF(ISERROR(INDEX(גיליון3!$U$14:$X$28,MATCH('דיווח פרטני'!G3046,גיליון3!$T$14:$T$28,0),MATCH('דיווח פרטני'!C3046,גיליון3!$U$13:$X$13,0)))," ", INDEX(גיליון3!$U$14:$X$28,MATCH('דיווח פרטני'!G3046,גיליון3!$T$14:$T$28,0),MATCH('דיווח פרטני'!C3046,גיליון3!$U$13:$X$13,0)))</f>
        <v xml:space="preserve"> </v>
      </c>
      <c r="I3046" s="1"/>
      <c r="J3046" s="1" t="e">
        <f>VLOOKUP(Table_1[[#This Row],[מספר רישוי ]],'[3]2024'!$A:$AH,34,0)</f>
        <v>#N/A</v>
      </c>
    </row>
    <row r="3047" spans="1:10" ht="18" customHeight="1" thickBot="1" x14ac:dyDescent="0.3">
      <c r="A3047" s="1"/>
      <c r="B3047" s="1"/>
      <c r="C3047" s="1"/>
      <c r="D3047" s="1"/>
      <c r="E3047" s="713"/>
      <c r="F3047" s="1"/>
      <c r="G3047" s="1"/>
      <c r="H3047" s="45" t="str">
        <f t="array" ref="H3047">IF(ISERROR(INDEX(גיליון3!$U$14:$X$28,MATCH('דיווח פרטני'!G3047,גיליון3!$T$14:$T$28,0),MATCH('דיווח פרטני'!C3047,גיליון3!$U$13:$X$13,0)))," ", INDEX(גיליון3!$U$14:$X$28,MATCH('דיווח פרטני'!G3047,גיליון3!$T$14:$T$28,0),MATCH('דיווח פרטני'!C3047,גיליון3!$U$13:$X$13,0)))</f>
        <v xml:space="preserve"> </v>
      </c>
      <c r="I3047" s="1"/>
      <c r="J3047" s="1" t="e">
        <f>VLOOKUP(Table_1[[#This Row],[מספר רישוי ]],'[3]2024'!$A:$AH,34,0)</f>
        <v>#N/A</v>
      </c>
    </row>
    <row r="3048" spans="1:10" ht="18" customHeight="1" thickBot="1" x14ac:dyDescent="0.3">
      <c r="A3048" s="1"/>
      <c r="B3048" s="1"/>
      <c r="C3048" s="1"/>
      <c r="D3048" s="1"/>
      <c r="E3048" s="713"/>
      <c r="F3048" s="1"/>
      <c r="G3048" s="1"/>
      <c r="H3048" s="45" t="str">
        <f t="array" ref="H3048">IF(ISERROR(INDEX(גיליון3!$U$14:$X$28,MATCH('דיווח פרטני'!G3048,גיליון3!$T$14:$T$28,0),MATCH('דיווח פרטני'!C3048,גיליון3!$U$13:$X$13,0)))," ", INDEX(גיליון3!$U$14:$X$28,MATCH('דיווח פרטני'!G3048,גיליון3!$T$14:$T$28,0),MATCH('דיווח פרטני'!C3048,גיליון3!$U$13:$X$13,0)))</f>
        <v xml:space="preserve"> </v>
      </c>
      <c r="I3048" s="1"/>
      <c r="J3048" s="1" t="e">
        <f>VLOOKUP(Table_1[[#This Row],[מספר רישוי ]],'[3]2024'!$A:$AH,34,0)</f>
        <v>#N/A</v>
      </c>
    </row>
    <row r="3049" spans="1:10" ht="18" customHeight="1" thickBot="1" x14ac:dyDescent="0.3">
      <c r="A3049" s="1"/>
      <c r="B3049" s="1"/>
      <c r="C3049" s="1"/>
      <c r="D3049" s="1"/>
      <c r="E3049" s="713"/>
      <c r="F3049" s="1"/>
      <c r="G3049" s="1"/>
      <c r="H3049" s="45" t="str">
        <f t="array" ref="H3049">IF(ISERROR(INDEX(גיליון3!$U$14:$X$28,MATCH('דיווח פרטני'!G3049,גיליון3!$T$14:$T$28,0),MATCH('דיווח פרטני'!C3049,גיליון3!$U$13:$X$13,0)))," ", INDEX(גיליון3!$U$14:$X$28,MATCH('דיווח פרטני'!G3049,גיליון3!$T$14:$T$28,0),MATCH('דיווח פרטני'!C3049,גיליון3!$U$13:$X$13,0)))</f>
        <v xml:space="preserve"> </v>
      </c>
      <c r="I3049" s="1"/>
      <c r="J3049" s="1" t="e">
        <f>VLOOKUP(Table_1[[#This Row],[מספר רישוי ]],'[3]2024'!$A:$AH,34,0)</f>
        <v>#N/A</v>
      </c>
    </row>
    <row r="3050" spans="1:10" ht="18" customHeight="1" thickBot="1" x14ac:dyDescent="0.3">
      <c r="A3050" s="1"/>
      <c r="B3050" s="1"/>
      <c r="C3050" s="1"/>
      <c r="D3050" s="1"/>
      <c r="E3050" s="713"/>
      <c r="F3050" s="1"/>
      <c r="G3050" s="1"/>
      <c r="H3050" s="45" t="str">
        <f t="array" ref="H3050">IF(ISERROR(INDEX(גיליון3!$U$14:$X$28,MATCH('דיווח פרטני'!G3050,גיליון3!$T$14:$T$28,0),MATCH('דיווח פרטני'!C3050,גיליון3!$U$13:$X$13,0)))," ", INDEX(גיליון3!$U$14:$X$28,MATCH('דיווח פרטני'!G3050,גיליון3!$T$14:$T$28,0),MATCH('דיווח פרטני'!C3050,גיליון3!$U$13:$X$13,0)))</f>
        <v xml:space="preserve"> </v>
      </c>
      <c r="I3050" s="1"/>
      <c r="J3050" s="1" t="e">
        <f>VLOOKUP(Table_1[[#This Row],[מספר רישוי ]],'[3]2024'!$A:$AH,34,0)</f>
        <v>#N/A</v>
      </c>
    </row>
    <row r="3051" spans="1:10" ht="18" customHeight="1" thickBot="1" x14ac:dyDescent="0.3">
      <c r="A3051" s="1"/>
      <c r="B3051" s="1"/>
      <c r="C3051" s="1"/>
      <c r="D3051" s="1"/>
      <c r="E3051" s="713"/>
      <c r="F3051" s="1"/>
      <c r="G3051" s="1"/>
      <c r="H3051" s="45" t="str">
        <f t="array" ref="H3051">IF(ISERROR(INDEX(גיליון3!$U$14:$X$28,MATCH('דיווח פרטני'!G3051,גיליון3!$T$14:$T$28,0),MATCH('דיווח פרטני'!C3051,גיליון3!$U$13:$X$13,0)))," ", INDEX(גיליון3!$U$14:$X$28,MATCH('דיווח פרטני'!G3051,גיליון3!$T$14:$T$28,0),MATCH('דיווח פרטני'!C3051,גיליון3!$U$13:$X$13,0)))</f>
        <v xml:space="preserve"> </v>
      </c>
      <c r="I3051" s="1"/>
      <c r="J3051" s="1" t="e">
        <f>VLOOKUP(Table_1[[#This Row],[מספר רישוי ]],'[3]2024'!$A:$AH,34,0)</f>
        <v>#N/A</v>
      </c>
    </row>
    <row r="3052" spans="1:10" ht="18" customHeight="1" thickBot="1" x14ac:dyDescent="0.3">
      <c r="A3052" s="1"/>
      <c r="B3052" s="1"/>
      <c r="C3052" s="1"/>
      <c r="D3052" s="1"/>
      <c r="E3052" s="713"/>
      <c r="F3052" s="1"/>
      <c r="G3052" s="1"/>
      <c r="H3052" s="45" t="str">
        <f t="array" ref="H3052">IF(ISERROR(INDEX(גיליון3!$U$14:$X$28,MATCH('דיווח פרטני'!G3052,גיליון3!$T$14:$T$28,0),MATCH('דיווח פרטני'!C3052,גיליון3!$U$13:$X$13,0)))," ", INDEX(גיליון3!$U$14:$X$28,MATCH('דיווח פרטני'!G3052,גיליון3!$T$14:$T$28,0),MATCH('דיווח פרטני'!C3052,גיליון3!$U$13:$X$13,0)))</f>
        <v xml:space="preserve"> </v>
      </c>
      <c r="I3052" s="1"/>
      <c r="J3052" s="1" t="e">
        <f>VLOOKUP(Table_1[[#This Row],[מספר רישוי ]],'[3]2024'!$A:$AH,34,0)</f>
        <v>#N/A</v>
      </c>
    </row>
    <row r="3053" spans="1:10" ht="18" customHeight="1" thickBot="1" x14ac:dyDescent="0.3">
      <c r="A3053" s="1"/>
      <c r="B3053" s="1"/>
      <c r="C3053" s="1"/>
      <c r="D3053" s="1"/>
      <c r="E3053" s="713"/>
      <c r="F3053" s="1"/>
      <c r="G3053" s="1"/>
      <c r="H3053" s="45" t="str">
        <f t="array" ref="H3053">IF(ISERROR(INDEX(גיליון3!$U$14:$X$28,MATCH('דיווח פרטני'!G3053,גיליון3!$T$14:$T$28,0),MATCH('דיווח פרטני'!C3053,גיליון3!$U$13:$X$13,0)))," ", INDEX(גיליון3!$U$14:$X$28,MATCH('דיווח פרטני'!G3053,גיליון3!$T$14:$T$28,0),MATCH('דיווח פרטני'!C3053,גיליון3!$U$13:$X$13,0)))</f>
        <v xml:space="preserve"> </v>
      </c>
      <c r="I3053" s="1"/>
      <c r="J3053" s="1" t="e">
        <f>VLOOKUP(Table_1[[#This Row],[מספר רישוי ]],'[3]2024'!$A:$AH,34,0)</f>
        <v>#N/A</v>
      </c>
    </row>
    <row r="3054" spans="1:10" ht="18" customHeight="1" thickBot="1" x14ac:dyDescent="0.3">
      <c r="A3054" s="1"/>
      <c r="B3054" s="1"/>
      <c r="C3054" s="1"/>
      <c r="D3054" s="1"/>
      <c r="E3054" s="713"/>
      <c r="F3054" s="1"/>
      <c r="G3054" s="1"/>
      <c r="H3054" s="45" t="str">
        <f t="array" ref="H3054">IF(ISERROR(INDEX(גיליון3!$U$14:$X$28,MATCH('דיווח פרטני'!G3054,גיליון3!$T$14:$T$28,0),MATCH('דיווח פרטני'!C3054,גיליון3!$U$13:$X$13,0)))," ", INDEX(גיליון3!$U$14:$X$28,MATCH('דיווח פרטני'!G3054,גיליון3!$T$14:$T$28,0),MATCH('דיווח פרטני'!C3054,גיליון3!$U$13:$X$13,0)))</f>
        <v xml:space="preserve"> </v>
      </c>
      <c r="I3054" s="1"/>
      <c r="J3054" s="1" t="e">
        <f>VLOOKUP(Table_1[[#This Row],[מספר רישוי ]],'[3]2024'!$A:$AH,34,0)</f>
        <v>#N/A</v>
      </c>
    </row>
    <row r="3055" spans="1:10" ht="18" customHeight="1" thickBot="1" x14ac:dyDescent="0.3">
      <c r="A3055" s="1"/>
      <c r="B3055" s="1"/>
      <c r="C3055" s="1"/>
      <c r="D3055" s="1"/>
      <c r="E3055" s="713"/>
      <c r="F3055" s="1"/>
      <c r="G3055" s="1"/>
      <c r="H3055" s="45" t="str">
        <f t="array" ref="H3055">IF(ISERROR(INDEX(גיליון3!$U$14:$X$28,MATCH('דיווח פרטני'!G3055,גיליון3!$T$14:$T$28,0),MATCH('דיווח פרטני'!C3055,גיליון3!$U$13:$X$13,0)))," ", INDEX(גיליון3!$U$14:$X$28,MATCH('דיווח פרטני'!G3055,גיליון3!$T$14:$T$28,0),MATCH('דיווח פרטני'!C3055,גיליון3!$U$13:$X$13,0)))</f>
        <v xml:space="preserve"> </v>
      </c>
      <c r="I3055" s="1"/>
      <c r="J3055" s="1" t="e">
        <f>VLOOKUP(Table_1[[#This Row],[מספר רישוי ]],'[3]2024'!$A:$AH,34,0)</f>
        <v>#N/A</v>
      </c>
    </row>
    <row r="3056" spans="1:10" ht="18" customHeight="1" thickBot="1" x14ac:dyDescent="0.3">
      <c r="A3056" s="1"/>
      <c r="B3056" s="1"/>
      <c r="C3056" s="1"/>
      <c r="D3056" s="1"/>
      <c r="E3056" s="713"/>
      <c r="F3056" s="1"/>
      <c r="G3056" s="1"/>
      <c r="H3056" s="45" t="str">
        <f t="array" ref="H3056">IF(ISERROR(INDEX(גיליון3!$U$14:$X$28,MATCH('דיווח פרטני'!G3056,גיליון3!$T$14:$T$28,0),MATCH('דיווח פרטני'!C3056,גיליון3!$U$13:$X$13,0)))," ", INDEX(גיליון3!$U$14:$X$28,MATCH('דיווח פרטני'!G3056,גיליון3!$T$14:$T$28,0),MATCH('דיווח פרטני'!C3056,גיליון3!$U$13:$X$13,0)))</f>
        <v xml:space="preserve"> </v>
      </c>
      <c r="I3056" s="1"/>
      <c r="J3056" s="1" t="e">
        <f>VLOOKUP(Table_1[[#This Row],[מספר רישוי ]],'[3]2024'!$A:$AH,34,0)</f>
        <v>#N/A</v>
      </c>
    </row>
    <row r="3057" spans="1:10" ht="18" customHeight="1" thickBot="1" x14ac:dyDescent="0.3">
      <c r="A3057" s="1"/>
      <c r="B3057" s="1"/>
      <c r="C3057" s="1"/>
      <c r="D3057" s="1"/>
      <c r="E3057" s="713"/>
      <c r="F3057" s="1"/>
      <c r="G3057" s="1"/>
      <c r="H3057" s="45" t="str">
        <f t="array" ref="H3057">IF(ISERROR(INDEX(גיליון3!$U$14:$X$28,MATCH('דיווח פרטני'!G3057,גיליון3!$T$14:$T$28,0),MATCH('דיווח פרטני'!C3057,גיליון3!$U$13:$X$13,0)))," ", INDEX(גיליון3!$U$14:$X$28,MATCH('דיווח פרטני'!G3057,גיליון3!$T$14:$T$28,0),MATCH('דיווח פרטני'!C3057,גיליון3!$U$13:$X$13,0)))</f>
        <v xml:space="preserve"> </v>
      </c>
      <c r="I3057" s="1"/>
      <c r="J3057" s="1" t="e">
        <f>VLOOKUP(Table_1[[#This Row],[מספר רישוי ]],'[3]2024'!$A:$AH,34,0)</f>
        <v>#N/A</v>
      </c>
    </row>
    <row r="3058" spans="1:10" ht="18" customHeight="1" thickBot="1" x14ac:dyDescent="0.3">
      <c r="A3058" s="1"/>
      <c r="B3058" s="1"/>
      <c r="C3058" s="1"/>
      <c r="D3058" s="1"/>
      <c r="E3058" s="713"/>
      <c r="F3058" s="1"/>
      <c r="G3058" s="1"/>
      <c r="H3058" s="45" t="str">
        <f t="array" ref="H3058">IF(ISERROR(INDEX(גיליון3!$U$14:$X$28,MATCH('דיווח פרטני'!G3058,גיליון3!$T$14:$T$28,0),MATCH('דיווח פרטני'!C3058,גיליון3!$U$13:$X$13,0)))," ", INDEX(גיליון3!$U$14:$X$28,MATCH('דיווח פרטני'!G3058,גיליון3!$T$14:$T$28,0),MATCH('דיווח פרטני'!C3058,גיליון3!$U$13:$X$13,0)))</f>
        <v xml:space="preserve"> </v>
      </c>
      <c r="I3058" s="1"/>
      <c r="J3058" s="1" t="e">
        <f>VLOOKUP(Table_1[[#This Row],[מספר רישוי ]],'[3]2024'!$A:$AH,34,0)</f>
        <v>#N/A</v>
      </c>
    </row>
    <row r="3059" spans="1:10" ht="18" customHeight="1" thickBot="1" x14ac:dyDescent="0.3">
      <c r="A3059" s="1"/>
      <c r="B3059" s="1"/>
      <c r="C3059" s="1"/>
      <c r="D3059" s="1"/>
      <c r="E3059" s="713"/>
      <c r="F3059" s="1"/>
      <c r="G3059" s="1"/>
      <c r="H3059" s="45" t="str">
        <f t="array" ref="H3059">IF(ISERROR(INDEX(גיליון3!$U$14:$X$28,MATCH('דיווח פרטני'!G3059,גיליון3!$T$14:$T$28,0),MATCH('דיווח פרטני'!C3059,גיליון3!$U$13:$X$13,0)))," ", INDEX(גיליון3!$U$14:$X$28,MATCH('דיווח פרטני'!G3059,גיליון3!$T$14:$T$28,0),MATCH('דיווח פרטני'!C3059,גיליון3!$U$13:$X$13,0)))</f>
        <v xml:space="preserve"> </v>
      </c>
      <c r="I3059" s="1"/>
      <c r="J3059" s="1" t="e">
        <f>VLOOKUP(Table_1[[#This Row],[מספר רישוי ]],'[3]2024'!$A:$AH,34,0)</f>
        <v>#N/A</v>
      </c>
    </row>
    <row r="3060" spans="1:10" ht="18" customHeight="1" thickBot="1" x14ac:dyDescent="0.3">
      <c r="A3060" s="1"/>
      <c r="B3060" s="1"/>
      <c r="C3060" s="1"/>
      <c r="D3060" s="1"/>
      <c r="E3060" s="713"/>
      <c r="F3060" s="1"/>
      <c r="G3060" s="1"/>
      <c r="H3060" s="45" t="str">
        <f t="array" ref="H3060">IF(ISERROR(INDEX(גיליון3!$U$14:$X$28,MATCH('דיווח פרטני'!G3060,גיליון3!$T$14:$T$28,0),MATCH('דיווח פרטני'!C3060,גיליון3!$U$13:$X$13,0)))," ", INDEX(גיליון3!$U$14:$X$28,MATCH('דיווח פרטני'!G3060,גיליון3!$T$14:$T$28,0),MATCH('דיווח פרטני'!C3060,גיליון3!$U$13:$X$13,0)))</f>
        <v xml:space="preserve"> </v>
      </c>
      <c r="I3060" s="1"/>
      <c r="J3060" s="1" t="e">
        <f>VLOOKUP(Table_1[[#This Row],[מספר רישוי ]],'[3]2024'!$A:$AH,34,0)</f>
        <v>#N/A</v>
      </c>
    </row>
    <row r="3061" spans="1:10" ht="18" customHeight="1" thickBot="1" x14ac:dyDescent="0.3">
      <c r="A3061" s="1"/>
      <c r="B3061" s="1"/>
      <c r="C3061" s="1"/>
      <c r="D3061" s="1"/>
      <c r="E3061" s="713"/>
      <c r="F3061" s="1"/>
      <c r="G3061" s="1"/>
      <c r="H3061" s="45" t="str">
        <f t="array" ref="H3061">IF(ISERROR(INDEX(גיליון3!$U$14:$X$28,MATCH('דיווח פרטני'!G3061,גיליון3!$T$14:$T$28,0),MATCH('דיווח פרטני'!C3061,גיליון3!$U$13:$X$13,0)))," ", INDEX(גיליון3!$U$14:$X$28,MATCH('דיווח פרטני'!G3061,גיליון3!$T$14:$T$28,0),MATCH('דיווח פרטני'!C3061,גיליון3!$U$13:$X$13,0)))</f>
        <v xml:space="preserve"> </v>
      </c>
      <c r="I3061" s="1"/>
      <c r="J3061" s="1" t="e">
        <f>VLOOKUP(Table_1[[#This Row],[מספר רישוי ]],'[3]2024'!$A:$AH,34,0)</f>
        <v>#N/A</v>
      </c>
    </row>
    <row r="3062" spans="1:10" ht="18" customHeight="1" thickBot="1" x14ac:dyDescent="0.3">
      <c r="A3062" s="1"/>
      <c r="B3062" s="1"/>
      <c r="C3062" s="1"/>
      <c r="D3062" s="1"/>
      <c r="E3062" s="713"/>
      <c r="F3062" s="1"/>
      <c r="G3062" s="1"/>
      <c r="H3062" s="45" t="str">
        <f t="array" ref="H3062">IF(ISERROR(INDEX(גיליון3!$U$14:$X$28,MATCH('דיווח פרטני'!G3062,גיליון3!$T$14:$T$28,0),MATCH('דיווח פרטני'!C3062,גיליון3!$U$13:$X$13,0)))," ", INDEX(גיליון3!$U$14:$X$28,MATCH('דיווח פרטני'!G3062,גיליון3!$T$14:$T$28,0),MATCH('דיווח פרטני'!C3062,גיליון3!$U$13:$X$13,0)))</f>
        <v xml:space="preserve"> </v>
      </c>
      <c r="I3062" s="1"/>
      <c r="J3062" s="1" t="e">
        <f>VLOOKUP(Table_1[[#This Row],[מספר רישוי ]],'[3]2024'!$A:$AH,34,0)</f>
        <v>#N/A</v>
      </c>
    </row>
    <row r="3063" spans="1:10" ht="18" customHeight="1" thickBot="1" x14ac:dyDescent="0.3">
      <c r="A3063" s="1"/>
      <c r="B3063" s="1"/>
      <c r="C3063" s="1"/>
      <c r="D3063" s="1"/>
      <c r="E3063" s="713"/>
      <c r="F3063" s="1"/>
      <c r="G3063" s="1"/>
      <c r="H3063" s="45" t="str">
        <f t="array" ref="H3063">IF(ISERROR(INDEX(גיליון3!$U$14:$X$28,MATCH('דיווח פרטני'!G3063,גיליון3!$T$14:$T$28,0),MATCH('דיווח פרטני'!C3063,גיליון3!$U$13:$X$13,0)))," ", INDEX(גיליון3!$U$14:$X$28,MATCH('דיווח פרטני'!G3063,גיליון3!$T$14:$T$28,0),MATCH('דיווח פרטני'!C3063,גיליון3!$U$13:$X$13,0)))</f>
        <v xml:space="preserve"> </v>
      </c>
      <c r="I3063" s="1"/>
      <c r="J3063" s="1" t="e">
        <f>VLOOKUP(Table_1[[#This Row],[מספר רישוי ]],'[3]2024'!$A:$AH,34,0)</f>
        <v>#N/A</v>
      </c>
    </row>
    <row r="3064" spans="1:10" ht="18" customHeight="1" thickBot="1" x14ac:dyDescent="0.3">
      <c r="A3064" s="1"/>
      <c r="B3064" s="1"/>
      <c r="C3064" s="1"/>
      <c r="D3064" s="1"/>
      <c r="E3064" s="713"/>
      <c r="F3064" s="1"/>
      <c r="G3064" s="1"/>
      <c r="H3064" s="45" t="str">
        <f t="array" ref="H3064">IF(ISERROR(INDEX(גיליון3!$U$14:$X$28,MATCH('דיווח פרטני'!G3064,גיליון3!$T$14:$T$28,0),MATCH('דיווח פרטני'!C3064,גיליון3!$U$13:$X$13,0)))," ", INDEX(גיליון3!$U$14:$X$28,MATCH('דיווח פרטני'!G3064,גיליון3!$T$14:$T$28,0),MATCH('דיווח פרטני'!C3064,גיליון3!$U$13:$X$13,0)))</f>
        <v xml:space="preserve"> </v>
      </c>
      <c r="I3064" s="1"/>
      <c r="J3064" s="1" t="e">
        <f>VLOOKUP(Table_1[[#This Row],[מספר רישוי ]],'[3]2024'!$A:$AH,34,0)</f>
        <v>#N/A</v>
      </c>
    </row>
    <row r="3065" spans="1:10" ht="18" customHeight="1" thickBot="1" x14ac:dyDescent="0.3">
      <c r="A3065" s="1"/>
      <c r="B3065" s="1"/>
      <c r="C3065" s="1"/>
      <c r="D3065" s="1"/>
      <c r="E3065" s="713"/>
      <c r="F3065" s="1"/>
      <c r="G3065" s="1"/>
      <c r="H3065" s="45" t="str">
        <f t="array" ref="H3065">IF(ISERROR(INDEX(גיליון3!$U$14:$X$28,MATCH('דיווח פרטני'!G3065,גיליון3!$T$14:$T$28,0),MATCH('דיווח פרטני'!C3065,גיליון3!$U$13:$X$13,0)))," ", INDEX(גיליון3!$U$14:$X$28,MATCH('דיווח פרטני'!G3065,גיליון3!$T$14:$T$28,0),MATCH('דיווח פרטני'!C3065,גיליון3!$U$13:$X$13,0)))</f>
        <v xml:space="preserve"> </v>
      </c>
      <c r="I3065" s="1"/>
      <c r="J3065" s="1" t="e">
        <f>VLOOKUP(Table_1[[#This Row],[מספר רישוי ]],'[3]2024'!$A:$AH,34,0)</f>
        <v>#N/A</v>
      </c>
    </row>
    <row r="3066" spans="1:10" ht="18" customHeight="1" thickBot="1" x14ac:dyDescent="0.3">
      <c r="A3066" s="1"/>
      <c r="B3066" s="1"/>
      <c r="C3066" s="1"/>
      <c r="D3066" s="1"/>
      <c r="E3066" s="713"/>
      <c r="F3066" s="1"/>
      <c r="G3066" s="1"/>
      <c r="H3066" s="45" t="str">
        <f t="array" ref="H3066">IF(ISERROR(INDEX(גיליון3!$U$14:$X$28,MATCH('דיווח פרטני'!G3066,גיליון3!$T$14:$T$28,0),MATCH('דיווח פרטני'!C3066,גיליון3!$U$13:$X$13,0)))," ", INDEX(גיליון3!$U$14:$X$28,MATCH('דיווח פרטני'!G3066,גיליון3!$T$14:$T$28,0),MATCH('דיווח פרטני'!C3066,גיליון3!$U$13:$X$13,0)))</f>
        <v xml:space="preserve"> </v>
      </c>
      <c r="I3066" s="1"/>
      <c r="J3066" s="1" t="e">
        <f>VLOOKUP(Table_1[[#This Row],[מספר רישוי ]],'[3]2024'!$A:$AH,34,0)</f>
        <v>#N/A</v>
      </c>
    </row>
    <row r="3067" spans="1:10" ht="18" customHeight="1" thickBot="1" x14ac:dyDescent="0.3">
      <c r="A3067" s="1"/>
      <c r="B3067" s="1"/>
      <c r="C3067" s="1"/>
      <c r="D3067" s="1"/>
      <c r="E3067" s="713"/>
      <c r="F3067" s="1"/>
      <c r="G3067" s="1"/>
      <c r="H3067" s="45" t="str">
        <f t="array" ref="H3067">IF(ISERROR(INDEX(גיליון3!$U$14:$X$28,MATCH('דיווח פרטני'!G3067,גיליון3!$T$14:$T$28,0),MATCH('דיווח פרטני'!C3067,גיליון3!$U$13:$X$13,0)))," ", INDEX(גיליון3!$U$14:$X$28,MATCH('דיווח פרטני'!G3067,גיליון3!$T$14:$T$28,0),MATCH('דיווח פרטני'!C3067,גיליון3!$U$13:$X$13,0)))</f>
        <v xml:space="preserve"> </v>
      </c>
      <c r="I3067" s="1"/>
      <c r="J3067" s="1" t="e">
        <f>VLOOKUP(Table_1[[#This Row],[מספר רישוי ]],'[3]2024'!$A:$AH,34,0)</f>
        <v>#N/A</v>
      </c>
    </row>
    <row r="3068" spans="1:10" ht="18" customHeight="1" thickBot="1" x14ac:dyDescent="0.3">
      <c r="A3068" s="1"/>
      <c r="B3068" s="1"/>
      <c r="C3068" s="1"/>
      <c r="D3068" s="1"/>
      <c r="E3068" s="713"/>
      <c r="F3068" s="1"/>
      <c r="G3068" s="1"/>
      <c r="H3068" s="45" t="str">
        <f t="array" ref="H3068">IF(ISERROR(INDEX(גיליון3!$U$14:$X$28,MATCH('דיווח פרטני'!G3068,גיליון3!$T$14:$T$28,0),MATCH('דיווח פרטני'!C3068,גיליון3!$U$13:$X$13,0)))," ", INDEX(גיליון3!$U$14:$X$28,MATCH('דיווח פרטני'!G3068,גיליון3!$T$14:$T$28,0),MATCH('דיווח פרטני'!C3068,גיליון3!$U$13:$X$13,0)))</f>
        <v xml:space="preserve"> </v>
      </c>
      <c r="I3068" s="1"/>
      <c r="J3068" s="1" t="e">
        <f>VLOOKUP(Table_1[[#This Row],[מספר רישוי ]],'[3]2024'!$A:$AH,34,0)</f>
        <v>#N/A</v>
      </c>
    </row>
    <row r="3069" spans="1:10" ht="18" customHeight="1" thickBot="1" x14ac:dyDescent="0.3">
      <c r="A3069" s="1"/>
      <c r="B3069" s="1"/>
      <c r="C3069" s="1"/>
      <c r="D3069" s="1"/>
      <c r="E3069" s="713"/>
      <c r="F3069" s="1"/>
      <c r="G3069" s="1"/>
      <c r="H3069" s="45" t="str">
        <f t="array" ref="H3069">IF(ISERROR(INDEX(גיליון3!$U$14:$X$28,MATCH('דיווח פרטני'!G3069,גיליון3!$T$14:$T$28,0),MATCH('דיווח פרטני'!C3069,גיליון3!$U$13:$X$13,0)))," ", INDEX(גיליון3!$U$14:$X$28,MATCH('דיווח פרטני'!G3069,גיליון3!$T$14:$T$28,0),MATCH('דיווח פרטני'!C3069,גיליון3!$U$13:$X$13,0)))</f>
        <v xml:space="preserve"> </v>
      </c>
      <c r="I3069" s="1"/>
      <c r="J3069" s="1" t="e">
        <f>VLOOKUP(Table_1[[#This Row],[מספר רישוי ]],'[3]2024'!$A:$AH,34,0)</f>
        <v>#N/A</v>
      </c>
    </row>
    <row r="3070" spans="1:10" ht="18" customHeight="1" thickBot="1" x14ac:dyDescent="0.3">
      <c r="A3070" s="1"/>
      <c r="B3070" s="1"/>
      <c r="C3070" s="1"/>
      <c r="D3070" s="1"/>
      <c r="E3070" s="713"/>
      <c r="F3070" s="1"/>
      <c r="G3070" s="1"/>
      <c r="H3070" s="45" t="str">
        <f t="array" ref="H3070">IF(ISERROR(INDEX(גיליון3!$U$14:$X$28,MATCH('דיווח פרטני'!G3070,גיליון3!$T$14:$T$28,0),MATCH('דיווח פרטני'!C3070,גיליון3!$U$13:$X$13,0)))," ", INDEX(גיליון3!$U$14:$X$28,MATCH('דיווח פרטני'!G3070,גיליון3!$T$14:$T$28,0),MATCH('דיווח פרטני'!C3070,גיליון3!$U$13:$X$13,0)))</f>
        <v xml:space="preserve"> </v>
      </c>
      <c r="I3070" s="1"/>
      <c r="J3070" s="1" t="e">
        <f>VLOOKUP(Table_1[[#This Row],[מספר רישוי ]],'[3]2024'!$A:$AH,34,0)</f>
        <v>#N/A</v>
      </c>
    </row>
    <row r="3071" spans="1:10" ht="18" customHeight="1" thickBot="1" x14ac:dyDescent="0.3">
      <c r="A3071" s="1"/>
      <c r="B3071" s="1"/>
      <c r="C3071" s="1"/>
      <c r="D3071" s="1"/>
      <c r="E3071" s="713"/>
      <c r="F3071" s="1"/>
      <c r="G3071" s="1"/>
      <c r="H3071" s="45" t="str">
        <f t="array" ref="H3071">IF(ISERROR(INDEX(גיליון3!$U$14:$X$28,MATCH('דיווח פרטני'!G3071,גיליון3!$T$14:$T$28,0),MATCH('דיווח פרטני'!C3071,גיליון3!$U$13:$X$13,0)))," ", INDEX(גיליון3!$U$14:$X$28,MATCH('דיווח פרטני'!G3071,גיליון3!$T$14:$T$28,0),MATCH('דיווח פרטני'!C3071,גיליון3!$U$13:$X$13,0)))</f>
        <v xml:space="preserve"> </v>
      </c>
      <c r="I3071" s="1"/>
      <c r="J3071" s="1" t="e">
        <f>VLOOKUP(Table_1[[#This Row],[מספר רישוי ]],'[3]2024'!$A:$AH,34,0)</f>
        <v>#N/A</v>
      </c>
    </row>
    <row r="3072" spans="1:10" ht="18" customHeight="1" thickBot="1" x14ac:dyDescent="0.3">
      <c r="A3072" s="1"/>
      <c r="B3072" s="1"/>
      <c r="C3072" s="1"/>
      <c r="D3072" s="1"/>
      <c r="E3072" s="713"/>
      <c r="F3072" s="1"/>
      <c r="G3072" s="1"/>
      <c r="H3072" s="45" t="str">
        <f t="array" ref="H3072">IF(ISERROR(INDEX(גיליון3!$U$14:$X$28,MATCH('דיווח פרטני'!G3072,גיליון3!$T$14:$T$28,0),MATCH('דיווח פרטני'!C3072,גיליון3!$U$13:$X$13,0)))," ", INDEX(גיליון3!$U$14:$X$28,MATCH('דיווח פרטני'!G3072,גיליון3!$T$14:$T$28,0),MATCH('דיווח פרטני'!C3072,גיליון3!$U$13:$X$13,0)))</f>
        <v xml:space="preserve"> </v>
      </c>
      <c r="I3072" s="1"/>
      <c r="J3072" s="1" t="e">
        <f>VLOOKUP(Table_1[[#This Row],[מספר רישוי ]],'[3]2024'!$A:$AH,34,0)</f>
        <v>#N/A</v>
      </c>
    </row>
    <row r="3073" spans="1:10" ht="18" customHeight="1" thickBot="1" x14ac:dyDescent="0.3">
      <c r="A3073" s="1"/>
      <c r="B3073" s="1"/>
      <c r="C3073" s="1"/>
      <c r="D3073" s="1"/>
      <c r="E3073" s="713"/>
      <c r="F3073" s="1"/>
      <c r="G3073" s="1"/>
      <c r="H3073" s="45" t="str">
        <f t="array" ref="H3073">IF(ISERROR(INDEX(גיליון3!$U$14:$X$28,MATCH('דיווח פרטני'!G3073,גיליון3!$T$14:$T$28,0),MATCH('דיווח פרטני'!C3073,גיליון3!$U$13:$X$13,0)))," ", INDEX(גיליון3!$U$14:$X$28,MATCH('דיווח פרטני'!G3073,גיליון3!$T$14:$T$28,0),MATCH('דיווח פרטני'!C3073,גיליון3!$U$13:$X$13,0)))</f>
        <v xml:space="preserve"> </v>
      </c>
      <c r="I3073" s="1"/>
      <c r="J3073" s="1" t="e">
        <f>VLOOKUP(Table_1[[#This Row],[מספר רישוי ]],'[3]2024'!$A:$AH,34,0)</f>
        <v>#N/A</v>
      </c>
    </row>
    <row r="3074" spans="1:10" ht="18" customHeight="1" thickBot="1" x14ac:dyDescent="0.3">
      <c r="A3074" s="1"/>
      <c r="B3074" s="1"/>
      <c r="C3074" s="1"/>
      <c r="D3074" s="1"/>
      <c r="E3074" s="713"/>
      <c r="F3074" s="1"/>
      <c r="G3074" s="1"/>
      <c r="H3074" s="45" t="str">
        <f t="array" ref="H3074">IF(ISERROR(INDEX(גיליון3!$U$14:$X$28,MATCH('דיווח פרטני'!G3074,גיליון3!$T$14:$T$28,0),MATCH('דיווח פרטני'!C3074,גיליון3!$U$13:$X$13,0)))," ", INDEX(גיליון3!$U$14:$X$28,MATCH('דיווח פרטני'!G3074,גיליון3!$T$14:$T$28,0),MATCH('דיווח פרטני'!C3074,גיליון3!$U$13:$X$13,0)))</f>
        <v xml:space="preserve"> </v>
      </c>
      <c r="I3074" s="1"/>
      <c r="J3074" s="1" t="e">
        <f>VLOOKUP(Table_1[[#This Row],[מספר רישוי ]],'[3]2024'!$A:$AH,34,0)</f>
        <v>#N/A</v>
      </c>
    </row>
    <row r="3075" spans="1:10" ht="18" customHeight="1" thickBot="1" x14ac:dyDescent="0.3">
      <c r="A3075" s="1"/>
      <c r="B3075" s="1"/>
      <c r="C3075" s="1"/>
      <c r="D3075" s="1"/>
      <c r="E3075" s="713"/>
      <c r="F3075" s="1"/>
      <c r="G3075" s="1"/>
      <c r="H3075" s="45" t="str">
        <f t="array" ref="H3075">IF(ISERROR(INDEX(גיליון3!$U$14:$X$28,MATCH('דיווח פרטני'!G3075,גיליון3!$T$14:$T$28,0),MATCH('דיווח פרטני'!C3075,גיליון3!$U$13:$X$13,0)))," ", INDEX(גיליון3!$U$14:$X$28,MATCH('דיווח פרטני'!G3075,גיליון3!$T$14:$T$28,0),MATCH('דיווח פרטני'!C3075,גיליון3!$U$13:$X$13,0)))</f>
        <v xml:space="preserve"> </v>
      </c>
      <c r="I3075" s="1"/>
      <c r="J3075" s="1" t="e">
        <f>VLOOKUP(Table_1[[#This Row],[מספר רישוי ]],'[3]2024'!$A:$AH,34,0)</f>
        <v>#N/A</v>
      </c>
    </row>
    <row r="3076" spans="1:10" ht="18" customHeight="1" thickBot="1" x14ac:dyDescent="0.3">
      <c r="A3076" s="1"/>
      <c r="B3076" s="1"/>
      <c r="C3076" s="1"/>
      <c r="D3076" s="1"/>
      <c r="E3076" s="713"/>
      <c r="F3076" s="1"/>
      <c r="G3076" s="1"/>
      <c r="H3076" s="45" t="str">
        <f t="array" ref="H3076">IF(ISERROR(INDEX(גיליון3!$U$14:$X$28,MATCH('דיווח פרטני'!G3076,גיליון3!$T$14:$T$28,0),MATCH('דיווח פרטני'!C3076,גיליון3!$U$13:$X$13,0)))," ", INDEX(גיליון3!$U$14:$X$28,MATCH('דיווח פרטני'!G3076,גיליון3!$T$14:$T$28,0),MATCH('דיווח פרטני'!C3076,גיליון3!$U$13:$X$13,0)))</f>
        <v xml:space="preserve"> </v>
      </c>
      <c r="I3076" s="1"/>
      <c r="J3076" s="1" t="e">
        <f>VLOOKUP(Table_1[[#This Row],[מספר רישוי ]],'[3]2024'!$A:$AH,34,0)</f>
        <v>#N/A</v>
      </c>
    </row>
    <row r="3077" spans="1:10" ht="18" customHeight="1" thickBot="1" x14ac:dyDescent="0.3">
      <c r="A3077" s="1"/>
      <c r="B3077" s="1"/>
      <c r="C3077" s="1"/>
      <c r="D3077" s="1"/>
      <c r="E3077" s="713"/>
      <c r="F3077" s="1"/>
      <c r="G3077" s="1"/>
      <c r="H3077" s="45" t="str">
        <f t="array" ref="H3077">IF(ISERROR(INDEX(גיליון3!$U$14:$X$28,MATCH('דיווח פרטני'!G3077,גיליון3!$T$14:$T$28,0),MATCH('דיווח פרטני'!C3077,גיליון3!$U$13:$X$13,0)))," ", INDEX(גיליון3!$U$14:$X$28,MATCH('דיווח פרטני'!G3077,גיליון3!$T$14:$T$28,0),MATCH('דיווח פרטני'!C3077,גיליון3!$U$13:$X$13,0)))</f>
        <v xml:space="preserve"> </v>
      </c>
      <c r="I3077" s="1"/>
      <c r="J3077" s="1" t="e">
        <f>VLOOKUP(Table_1[[#This Row],[מספר רישוי ]],'[3]2024'!$A:$AH,34,0)</f>
        <v>#N/A</v>
      </c>
    </row>
    <row r="3078" spans="1:10" ht="18" customHeight="1" thickBot="1" x14ac:dyDescent="0.3">
      <c r="A3078" s="1"/>
      <c r="B3078" s="1"/>
      <c r="C3078" s="1"/>
      <c r="D3078" s="1"/>
      <c r="E3078" s="713"/>
      <c r="F3078" s="1"/>
      <c r="G3078" s="1"/>
      <c r="H3078" s="45" t="str">
        <f t="array" ref="H3078">IF(ISERROR(INDEX(גיליון3!$U$14:$X$28,MATCH('דיווח פרטני'!G3078,גיליון3!$T$14:$T$28,0),MATCH('דיווח פרטני'!C3078,גיליון3!$U$13:$X$13,0)))," ", INDEX(גיליון3!$U$14:$X$28,MATCH('דיווח פרטני'!G3078,גיליון3!$T$14:$T$28,0),MATCH('דיווח פרטני'!C3078,גיליון3!$U$13:$X$13,0)))</f>
        <v xml:space="preserve"> </v>
      </c>
      <c r="I3078" s="1"/>
      <c r="J3078" s="1" t="e">
        <f>VLOOKUP(Table_1[[#This Row],[מספר רישוי ]],'[3]2024'!$A:$AH,34,0)</f>
        <v>#N/A</v>
      </c>
    </row>
    <row r="3079" spans="1:10" ht="18" customHeight="1" thickBot="1" x14ac:dyDescent="0.3">
      <c r="A3079" s="1"/>
      <c r="B3079" s="1"/>
      <c r="C3079" s="1"/>
      <c r="D3079" s="1"/>
      <c r="E3079" s="713"/>
      <c r="F3079" s="1"/>
      <c r="G3079" s="1"/>
      <c r="H3079" s="45" t="str">
        <f t="array" ref="H3079">IF(ISERROR(INDEX(גיליון3!$U$14:$X$28,MATCH('דיווח פרטני'!G3079,גיליון3!$T$14:$T$28,0),MATCH('דיווח פרטני'!C3079,גיליון3!$U$13:$X$13,0)))," ", INDEX(גיליון3!$U$14:$X$28,MATCH('דיווח פרטני'!G3079,גיליון3!$T$14:$T$28,0),MATCH('דיווח פרטני'!C3079,גיליון3!$U$13:$X$13,0)))</f>
        <v xml:space="preserve"> </v>
      </c>
      <c r="I3079" s="1"/>
      <c r="J3079" s="1" t="e">
        <f>VLOOKUP(Table_1[[#This Row],[מספר רישוי ]],'[3]2024'!$A:$AH,34,0)</f>
        <v>#N/A</v>
      </c>
    </row>
    <row r="3080" spans="1:10" ht="18" customHeight="1" thickBot="1" x14ac:dyDescent="0.3">
      <c r="A3080" s="1"/>
      <c r="B3080" s="1"/>
      <c r="C3080" s="1"/>
      <c r="D3080" s="1"/>
      <c r="E3080" s="713"/>
      <c r="F3080" s="1"/>
      <c r="G3080" s="1"/>
      <c r="H3080" s="45" t="str">
        <f t="array" ref="H3080">IF(ISERROR(INDEX(גיליון3!$U$14:$X$28,MATCH('דיווח פרטני'!G3080,גיליון3!$T$14:$T$28,0),MATCH('דיווח פרטני'!C3080,גיליון3!$U$13:$X$13,0)))," ", INDEX(גיליון3!$U$14:$X$28,MATCH('דיווח פרטני'!G3080,גיליון3!$T$14:$T$28,0),MATCH('דיווח פרטני'!C3080,גיליון3!$U$13:$X$13,0)))</f>
        <v xml:space="preserve"> </v>
      </c>
      <c r="I3080" s="1"/>
      <c r="J3080" s="1" t="e">
        <f>VLOOKUP(Table_1[[#This Row],[מספר רישוי ]],'[3]2024'!$A:$AH,34,0)</f>
        <v>#N/A</v>
      </c>
    </row>
    <row r="3081" spans="1:10" ht="18" customHeight="1" thickBot="1" x14ac:dyDescent="0.3">
      <c r="A3081" s="1"/>
      <c r="B3081" s="1"/>
      <c r="C3081" s="1"/>
      <c r="D3081" s="1"/>
      <c r="E3081" s="713"/>
      <c r="F3081" s="1"/>
      <c r="G3081" s="1"/>
      <c r="H3081" s="45" t="str">
        <f t="array" ref="H3081">IF(ISERROR(INDEX(גיליון3!$U$14:$X$28,MATCH('דיווח פרטני'!G3081,גיליון3!$T$14:$T$28,0),MATCH('דיווח פרטני'!C3081,גיליון3!$U$13:$X$13,0)))," ", INDEX(גיליון3!$U$14:$X$28,MATCH('דיווח פרטני'!G3081,גיליון3!$T$14:$T$28,0),MATCH('דיווח פרטני'!C3081,גיליון3!$U$13:$X$13,0)))</f>
        <v xml:space="preserve"> </v>
      </c>
      <c r="I3081" s="1"/>
      <c r="J3081" s="1" t="e">
        <f>VLOOKUP(Table_1[[#This Row],[מספר רישוי ]],'[3]2024'!$A:$AH,34,0)</f>
        <v>#N/A</v>
      </c>
    </row>
    <row r="3082" spans="1:10" ht="18" customHeight="1" thickBot="1" x14ac:dyDescent="0.3">
      <c r="A3082" s="1"/>
      <c r="B3082" s="1"/>
      <c r="C3082" s="1"/>
      <c r="D3082" s="1"/>
      <c r="E3082" s="713"/>
      <c r="F3082" s="1"/>
      <c r="G3082" s="1"/>
      <c r="H3082" s="45" t="str">
        <f t="array" ref="H3082">IF(ISERROR(INDEX(גיליון3!$U$14:$X$28,MATCH('דיווח פרטני'!G3082,גיליון3!$T$14:$T$28,0),MATCH('דיווח פרטני'!C3082,גיליון3!$U$13:$X$13,0)))," ", INDEX(גיליון3!$U$14:$X$28,MATCH('דיווח פרטני'!G3082,גיליון3!$T$14:$T$28,0),MATCH('דיווח פרטני'!C3082,גיליון3!$U$13:$X$13,0)))</f>
        <v xml:space="preserve"> </v>
      </c>
      <c r="I3082" s="1"/>
      <c r="J3082" s="1" t="e">
        <f>VLOOKUP(Table_1[[#This Row],[מספר רישוי ]],'[3]2024'!$A:$AH,34,0)</f>
        <v>#N/A</v>
      </c>
    </row>
    <row r="3083" spans="1:10" ht="18" customHeight="1" thickBot="1" x14ac:dyDescent="0.3">
      <c r="A3083" s="1"/>
      <c r="B3083" s="1"/>
      <c r="C3083" s="1"/>
      <c r="D3083" s="1"/>
      <c r="E3083" s="713"/>
      <c r="F3083" s="1"/>
      <c r="G3083" s="1"/>
      <c r="H3083" s="45" t="str">
        <f t="array" ref="H3083">IF(ISERROR(INDEX(גיליון3!$U$14:$X$28,MATCH('דיווח פרטני'!G3083,גיליון3!$T$14:$T$28,0),MATCH('דיווח פרטני'!C3083,גיליון3!$U$13:$X$13,0)))," ", INDEX(גיליון3!$U$14:$X$28,MATCH('דיווח פרטני'!G3083,גיליון3!$T$14:$T$28,0),MATCH('דיווח פרטני'!C3083,גיליון3!$U$13:$X$13,0)))</f>
        <v xml:space="preserve"> </v>
      </c>
      <c r="I3083" s="1"/>
      <c r="J3083" s="1" t="e">
        <f>VLOOKUP(Table_1[[#This Row],[מספר רישוי ]],'[3]2024'!$A:$AH,34,0)</f>
        <v>#N/A</v>
      </c>
    </row>
    <row r="3084" spans="1:10" ht="18" customHeight="1" thickBot="1" x14ac:dyDescent="0.3">
      <c r="A3084" s="1"/>
      <c r="B3084" s="1"/>
      <c r="C3084" s="1"/>
      <c r="D3084" s="1"/>
      <c r="E3084" s="713"/>
      <c r="F3084" s="1"/>
      <c r="G3084" s="1"/>
      <c r="H3084" s="45" t="str">
        <f t="array" ref="H3084">IF(ISERROR(INDEX(גיליון3!$U$14:$X$28,MATCH('דיווח פרטני'!G3084,גיליון3!$T$14:$T$28,0),MATCH('דיווח פרטני'!C3084,גיליון3!$U$13:$X$13,0)))," ", INDEX(גיליון3!$U$14:$X$28,MATCH('דיווח פרטני'!G3084,גיליון3!$T$14:$T$28,0),MATCH('דיווח פרטני'!C3084,גיליון3!$U$13:$X$13,0)))</f>
        <v xml:space="preserve"> </v>
      </c>
      <c r="I3084" s="1"/>
      <c r="J3084" s="1" t="e">
        <f>VLOOKUP(Table_1[[#This Row],[מספר רישוי ]],'[3]2024'!$A:$AH,34,0)</f>
        <v>#N/A</v>
      </c>
    </row>
    <row r="3085" spans="1:10" ht="18" customHeight="1" thickBot="1" x14ac:dyDescent="0.3">
      <c r="A3085" s="1"/>
      <c r="B3085" s="1"/>
      <c r="C3085" s="1"/>
      <c r="D3085" s="1"/>
      <c r="E3085" s="713"/>
      <c r="F3085" s="1"/>
      <c r="G3085" s="1"/>
      <c r="H3085" s="45" t="str">
        <f t="array" ref="H3085">IF(ISERROR(INDEX(גיליון3!$U$14:$X$28,MATCH('דיווח פרטני'!G3085,גיליון3!$T$14:$T$28,0),MATCH('דיווח פרטני'!C3085,גיליון3!$U$13:$X$13,0)))," ", INDEX(גיליון3!$U$14:$X$28,MATCH('דיווח פרטני'!G3085,גיליון3!$T$14:$T$28,0),MATCH('דיווח פרטני'!C3085,גיליון3!$U$13:$X$13,0)))</f>
        <v xml:space="preserve"> </v>
      </c>
      <c r="I3085" s="1"/>
      <c r="J3085" s="1" t="e">
        <f>VLOOKUP(Table_1[[#This Row],[מספר רישוי ]],'[3]2024'!$A:$AH,34,0)</f>
        <v>#N/A</v>
      </c>
    </row>
    <row r="3086" spans="1:10" ht="18" customHeight="1" thickBot="1" x14ac:dyDescent="0.3">
      <c r="A3086" s="1"/>
      <c r="B3086" s="1"/>
      <c r="C3086" s="1"/>
      <c r="D3086" s="1"/>
      <c r="E3086" s="713"/>
      <c r="F3086" s="1"/>
      <c r="G3086" s="1"/>
      <c r="H3086" s="45" t="str">
        <f t="array" ref="H3086">IF(ISERROR(INDEX(גיליון3!$U$14:$X$28,MATCH('דיווח פרטני'!G3086,גיליון3!$T$14:$T$28,0),MATCH('דיווח פרטני'!C3086,גיליון3!$U$13:$X$13,0)))," ", INDEX(גיליון3!$U$14:$X$28,MATCH('דיווח פרטני'!G3086,גיליון3!$T$14:$T$28,0),MATCH('דיווח פרטני'!C3086,גיליון3!$U$13:$X$13,0)))</f>
        <v xml:space="preserve"> </v>
      </c>
      <c r="I3086" s="1"/>
      <c r="J3086" s="1" t="e">
        <f>VLOOKUP(Table_1[[#This Row],[מספר רישוי ]],'[3]2024'!$A:$AH,34,0)</f>
        <v>#N/A</v>
      </c>
    </row>
    <row r="3087" spans="1:10" ht="18" customHeight="1" thickBot="1" x14ac:dyDescent="0.3">
      <c r="A3087" s="1"/>
      <c r="B3087" s="1"/>
      <c r="C3087" s="1"/>
      <c r="D3087" s="1"/>
      <c r="E3087" s="713"/>
      <c r="F3087" s="1"/>
      <c r="G3087" s="1"/>
      <c r="H3087" s="45" t="str">
        <f t="array" ref="H3087">IF(ISERROR(INDEX(גיליון3!$U$14:$X$28,MATCH('דיווח פרטני'!G3087,גיליון3!$T$14:$T$28,0),MATCH('דיווח פרטני'!C3087,גיליון3!$U$13:$X$13,0)))," ", INDEX(גיליון3!$U$14:$X$28,MATCH('דיווח פרטני'!G3087,גיליון3!$T$14:$T$28,0),MATCH('דיווח פרטני'!C3087,גיליון3!$U$13:$X$13,0)))</f>
        <v xml:space="preserve"> </v>
      </c>
      <c r="I3087" s="1"/>
      <c r="J3087" s="1" t="e">
        <f>VLOOKUP(Table_1[[#This Row],[מספר רישוי ]],'[3]2024'!$A:$AH,34,0)</f>
        <v>#N/A</v>
      </c>
    </row>
    <row r="3088" spans="1:10" ht="18" customHeight="1" thickBot="1" x14ac:dyDescent="0.3">
      <c r="A3088" s="1"/>
      <c r="B3088" s="1"/>
      <c r="C3088" s="1"/>
      <c r="D3088" s="1"/>
      <c r="E3088" s="713"/>
      <c r="F3088" s="1"/>
      <c r="G3088" s="1"/>
      <c r="H3088" s="45" t="str">
        <f t="array" ref="H3088">IF(ISERROR(INDEX(גיליון3!$U$14:$X$28,MATCH('דיווח פרטני'!G3088,גיליון3!$T$14:$T$28,0),MATCH('דיווח פרטני'!C3088,גיליון3!$U$13:$X$13,0)))," ", INDEX(גיליון3!$U$14:$X$28,MATCH('דיווח פרטני'!G3088,גיליון3!$T$14:$T$28,0),MATCH('דיווח פרטני'!C3088,גיליון3!$U$13:$X$13,0)))</f>
        <v xml:space="preserve"> </v>
      </c>
      <c r="I3088" s="1"/>
      <c r="J3088" s="1" t="e">
        <f>VLOOKUP(Table_1[[#This Row],[מספר רישוי ]],'[3]2024'!$A:$AH,34,0)</f>
        <v>#N/A</v>
      </c>
    </row>
    <row r="3089" spans="1:10" ht="18" customHeight="1" thickBot="1" x14ac:dyDescent="0.3">
      <c r="A3089" s="1"/>
      <c r="B3089" s="1"/>
      <c r="C3089" s="1"/>
      <c r="D3089" s="1"/>
      <c r="E3089" s="713"/>
      <c r="F3089" s="1"/>
      <c r="G3089" s="1"/>
      <c r="H3089" s="45" t="str">
        <f t="array" ref="H3089">IF(ISERROR(INDEX(גיליון3!$U$14:$X$28,MATCH('דיווח פרטני'!G3089,גיליון3!$T$14:$T$28,0),MATCH('דיווח פרטני'!C3089,גיליון3!$U$13:$X$13,0)))," ", INDEX(גיליון3!$U$14:$X$28,MATCH('דיווח פרטני'!G3089,גיליון3!$T$14:$T$28,0),MATCH('דיווח פרטני'!C3089,גיליון3!$U$13:$X$13,0)))</f>
        <v xml:space="preserve"> </v>
      </c>
      <c r="I3089" s="1"/>
      <c r="J3089" s="1" t="e">
        <f>VLOOKUP(Table_1[[#This Row],[מספר רישוי ]],'[3]2024'!$A:$AH,34,0)</f>
        <v>#N/A</v>
      </c>
    </row>
    <row r="3090" spans="1:10" ht="18" customHeight="1" thickBot="1" x14ac:dyDescent="0.3">
      <c r="A3090" s="1"/>
      <c r="B3090" s="1"/>
      <c r="C3090" s="1"/>
      <c r="D3090" s="1"/>
      <c r="E3090" s="713"/>
      <c r="F3090" s="1"/>
      <c r="G3090" s="1"/>
      <c r="H3090" s="45" t="str">
        <f t="array" ref="H3090">IF(ISERROR(INDEX(גיליון3!$U$14:$X$28,MATCH('דיווח פרטני'!G3090,גיליון3!$T$14:$T$28,0),MATCH('דיווח פרטני'!C3090,גיליון3!$U$13:$X$13,0)))," ", INDEX(גיליון3!$U$14:$X$28,MATCH('דיווח פרטני'!G3090,גיליון3!$T$14:$T$28,0),MATCH('דיווח פרטני'!C3090,גיליון3!$U$13:$X$13,0)))</f>
        <v xml:space="preserve"> </v>
      </c>
      <c r="I3090" s="1"/>
      <c r="J3090" s="1" t="e">
        <f>VLOOKUP(Table_1[[#This Row],[מספר רישוי ]],'[3]2024'!$A:$AH,34,0)</f>
        <v>#N/A</v>
      </c>
    </row>
    <row r="3091" spans="1:10" ht="18" customHeight="1" thickBot="1" x14ac:dyDescent="0.3">
      <c r="A3091" s="1"/>
      <c r="B3091" s="1"/>
      <c r="C3091" s="1"/>
      <c r="D3091" s="1"/>
      <c r="E3091" s="713"/>
      <c r="F3091" s="1"/>
      <c r="G3091" s="1"/>
      <c r="H3091" s="45" t="str">
        <f t="array" ref="H3091">IF(ISERROR(INDEX(גיליון3!$U$14:$X$28,MATCH('דיווח פרטני'!G3091,גיליון3!$T$14:$T$28,0),MATCH('דיווח פרטני'!C3091,גיליון3!$U$13:$X$13,0)))," ", INDEX(גיליון3!$U$14:$X$28,MATCH('דיווח פרטני'!G3091,גיליון3!$T$14:$T$28,0),MATCH('דיווח פרטני'!C3091,גיליון3!$U$13:$X$13,0)))</f>
        <v xml:space="preserve"> </v>
      </c>
      <c r="I3091" s="1"/>
      <c r="J3091" s="1" t="e">
        <f>VLOOKUP(Table_1[[#This Row],[מספר רישוי ]],'[3]2024'!$A:$AH,34,0)</f>
        <v>#N/A</v>
      </c>
    </row>
    <row r="3092" spans="1:10" ht="18" customHeight="1" thickBot="1" x14ac:dyDescent="0.3">
      <c r="A3092" s="1"/>
      <c r="B3092" s="1"/>
      <c r="C3092" s="1"/>
      <c r="D3092" s="1"/>
      <c r="E3092" s="713"/>
      <c r="F3092" s="1"/>
      <c r="G3092" s="1"/>
      <c r="H3092" s="45" t="str">
        <f t="array" ref="H3092">IF(ISERROR(INDEX(גיליון3!$U$14:$X$28,MATCH('דיווח פרטני'!G3092,גיליון3!$T$14:$T$28,0),MATCH('דיווח פרטני'!C3092,גיליון3!$U$13:$X$13,0)))," ", INDEX(גיליון3!$U$14:$X$28,MATCH('דיווח פרטני'!G3092,גיליון3!$T$14:$T$28,0),MATCH('דיווח פרטני'!C3092,גיליון3!$U$13:$X$13,0)))</f>
        <v xml:space="preserve"> </v>
      </c>
      <c r="I3092" s="1"/>
      <c r="J3092" s="1" t="e">
        <f>VLOOKUP(Table_1[[#This Row],[מספר רישוי ]],'[3]2024'!$A:$AH,34,0)</f>
        <v>#N/A</v>
      </c>
    </row>
    <row r="3093" spans="1:10" ht="18" customHeight="1" thickBot="1" x14ac:dyDescent="0.3">
      <c r="A3093" s="1"/>
      <c r="B3093" s="1"/>
      <c r="C3093" s="1"/>
      <c r="D3093" s="1"/>
      <c r="E3093" s="713"/>
      <c r="F3093" s="1"/>
      <c r="G3093" s="1"/>
      <c r="H3093" s="45" t="str">
        <f t="array" ref="H3093">IF(ISERROR(INDEX(גיליון3!$U$14:$X$28,MATCH('דיווח פרטני'!G3093,גיליון3!$T$14:$T$28,0),MATCH('דיווח פרטני'!C3093,גיליון3!$U$13:$X$13,0)))," ", INDEX(גיליון3!$U$14:$X$28,MATCH('דיווח פרטני'!G3093,גיליון3!$T$14:$T$28,0),MATCH('דיווח פרטני'!C3093,גיליון3!$U$13:$X$13,0)))</f>
        <v xml:space="preserve"> </v>
      </c>
      <c r="I3093" s="1"/>
      <c r="J3093" s="1" t="e">
        <f>VLOOKUP(Table_1[[#This Row],[מספר רישוי ]],'[3]2024'!$A:$AH,34,0)</f>
        <v>#N/A</v>
      </c>
    </row>
    <row r="3094" spans="1:10" ht="18" customHeight="1" thickBot="1" x14ac:dyDescent="0.3">
      <c r="A3094" s="1"/>
      <c r="B3094" s="1"/>
      <c r="C3094" s="1"/>
      <c r="D3094" s="1"/>
      <c r="E3094" s="713"/>
      <c r="F3094" s="1"/>
      <c r="G3094" s="1"/>
      <c r="H3094" s="45" t="str">
        <f t="array" ref="H3094">IF(ISERROR(INDEX(גיליון3!$U$14:$X$28,MATCH('דיווח פרטני'!G3094,גיליון3!$T$14:$T$28,0),MATCH('דיווח פרטני'!C3094,גיליון3!$U$13:$X$13,0)))," ", INDEX(גיליון3!$U$14:$X$28,MATCH('דיווח פרטני'!G3094,גיליון3!$T$14:$T$28,0),MATCH('דיווח פרטני'!C3094,גיליון3!$U$13:$X$13,0)))</f>
        <v xml:space="preserve"> </v>
      </c>
      <c r="I3094" s="1"/>
      <c r="J3094" s="1" t="e">
        <f>VLOOKUP(Table_1[[#This Row],[מספר רישוי ]],'[3]2024'!$A:$AH,34,0)</f>
        <v>#N/A</v>
      </c>
    </row>
    <row r="3095" spans="1:10" ht="18" customHeight="1" thickBot="1" x14ac:dyDescent="0.3">
      <c r="A3095" s="1"/>
      <c r="B3095" s="1"/>
      <c r="C3095" s="1"/>
      <c r="D3095" s="1"/>
      <c r="E3095" s="713"/>
      <c r="F3095" s="1"/>
      <c r="G3095" s="1"/>
      <c r="H3095" s="45" t="str">
        <f t="array" ref="H3095">IF(ISERROR(INDEX(גיליון3!$U$14:$X$28,MATCH('דיווח פרטני'!G3095,גיליון3!$T$14:$T$28,0),MATCH('דיווח פרטני'!C3095,גיליון3!$U$13:$X$13,0)))," ", INDEX(גיליון3!$U$14:$X$28,MATCH('דיווח פרטני'!G3095,גיליון3!$T$14:$T$28,0),MATCH('דיווח פרטני'!C3095,גיליון3!$U$13:$X$13,0)))</f>
        <v xml:space="preserve"> </v>
      </c>
      <c r="I3095" s="1"/>
      <c r="J3095" s="1" t="e">
        <f>VLOOKUP(Table_1[[#This Row],[מספר רישוי ]],'[3]2024'!$A:$AH,34,0)</f>
        <v>#N/A</v>
      </c>
    </row>
    <row r="3096" spans="1:10" ht="18" customHeight="1" thickBot="1" x14ac:dyDescent="0.3">
      <c r="A3096" s="1"/>
      <c r="B3096" s="1"/>
      <c r="C3096" s="1"/>
      <c r="D3096" s="1"/>
      <c r="E3096" s="713"/>
      <c r="F3096" s="1"/>
      <c r="G3096" s="1"/>
      <c r="H3096" s="45" t="str">
        <f t="array" ref="H3096">IF(ISERROR(INDEX(גיליון3!$U$14:$X$28,MATCH('דיווח פרטני'!G3096,גיליון3!$T$14:$T$28,0),MATCH('דיווח פרטני'!C3096,גיליון3!$U$13:$X$13,0)))," ", INDEX(גיליון3!$U$14:$X$28,MATCH('דיווח פרטני'!G3096,גיליון3!$T$14:$T$28,0),MATCH('דיווח פרטני'!C3096,גיליון3!$U$13:$X$13,0)))</f>
        <v xml:space="preserve"> </v>
      </c>
      <c r="I3096" s="1"/>
      <c r="J3096" s="1" t="e">
        <f>VLOOKUP(Table_1[[#This Row],[מספר רישוי ]],'[3]2024'!$A:$AH,34,0)</f>
        <v>#N/A</v>
      </c>
    </row>
    <row r="3097" spans="1:10" ht="18" customHeight="1" thickBot="1" x14ac:dyDescent="0.3">
      <c r="A3097" s="1"/>
      <c r="B3097" s="1"/>
      <c r="C3097" s="1"/>
      <c r="D3097" s="1"/>
      <c r="E3097" s="713"/>
      <c r="F3097" s="1"/>
      <c r="G3097" s="1"/>
      <c r="H3097" s="45" t="str">
        <f t="array" ref="H3097">IF(ISERROR(INDEX(גיליון3!$U$14:$X$28,MATCH('דיווח פרטני'!G3097,גיליון3!$T$14:$T$28,0),MATCH('דיווח פרטני'!C3097,גיליון3!$U$13:$X$13,0)))," ", INDEX(גיליון3!$U$14:$X$28,MATCH('דיווח פרטני'!G3097,גיליון3!$T$14:$T$28,0),MATCH('דיווח פרטני'!C3097,גיליון3!$U$13:$X$13,0)))</f>
        <v xml:space="preserve"> </v>
      </c>
      <c r="I3097" s="1"/>
      <c r="J3097" s="1" t="e">
        <f>VLOOKUP(Table_1[[#This Row],[מספר רישוי ]],'[3]2024'!$A:$AH,34,0)</f>
        <v>#N/A</v>
      </c>
    </row>
    <row r="3098" spans="1:10" ht="18" customHeight="1" thickBot="1" x14ac:dyDescent="0.3">
      <c r="A3098" s="1"/>
      <c r="B3098" s="1"/>
      <c r="C3098" s="1"/>
      <c r="D3098" s="1"/>
      <c r="E3098" s="713"/>
      <c r="F3098" s="1"/>
      <c r="G3098" s="1"/>
      <c r="H3098" s="45" t="str">
        <f t="array" ref="H3098">IF(ISERROR(INDEX(גיליון3!$U$14:$X$28,MATCH('דיווח פרטני'!G3098,גיליון3!$T$14:$T$28,0),MATCH('דיווח פרטני'!C3098,גיליון3!$U$13:$X$13,0)))," ", INDEX(גיליון3!$U$14:$X$28,MATCH('דיווח פרטני'!G3098,גיליון3!$T$14:$T$28,0),MATCH('דיווח פרטני'!C3098,גיליון3!$U$13:$X$13,0)))</f>
        <v xml:space="preserve"> </v>
      </c>
      <c r="I3098" s="1"/>
      <c r="J3098" s="1" t="e">
        <f>VLOOKUP(Table_1[[#This Row],[מספר רישוי ]],'[3]2024'!$A:$AH,34,0)</f>
        <v>#N/A</v>
      </c>
    </row>
    <row r="3099" spans="1:10" ht="18" customHeight="1" thickBot="1" x14ac:dyDescent="0.3">
      <c r="A3099" s="1"/>
      <c r="B3099" s="1"/>
      <c r="C3099" s="1"/>
      <c r="D3099" s="1"/>
      <c r="E3099" s="713"/>
      <c r="F3099" s="1"/>
      <c r="G3099" s="1"/>
      <c r="H3099" s="45" t="str">
        <f t="array" ref="H3099">IF(ISERROR(INDEX(גיליון3!$U$14:$X$28,MATCH('דיווח פרטני'!G3099,גיליון3!$T$14:$T$28,0),MATCH('דיווח פרטני'!C3099,גיליון3!$U$13:$X$13,0)))," ", INDEX(גיליון3!$U$14:$X$28,MATCH('דיווח פרטני'!G3099,גיליון3!$T$14:$T$28,0),MATCH('דיווח פרטני'!C3099,גיליון3!$U$13:$X$13,0)))</f>
        <v xml:space="preserve"> </v>
      </c>
      <c r="I3099" s="1"/>
      <c r="J3099" s="1" t="e">
        <f>VLOOKUP(Table_1[[#This Row],[מספר רישוי ]],'[3]2024'!$A:$AH,34,0)</f>
        <v>#N/A</v>
      </c>
    </row>
    <row r="3100" spans="1:10" ht="18" customHeight="1" thickBot="1" x14ac:dyDescent="0.3">
      <c r="A3100" s="1"/>
      <c r="B3100" s="1"/>
      <c r="C3100" s="1"/>
      <c r="D3100" s="1"/>
      <c r="E3100" s="713"/>
      <c r="F3100" s="1"/>
      <c r="G3100" s="1"/>
      <c r="H3100" s="45" t="str">
        <f t="array" ref="H3100">IF(ISERROR(INDEX(גיליון3!$U$14:$X$28,MATCH('דיווח פרטני'!G3100,גיליון3!$T$14:$T$28,0),MATCH('דיווח פרטני'!C3100,גיליון3!$U$13:$X$13,0)))," ", INDEX(גיליון3!$U$14:$X$28,MATCH('דיווח פרטני'!G3100,גיליון3!$T$14:$T$28,0),MATCH('דיווח פרטני'!C3100,גיליון3!$U$13:$X$13,0)))</f>
        <v xml:space="preserve"> </v>
      </c>
      <c r="I3100" s="1"/>
      <c r="J3100" s="1" t="e">
        <f>VLOOKUP(Table_1[[#This Row],[מספר רישוי ]],'[3]2024'!$A:$AH,34,0)</f>
        <v>#N/A</v>
      </c>
    </row>
    <row r="3101" spans="1:10" ht="18" customHeight="1" thickBot="1" x14ac:dyDescent="0.3">
      <c r="A3101" s="1"/>
      <c r="B3101" s="1"/>
      <c r="C3101" s="1"/>
      <c r="D3101" s="1"/>
      <c r="E3101" s="713"/>
      <c r="F3101" s="1"/>
      <c r="G3101" s="1"/>
      <c r="H3101" s="45" t="str">
        <f t="array" ref="H3101">IF(ISERROR(INDEX(גיליון3!$U$14:$X$28,MATCH('דיווח פרטני'!G3101,גיליון3!$T$14:$T$28,0),MATCH('דיווח פרטני'!C3101,גיליון3!$U$13:$X$13,0)))," ", INDEX(גיליון3!$U$14:$X$28,MATCH('דיווח פרטני'!G3101,גיליון3!$T$14:$T$28,0),MATCH('דיווח פרטני'!C3101,גיליון3!$U$13:$X$13,0)))</f>
        <v xml:space="preserve"> </v>
      </c>
      <c r="I3101" s="1"/>
      <c r="J3101" s="1" t="e">
        <f>VLOOKUP(Table_1[[#This Row],[מספר רישוי ]],'[3]2024'!$A:$AH,34,0)</f>
        <v>#N/A</v>
      </c>
    </row>
    <row r="3102" spans="1:10" ht="18" customHeight="1" thickBot="1" x14ac:dyDescent="0.3">
      <c r="A3102" s="1"/>
      <c r="B3102" s="1"/>
      <c r="C3102" s="1"/>
      <c r="D3102" s="1"/>
      <c r="E3102" s="713"/>
      <c r="F3102" s="1"/>
      <c r="G3102" s="1"/>
      <c r="H3102" s="45" t="str">
        <f t="array" ref="H3102">IF(ISERROR(INDEX(גיליון3!$U$14:$X$28,MATCH('דיווח פרטני'!G3102,גיליון3!$T$14:$T$28,0),MATCH('דיווח פרטני'!C3102,גיליון3!$U$13:$X$13,0)))," ", INDEX(גיליון3!$U$14:$X$28,MATCH('דיווח פרטני'!G3102,גיליון3!$T$14:$T$28,0),MATCH('דיווח פרטני'!C3102,גיליון3!$U$13:$X$13,0)))</f>
        <v xml:space="preserve"> </v>
      </c>
      <c r="I3102" s="1"/>
      <c r="J3102" s="1" t="e">
        <f>VLOOKUP(Table_1[[#This Row],[מספר רישוי ]],'[3]2024'!$A:$AH,34,0)</f>
        <v>#N/A</v>
      </c>
    </row>
    <row r="3103" spans="1:10" ht="18" customHeight="1" thickBot="1" x14ac:dyDescent="0.3">
      <c r="A3103" s="1"/>
      <c r="B3103" s="1"/>
      <c r="C3103" s="1"/>
      <c r="D3103" s="1"/>
      <c r="E3103" s="713"/>
      <c r="F3103" s="1"/>
      <c r="G3103" s="1"/>
      <c r="H3103" s="45" t="str">
        <f t="array" ref="H3103">IF(ISERROR(INDEX(גיליון3!$U$14:$X$28,MATCH('דיווח פרטני'!G3103,גיליון3!$T$14:$T$28,0),MATCH('דיווח פרטני'!C3103,גיליון3!$U$13:$X$13,0)))," ", INDEX(גיליון3!$U$14:$X$28,MATCH('דיווח פרטני'!G3103,גיליון3!$T$14:$T$28,0),MATCH('דיווח פרטני'!C3103,גיליון3!$U$13:$X$13,0)))</f>
        <v xml:space="preserve"> </v>
      </c>
      <c r="I3103" s="1"/>
      <c r="J3103" s="1" t="e">
        <f>VLOOKUP(Table_1[[#This Row],[מספר רישוי ]],'[3]2024'!$A:$AH,34,0)</f>
        <v>#N/A</v>
      </c>
    </row>
    <row r="3104" spans="1:10" ht="18" customHeight="1" thickBot="1" x14ac:dyDescent="0.3">
      <c r="A3104" s="1"/>
      <c r="B3104" s="1"/>
      <c r="C3104" s="1"/>
      <c r="D3104" s="1"/>
      <c r="E3104" s="713"/>
      <c r="F3104" s="1"/>
      <c r="G3104" s="1"/>
      <c r="H3104" s="45" t="str">
        <f t="array" ref="H3104">IF(ISERROR(INDEX(גיליון3!$U$14:$X$28,MATCH('דיווח פרטני'!G3104,גיליון3!$T$14:$T$28,0),MATCH('דיווח פרטני'!C3104,גיליון3!$U$13:$X$13,0)))," ", INDEX(גיליון3!$U$14:$X$28,MATCH('דיווח פרטני'!G3104,גיליון3!$T$14:$T$28,0),MATCH('דיווח פרטני'!C3104,גיליון3!$U$13:$X$13,0)))</f>
        <v xml:space="preserve"> </v>
      </c>
      <c r="I3104" s="1"/>
      <c r="J3104" s="1" t="e">
        <f>VLOOKUP(Table_1[[#This Row],[מספר רישוי ]],'[3]2024'!$A:$AH,34,0)</f>
        <v>#N/A</v>
      </c>
    </row>
    <row r="3105" spans="1:10" ht="18" customHeight="1" thickBot="1" x14ac:dyDescent="0.3">
      <c r="A3105" s="1"/>
      <c r="B3105" s="1"/>
      <c r="C3105" s="1"/>
      <c r="D3105" s="1"/>
      <c r="E3105" s="713"/>
      <c r="F3105" s="1"/>
      <c r="G3105" s="1"/>
      <c r="H3105" s="45" t="str">
        <f t="array" ref="H3105">IF(ISERROR(INDEX(גיליון3!$U$14:$X$28,MATCH('דיווח פרטני'!G3105,גיליון3!$T$14:$T$28,0),MATCH('דיווח פרטני'!C3105,גיליון3!$U$13:$X$13,0)))," ", INDEX(גיליון3!$U$14:$X$28,MATCH('דיווח פרטני'!G3105,גיליון3!$T$14:$T$28,0),MATCH('דיווח פרטני'!C3105,גיליון3!$U$13:$X$13,0)))</f>
        <v xml:space="preserve"> </v>
      </c>
      <c r="I3105" s="1"/>
      <c r="J3105" s="1" t="e">
        <f>VLOOKUP(Table_1[[#This Row],[מספר רישוי ]],'[3]2024'!$A:$AH,34,0)</f>
        <v>#N/A</v>
      </c>
    </row>
    <row r="3106" spans="1:10" ht="18" customHeight="1" thickBot="1" x14ac:dyDescent="0.3">
      <c r="A3106" s="1"/>
      <c r="B3106" s="1"/>
      <c r="C3106" s="1"/>
      <c r="D3106" s="1"/>
      <c r="E3106" s="713"/>
      <c r="F3106" s="1"/>
      <c r="G3106" s="1"/>
      <c r="H3106" s="45" t="str">
        <f t="array" ref="H3106">IF(ISERROR(INDEX(גיליון3!$U$14:$X$28,MATCH('דיווח פרטני'!G3106,גיליון3!$T$14:$T$28,0),MATCH('דיווח פרטני'!C3106,גיליון3!$U$13:$X$13,0)))," ", INDEX(גיליון3!$U$14:$X$28,MATCH('דיווח פרטני'!G3106,גיליון3!$T$14:$T$28,0),MATCH('דיווח פרטני'!C3106,גיליון3!$U$13:$X$13,0)))</f>
        <v xml:space="preserve"> </v>
      </c>
      <c r="I3106" s="1"/>
      <c r="J3106" s="1" t="e">
        <f>VLOOKUP(Table_1[[#This Row],[מספר רישוי ]],'[3]2024'!$A:$AH,34,0)</f>
        <v>#N/A</v>
      </c>
    </row>
    <row r="3107" spans="1:10" ht="18" customHeight="1" thickBot="1" x14ac:dyDescent="0.3">
      <c r="A3107" s="1"/>
      <c r="B3107" s="1"/>
      <c r="C3107" s="1"/>
      <c r="D3107" s="1"/>
      <c r="E3107" s="713"/>
      <c r="F3107" s="1"/>
      <c r="G3107" s="1"/>
      <c r="H3107" s="45" t="str">
        <f t="array" ref="H3107">IF(ISERROR(INDEX(גיליון3!$U$14:$X$28,MATCH('דיווח פרטני'!G3107,גיליון3!$T$14:$T$28,0),MATCH('דיווח פרטני'!C3107,גיליון3!$U$13:$X$13,0)))," ", INDEX(גיליון3!$U$14:$X$28,MATCH('דיווח פרטני'!G3107,גיליון3!$T$14:$T$28,0),MATCH('דיווח פרטני'!C3107,גיליון3!$U$13:$X$13,0)))</f>
        <v xml:space="preserve"> </v>
      </c>
      <c r="I3107" s="1"/>
      <c r="J3107" s="1" t="e">
        <f>VLOOKUP(Table_1[[#This Row],[מספר רישוי ]],'[3]2024'!$A:$AH,34,0)</f>
        <v>#N/A</v>
      </c>
    </row>
    <row r="3108" spans="1:10" ht="18" customHeight="1" thickBot="1" x14ac:dyDescent="0.3">
      <c r="A3108" s="1"/>
      <c r="B3108" s="1"/>
      <c r="C3108" s="1"/>
      <c r="D3108" s="1"/>
      <c r="E3108" s="713"/>
      <c r="F3108" s="1"/>
      <c r="G3108" s="1"/>
      <c r="H3108" s="45" t="str">
        <f t="array" ref="H3108">IF(ISERROR(INDEX(גיליון3!$U$14:$X$28,MATCH('דיווח פרטני'!G3108,גיליון3!$T$14:$T$28,0),MATCH('דיווח פרטני'!C3108,גיליון3!$U$13:$X$13,0)))," ", INDEX(גיליון3!$U$14:$X$28,MATCH('דיווח פרטני'!G3108,גיליון3!$T$14:$T$28,0),MATCH('דיווח פרטני'!C3108,גיליון3!$U$13:$X$13,0)))</f>
        <v xml:space="preserve"> </v>
      </c>
      <c r="I3108" s="1"/>
      <c r="J3108" s="1" t="e">
        <f>VLOOKUP(Table_1[[#This Row],[מספר רישוי ]],'[3]2024'!$A:$AH,34,0)</f>
        <v>#N/A</v>
      </c>
    </row>
    <row r="3109" spans="1:10" ht="18" customHeight="1" thickBot="1" x14ac:dyDescent="0.3">
      <c r="A3109" s="1"/>
      <c r="B3109" s="1"/>
      <c r="C3109" s="1"/>
      <c r="D3109" s="1"/>
      <c r="E3109" s="713"/>
      <c r="F3109" s="1"/>
      <c r="G3109" s="1"/>
      <c r="H3109" s="45" t="str">
        <f t="array" ref="H3109">IF(ISERROR(INDEX(גיליון3!$U$14:$X$28,MATCH('דיווח פרטני'!G3109,גיליון3!$T$14:$T$28,0),MATCH('דיווח פרטני'!C3109,גיליון3!$U$13:$X$13,0)))," ", INDEX(גיליון3!$U$14:$X$28,MATCH('דיווח פרטני'!G3109,גיליון3!$T$14:$T$28,0),MATCH('דיווח פרטני'!C3109,גיליון3!$U$13:$X$13,0)))</f>
        <v xml:space="preserve"> </v>
      </c>
      <c r="I3109" s="1"/>
      <c r="J3109" s="1" t="e">
        <f>VLOOKUP(Table_1[[#This Row],[מספר רישוי ]],'[3]2024'!$A:$AH,34,0)</f>
        <v>#N/A</v>
      </c>
    </row>
    <row r="3110" spans="1:10" ht="18" customHeight="1" thickBot="1" x14ac:dyDescent="0.3">
      <c r="A3110" s="1"/>
      <c r="B3110" s="1"/>
      <c r="C3110" s="1"/>
      <c r="D3110" s="1"/>
      <c r="E3110" s="713"/>
      <c r="F3110" s="1"/>
      <c r="G3110" s="1"/>
      <c r="H3110" s="45" t="str">
        <f t="array" ref="H3110">IF(ISERROR(INDEX(גיליון3!$U$14:$X$28,MATCH('דיווח פרטני'!G3110,גיליון3!$T$14:$T$28,0),MATCH('דיווח פרטני'!C3110,גיליון3!$U$13:$X$13,0)))," ", INDEX(גיליון3!$U$14:$X$28,MATCH('דיווח פרטני'!G3110,גיליון3!$T$14:$T$28,0),MATCH('דיווח פרטני'!C3110,גיליון3!$U$13:$X$13,0)))</f>
        <v xml:space="preserve"> </v>
      </c>
      <c r="I3110" s="1"/>
      <c r="J3110" s="1" t="e">
        <f>VLOOKUP(Table_1[[#This Row],[מספר רישוי ]],'[3]2024'!$A:$AH,34,0)</f>
        <v>#N/A</v>
      </c>
    </row>
    <row r="3111" spans="1:10" ht="18" customHeight="1" thickBot="1" x14ac:dyDescent="0.3">
      <c r="A3111" s="1"/>
      <c r="B3111" s="1"/>
      <c r="C3111" s="1"/>
      <c r="D3111" s="1"/>
      <c r="E3111" s="713"/>
      <c r="F3111" s="1"/>
      <c r="G3111" s="1"/>
      <c r="H3111" s="45" t="str">
        <f t="array" ref="H3111">IF(ISERROR(INDEX(גיליון3!$U$14:$X$28,MATCH('דיווח פרטני'!G3111,גיליון3!$T$14:$T$28,0),MATCH('דיווח פרטני'!C3111,גיליון3!$U$13:$X$13,0)))," ", INDEX(גיליון3!$U$14:$X$28,MATCH('דיווח פרטני'!G3111,גיליון3!$T$14:$T$28,0),MATCH('דיווח פרטני'!C3111,גיליון3!$U$13:$X$13,0)))</f>
        <v xml:space="preserve"> </v>
      </c>
      <c r="I3111" s="1"/>
      <c r="J3111" s="1" t="e">
        <f>VLOOKUP(Table_1[[#This Row],[מספר רישוי ]],'[3]2024'!$A:$AH,34,0)</f>
        <v>#N/A</v>
      </c>
    </row>
    <row r="3112" spans="1:10" ht="18" customHeight="1" thickBot="1" x14ac:dyDescent="0.3">
      <c r="A3112" s="1"/>
      <c r="B3112" s="1"/>
      <c r="C3112" s="1"/>
      <c r="D3112" s="1"/>
      <c r="E3112" s="713"/>
      <c r="F3112" s="1"/>
      <c r="G3112" s="1"/>
      <c r="H3112" s="45" t="str">
        <f t="array" ref="H3112">IF(ISERROR(INDEX(גיליון3!$U$14:$X$28,MATCH('דיווח פרטני'!G3112,גיליון3!$T$14:$T$28,0),MATCH('דיווח פרטני'!C3112,גיליון3!$U$13:$X$13,0)))," ", INDEX(גיליון3!$U$14:$X$28,MATCH('דיווח פרטני'!G3112,גיליון3!$T$14:$T$28,0),MATCH('דיווח פרטני'!C3112,גיליון3!$U$13:$X$13,0)))</f>
        <v xml:space="preserve"> </v>
      </c>
      <c r="I3112" s="1"/>
      <c r="J3112" s="1" t="e">
        <f>VLOOKUP(Table_1[[#This Row],[מספר רישוי ]],'[3]2024'!$A:$AH,34,0)</f>
        <v>#N/A</v>
      </c>
    </row>
    <row r="3113" spans="1:10" ht="18" customHeight="1" thickBot="1" x14ac:dyDescent="0.3">
      <c r="A3113" s="1"/>
      <c r="B3113" s="1"/>
      <c r="C3113" s="1"/>
      <c r="D3113" s="1"/>
      <c r="E3113" s="713"/>
      <c r="F3113" s="1"/>
      <c r="G3113" s="1"/>
      <c r="H3113" s="45" t="str">
        <f t="array" ref="H3113">IF(ISERROR(INDEX(גיליון3!$U$14:$X$28,MATCH('דיווח פרטני'!G3113,גיליון3!$T$14:$T$28,0),MATCH('דיווח פרטני'!C3113,גיליון3!$U$13:$X$13,0)))," ", INDEX(גיליון3!$U$14:$X$28,MATCH('דיווח פרטני'!G3113,גיליון3!$T$14:$T$28,0),MATCH('דיווח פרטני'!C3113,גיליון3!$U$13:$X$13,0)))</f>
        <v xml:space="preserve"> </v>
      </c>
      <c r="I3113" s="1"/>
      <c r="J3113" s="1" t="e">
        <f>VLOOKUP(Table_1[[#This Row],[מספר רישוי ]],'[3]2024'!$A:$AH,34,0)</f>
        <v>#N/A</v>
      </c>
    </row>
    <row r="3114" spans="1:10" ht="18" customHeight="1" thickBot="1" x14ac:dyDescent="0.3">
      <c r="A3114" s="1"/>
      <c r="B3114" s="1"/>
      <c r="C3114" s="1"/>
      <c r="D3114" s="1"/>
      <c r="E3114" s="713"/>
      <c r="F3114" s="1"/>
      <c r="G3114" s="1"/>
      <c r="H3114" s="45" t="str">
        <f t="array" ref="H3114">IF(ISERROR(INDEX(גיליון3!$U$14:$X$28,MATCH('דיווח פרטני'!G3114,גיליון3!$T$14:$T$28,0),MATCH('דיווח פרטני'!C3114,גיליון3!$U$13:$X$13,0)))," ", INDEX(גיליון3!$U$14:$X$28,MATCH('דיווח פרטני'!G3114,גיליון3!$T$14:$T$28,0),MATCH('דיווח פרטני'!C3114,גיליון3!$U$13:$X$13,0)))</f>
        <v xml:space="preserve"> </v>
      </c>
      <c r="I3114" s="1"/>
      <c r="J3114" s="1" t="e">
        <f>VLOOKUP(Table_1[[#This Row],[מספר רישוי ]],'[3]2024'!$A:$AH,34,0)</f>
        <v>#N/A</v>
      </c>
    </row>
    <row r="3115" spans="1:10" ht="18" customHeight="1" thickBot="1" x14ac:dyDescent="0.3">
      <c r="A3115" s="1"/>
      <c r="B3115" s="1"/>
      <c r="C3115" s="1"/>
      <c r="D3115" s="1"/>
      <c r="E3115" s="713"/>
      <c r="F3115" s="1"/>
      <c r="G3115" s="1"/>
      <c r="H3115" s="45" t="str">
        <f t="array" ref="H3115">IF(ISERROR(INDEX(גיליון3!$U$14:$X$28,MATCH('דיווח פרטני'!G3115,גיליון3!$T$14:$T$28,0),MATCH('דיווח פרטני'!C3115,גיליון3!$U$13:$X$13,0)))," ", INDEX(גיליון3!$U$14:$X$28,MATCH('דיווח פרטני'!G3115,גיליון3!$T$14:$T$28,0),MATCH('דיווח פרטני'!C3115,גיליון3!$U$13:$X$13,0)))</f>
        <v xml:space="preserve"> </v>
      </c>
      <c r="I3115" s="1"/>
      <c r="J3115" s="1" t="e">
        <f>VLOOKUP(Table_1[[#This Row],[מספר רישוי ]],'[3]2024'!$A:$AH,34,0)</f>
        <v>#N/A</v>
      </c>
    </row>
    <row r="3116" spans="1:10" ht="18" customHeight="1" thickBot="1" x14ac:dyDescent="0.3">
      <c r="A3116" s="1"/>
      <c r="B3116" s="1"/>
      <c r="C3116" s="1"/>
      <c r="D3116" s="1"/>
      <c r="E3116" s="713"/>
      <c r="F3116" s="1"/>
      <c r="G3116" s="1"/>
      <c r="H3116" s="45" t="str">
        <f t="array" ref="H3116">IF(ISERROR(INDEX(גיליון3!$U$14:$X$28,MATCH('דיווח פרטני'!G3116,גיליון3!$T$14:$T$28,0),MATCH('דיווח פרטני'!C3116,גיליון3!$U$13:$X$13,0)))," ", INDEX(גיליון3!$U$14:$X$28,MATCH('דיווח פרטני'!G3116,גיליון3!$T$14:$T$28,0),MATCH('דיווח פרטני'!C3116,גיליון3!$U$13:$X$13,0)))</f>
        <v xml:space="preserve"> </v>
      </c>
      <c r="I3116" s="1"/>
      <c r="J3116" s="1" t="e">
        <f>VLOOKUP(Table_1[[#This Row],[מספר רישוי ]],'[3]2024'!$A:$AH,34,0)</f>
        <v>#N/A</v>
      </c>
    </row>
    <row r="3117" spans="1:10" ht="18" customHeight="1" thickBot="1" x14ac:dyDescent="0.3">
      <c r="A3117" s="1"/>
      <c r="B3117" s="1"/>
      <c r="C3117" s="1"/>
      <c r="D3117" s="1"/>
      <c r="E3117" s="713"/>
      <c r="F3117" s="1"/>
      <c r="G3117" s="1"/>
      <c r="H3117" s="45" t="str">
        <f t="array" ref="H3117">IF(ISERROR(INDEX(גיליון3!$U$14:$X$28,MATCH('דיווח פרטני'!G3117,גיליון3!$T$14:$T$28,0),MATCH('דיווח פרטני'!C3117,גיליון3!$U$13:$X$13,0)))," ", INDEX(גיליון3!$U$14:$X$28,MATCH('דיווח פרטני'!G3117,גיליון3!$T$14:$T$28,0),MATCH('דיווח פרטני'!C3117,גיליון3!$U$13:$X$13,0)))</f>
        <v xml:space="preserve"> </v>
      </c>
      <c r="I3117" s="1"/>
      <c r="J3117" s="1" t="e">
        <f>VLOOKUP(Table_1[[#This Row],[מספר רישוי ]],'[3]2024'!$A:$AH,34,0)</f>
        <v>#N/A</v>
      </c>
    </row>
    <row r="3118" spans="1:10" ht="18" customHeight="1" thickBot="1" x14ac:dyDescent="0.3">
      <c r="A3118" s="1"/>
      <c r="B3118" s="1"/>
      <c r="C3118" s="1"/>
      <c r="D3118" s="1"/>
      <c r="E3118" s="713"/>
      <c r="F3118" s="1"/>
      <c r="G3118" s="1"/>
      <c r="H3118" s="45" t="str">
        <f t="array" ref="H3118">IF(ISERROR(INDEX(גיליון3!$U$14:$X$28,MATCH('דיווח פרטני'!G3118,גיליון3!$T$14:$T$28,0),MATCH('דיווח פרטני'!C3118,גיליון3!$U$13:$X$13,0)))," ", INDEX(גיליון3!$U$14:$X$28,MATCH('דיווח פרטני'!G3118,גיליון3!$T$14:$T$28,0),MATCH('דיווח פרטני'!C3118,גיליון3!$U$13:$X$13,0)))</f>
        <v xml:space="preserve"> </v>
      </c>
      <c r="I3118" s="1"/>
      <c r="J3118" s="1" t="e">
        <f>VLOOKUP(Table_1[[#This Row],[מספר רישוי ]],'[3]2024'!$A:$AH,34,0)</f>
        <v>#N/A</v>
      </c>
    </row>
    <row r="3119" spans="1:10" ht="18" customHeight="1" thickBot="1" x14ac:dyDescent="0.3">
      <c r="A3119" s="1"/>
      <c r="B3119" s="1"/>
      <c r="C3119" s="1"/>
      <c r="D3119" s="1"/>
      <c r="E3119" s="713"/>
      <c r="F3119" s="1"/>
      <c r="G3119" s="1"/>
      <c r="H3119" s="45" t="str">
        <f t="array" ref="H3119">IF(ISERROR(INDEX(גיליון3!$U$14:$X$28,MATCH('דיווח פרטני'!G3119,גיליון3!$T$14:$T$28,0),MATCH('דיווח פרטני'!C3119,גיליון3!$U$13:$X$13,0)))," ", INDEX(גיליון3!$U$14:$X$28,MATCH('דיווח פרטני'!G3119,גיליון3!$T$14:$T$28,0),MATCH('דיווח פרטני'!C3119,גיליון3!$U$13:$X$13,0)))</f>
        <v xml:space="preserve"> </v>
      </c>
      <c r="I3119" s="1"/>
      <c r="J3119" s="1" t="e">
        <f>VLOOKUP(Table_1[[#This Row],[מספר רישוי ]],'[3]2024'!$A:$AH,34,0)</f>
        <v>#N/A</v>
      </c>
    </row>
    <row r="3120" spans="1:10" ht="18" customHeight="1" thickBot="1" x14ac:dyDescent="0.3">
      <c r="A3120" s="1"/>
      <c r="B3120" s="1"/>
      <c r="C3120" s="1"/>
      <c r="D3120" s="1"/>
      <c r="E3120" s="713"/>
      <c r="F3120" s="1"/>
      <c r="G3120" s="1"/>
      <c r="H3120" s="45" t="str">
        <f t="array" ref="H3120">IF(ISERROR(INDEX(גיליון3!$U$14:$X$28,MATCH('דיווח פרטני'!G3120,גיליון3!$T$14:$T$28,0),MATCH('דיווח פרטני'!C3120,גיליון3!$U$13:$X$13,0)))," ", INDEX(גיליון3!$U$14:$X$28,MATCH('דיווח פרטני'!G3120,גיליון3!$T$14:$T$28,0),MATCH('דיווח פרטני'!C3120,גיליון3!$U$13:$X$13,0)))</f>
        <v xml:space="preserve"> </v>
      </c>
      <c r="I3120" s="1"/>
      <c r="J3120" s="1" t="e">
        <f>VLOOKUP(Table_1[[#This Row],[מספר רישוי ]],'[3]2024'!$A:$AH,34,0)</f>
        <v>#N/A</v>
      </c>
    </row>
    <row r="3121" spans="1:10" ht="18" customHeight="1" thickBot="1" x14ac:dyDescent="0.3">
      <c r="A3121" s="1"/>
      <c r="B3121" s="1"/>
      <c r="C3121" s="1"/>
      <c r="D3121" s="1"/>
      <c r="E3121" s="713"/>
      <c r="F3121" s="1"/>
      <c r="G3121" s="1"/>
      <c r="H3121" s="45" t="str">
        <f t="array" ref="H3121">IF(ISERROR(INDEX(גיליון3!$U$14:$X$28,MATCH('דיווח פרטני'!G3121,גיליון3!$T$14:$T$28,0),MATCH('דיווח פרטני'!C3121,גיליון3!$U$13:$X$13,0)))," ", INDEX(גיליון3!$U$14:$X$28,MATCH('דיווח פרטני'!G3121,גיליון3!$T$14:$T$28,0),MATCH('דיווח פרטני'!C3121,גיליון3!$U$13:$X$13,0)))</f>
        <v xml:space="preserve"> </v>
      </c>
      <c r="I3121" s="1"/>
      <c r="J3121" s="1" t="e">
        <f>VLOOKUP(Table_1[[#This Row],[מספר רישוי ]],'[3]2024'!$A:$AH,34,0)</f>
        <v>#N/A</v>
      </c>
    </row>
    <row r="3122" spans="1:10" ht="18" customHeight="1" thickBot="1" x14ac:dyDescent="0.3">
      <c r="A3122" s="1"/>
      <c r="B3122" s="1"/>
      <c r="C3122" s="1"/>
      <c r="D3122" s="1"/>
      <c r="E3122" s="713"/>
      <c r="F3122" s="1"/>
      <c r="G3122" s="1"/>
      <c r="H3122" s="45" t="str">
        <f t="array" ref="H3122">IF(ISERROR(INDEX(גיליון3!$U$14:$X$28,MATCH('דיווח פרטני'!G3122,גיליון3!$T$14:$T$28,0),MATCH('דיווח פרטני'!C3122,גיליון3!$U$13:$X$13,0)))," ", INDEX(גיליון3!$U$14:$X$28,MATCH('דיווח פרטני'!G3122,גיליון3!$T$14:$T$28,0),MATCH('דיווח פרטני'!C3122,גיליון3!$U$13:$X$13,0)))</f>
        <v xml:space="preserve"> </v>
      </c>
      <c r="I3122" s="1"/>
      <c r="J3122" s="1" t="e">
        <f>VLOOKUP(Table_1[[#This Row],[מספר רישוי ]],'[3]2024'!$A:$AH,34,0)</f>
        <v>#N/A</v>
      </c>
    </row>
    <row r="3123" spans="1:10" ht="18" customHeight="1" thickBot="1" x14ac:dyDescent="0.3">
      <c r="A3123" s="1"/>
      <c r="B3123" s="1"/>
      <c r="C3123" s="1"/>
      <c r="D3123" s="1"/>
      <c r="E3123" s="713"/>
      <c r="F3123" s="1"/>
      <c r="G3123" s="1"/>
      <c r="H3123" s="45" t="str">
        <f t="array" ref="H3123">IF(ISERROR(INDEX(גיליון3!$U$14:$X$28,MATCH('דיווח פרטני'!G3123,גיליון3!$T$14:$T$28,0),MATCH('דיווח פרטני'!C3123,גיליון3!$U$13:$X$13,0)))," ", INDEX(גיליון3!$U$14:$X$28,MATCH('דיווח פרטני'!G3123,גיליון3!$T$14:$T$28,0),MATCH('דיווח פרטני'!C3123,גיליון3!$U$13:$X$13,0)))</f>
        <v xml:space="preserve"> </v>
      </c>
      <c r="I3123" s="1"/>
      <c r="J3123" s="1" t="e">
        <f>VLOOKUP(Table_1[[#This Row],[מספר רישוי ]],'[3]2024'!$A:$AH,34,0)</f>
        <v>#N/A</v>
      </c>
    </row>
    <row r="3124" spans="1:10" ht="18" customHeight="1" thickBot="1" x14ac:dyDescent="0.3">
      <c r="A3124" s="1"/>
      <c r="B3124" s="1"/>
      <c r="C3124" s="1"/>
      <c r="D3124" s="1"/>
      <c r="E3124" s="713"/>
      <c r="F3124" s="1"/>
      <c r="G3124" s="1"/>
      <c r="H3124" s="45" t="str">
        <f t="array" ref="H3124">IF(ISERROR(INDEX(גיליון3!$U$14:$X$28,MATCH('דיווח פרטני'!G3124,גיליון3!$T$14:$T$28,0),MATCH('דיווח פרטני'!C3124,גיליון3!$U$13:$X$13,0)))," ", INDEX(גיליון3!$U$14:$X$28,MATCH('דיווח פרטני'!G3124,גיליון3!$T$14:$T$28,0),MATCH('דיווח פרטני'!C3124,גיליון3!$U$13:$X$13,0)))</f>
        <v xml:space="preserve"> </v>
      </c>
      <c r="I3124" s="1"/>
      <c r="J3124" s="1" t="e">
        <f>VLOOKUP(Table_1[[#This Row],[מספר רישוי ]],'[3]2024'!$A:$AH,34,0)</f>
        <v>#N/A</v>
      </c>
    </row>
    <row r="3125" spans="1:10" ht="18" customHeight="1" thickBot="1" x14ac:dyDescent="0.3">
      <c r="A3125" s="1"/>
      <c r="B3125" s="1"/>
      <c r="C3125" s="1"/>
      <c r="D3125" s="1"/>
      <c r="E3125" s="713"/>
      <c r="F3125" s="1"/>
      <c r="G3125" s="1"/>
      <c r="H3125" s="45" t="str">
        <f t="array" ref="H3125">IF(ISERROR(INDEX(גיליון3!$U$14:$X$28,MATCH('דיווח פרטני'!G3125,גיליון3!$T$14:$T$28,0),MATCH('דיווח פרטני'!C3125,גיליון3!$U$13:$X$13,0)))," ", INDEX(גיליון3!$U$14:$X$28,MATCH('דיווח פרטני'!G3125,גיליון3!$T$14:$T$28,0),MATCH('דיווח פרטני'!C3125,גיליון3!$U$13:$X$13,0)))</f>
        <v xml:space="preserve"> </v>
      </c>
      <c r="I3125" s="1"/>
      <c r="J3125" s="1" t="e">
        <f>VLOOKUP(Table_1[[#This Row],[מספר רישוי ]],'[3]2024'!$A:$AH,34,0)</f>
        <v>#N/A</v>
      </c>
    </row>
    <row r="3126" spans="1:10" ht="18" customHeight="1" thickBot="1" x14ac:dyDescent="0.3">
      <c r="A3126" s="1"/>
      <c r="B3126" s="1"/>
      <c r="C3126" s="1"/>
      <c r="D3126" s="1"/>
      <c r="E3126" s="713"/>
      <c r="F3126" s="1"/>
      <c r="G3126" s="1"/>
      <c r="H3126" s="45" t="str">
        <f t="array" ref="H3126">IF(ISERROR(INDEX(גיליון3!$U$14:$X$28,MATCH('דיווח פרטני'!G3126,גיליון3!$T$14:$T$28,0),MATCH('דיווח פרטני'!C3126,גיליון3!$U$13:$X$13,0)))," ", INDEX(גיליון3!$U$14:$X$28,MATCH('דיווח פרטני'!G3126,גיליון3!$T$14:$T$28,0),MATCH('דיווח פרטני'!C3126,גיליון3!$U$13:$X$13,0)))</f>
        <v xml:space="preserve"> </v>
      </c>
      <c r="I3126" s="1"/>
      <c r="J3126" s="1" t="e">
        <f>VLOOKUP(Table_1[[#This Row],[מספר רישוי ]],'[3]2024'!$A:$AH,34,0)</f>
        <v>#N/A</v>
      </c>
    </row>
    <row r="3127" spans="1:10" ht="18" customHeight="1" thickBot="1" x14ac:dyDescent="0.3">
      <c r="A3127" s="1"/>
      <c r="B3127" s="1"/>
      <c r="C3127" s="1"/>
      <c r="D3127" s="1"/>
      <c r="E3127" s="713"/>
      <c r="F3127" s="1"/>
      <c r="G3127" s="1"/>
      <c r="H3127" s="45" t="str">
        <f t="array" ref="H3127">IF(ISERROR(INDEX(גיליון3!$U$14:$X$28,MATCH('דיווח פרטני'!G3127,גיליון3!$T$14:$T$28,0),MATCH('דיווח פרטני'!C3127,גיליון3!$U$13:$X$13,0)))," ", INDEX(גיליון3!$U$14:$X$28,MATCH('דיווח פרטני'!G3127,גיליון3!$T$14:$T$28,0),MATCH('דיווח פרטני'!C3127,גיליון3!$U$13:$X$13,0)))</f>
        <v xml:space="preserve"> </v>
      </c>
      <c r="I3127" s="1"/>
      <c r="J3127" s="1" t="e">
        <f>VLOOKUP(Table_1[[#This Row],[מספר רישוי ]],'[3]2024'!$A:$AH,34,0)</f>
        <v>#N/A</v>
      </c>
    </row>
    <row r="3128" spans="1:10" ht="18" customHeight="1" thickBot="1" x14ac:dyDescent="0.3">
      <c r="A3128" s="1"/>
      <c r="B3128" s="1"/>
      <c r="C3128" s="1"/>
      <c r="D3128" s="1"/>
      <c r="E3128" s="713"/>
      <c r="F3128" s="1"/>
      <c r="G3128" s="1"/>
      <c r="H3128" s="45" t="str">
        <f t="array" ref="H3128">IF(ISERROR(INDEX(גיליון3!$U$14:$X$28,MATCH('דיווח פרטני'!G3128,גיליון3!$T$14:$T$28,0),MATCH('דיווח פרטני'!C3128,גיליון3!$U$13:$X$13,0)))," ", INDEX(גיליון3!$U$14:$X$28,MATCH('דיווח פרטני'!G3128,גיליון3!$T$14:$T$28,0),MATCH('דיווח פרטני'!C3128,גיליון3!$U$13:$X$13,0)))</f>
        <v xml:space="preserve"> </v>
      </c>
      <c r="I3128" s="1"/>
      <c r="J3128" s="1" t="e">
        <f>VLOOKUP(Table_1[[#This Row],[מספר רישוי ]],'[3]2024'!$A:$AH,34,0)</f>
        <v>#N/A</v>
      </c>
    </row>
    <row r="3129" spans="1:10" ht="18" customHeight="1" thickBot="1" x14ac:dyDescent="0.3">
      <c r="A3129" s="1"/>
      <c r="B3129" s="1"/>
      <c r="C3129" s="1"/>
      <c r="D3129" s="1"/>
      <c r="E3129" s="713"/>
      <c r="F3129" s="1"/>
      <c r="G3129" s="1"/>
      <c r="H3129" s="45" t="str">
        <f t="array" ref="H3129">IF(ISERROR(INDEX(גיליון3!$U$14:$X$28,MATCH('דיווח פרטני'!G3129,גיליון3!$T$14:$T$28,0),MATCH('דיווח פרטני'!C3129,גיליון3!$U$13:$X$13,0)))," ", INDEX(גיליון3!$U$14:$X$28,MATCH('דיווח פרטני'!G3129,גיליון3!$T$14:$T$28,0),MATCH('דיווח פרטני'!C3129,גיליון3!$U$13:$X$13,0)))</f>
        <v xml:space="preserve"> </v>
      </c>
      <c r="I3129" s="1"/>
      <c r="J3129" s="1" t="e">
        <f>VLOOKUP(Table_1[[#This Row],[מספר רישוי ]],'[3]2024'!$A:$AH,34,0)</f>
        <v>#N/A</v>
      </c>
    </row>
    <row r="3130" spans="1:10" ht="18" customHeight="1" thickBot="1" x14ac:dyDescent="0.3">
      <c r="A3130" s="1"/>
      <c r="B3130" s="1"/>
      <c r="C3130" s="1"/>
      <c r="D3130" s="1"/>
      <c r="E3130" s="713"/>
      <c r="F3130" s="1"/>
      <c r="G3130" s="1"/>
      <c r="H3130" s="45" t="str">
        <f t="array" ref="H3130">IF(ISERROR(INDEX(גיליון3!$U$14:$X$28,MATCH('דיווח פרטני'!G3130,גיליון3!$T$14:$T$28,0),MATCH('דיווח פרטני'!C3130,גיליון3!$U$13:$X$13,0)))," ", INDEX(גיליון3!$U$14:$X$28,MATCH('דיווח פרטני'!G3130,גיליון3!$T$14:$T$28,0),MATCH('דיווח פרטני'!C3130,גיליון3!$U$13:$X$13,0)))</f>
        <v xml:space="preserve"> </v>
      </c>
      <c r="I3130" s="1"/>
      <c r="J3130" s="1" t="e">
        <f>VLOOKUP(Table_1[[#This Row],[מספר רישוי ]],'[3]2024'!$A:$AH,34,0)</f>
        <v>#N/A</v>
      </c>
    </row>
    <row r="3131" spans="1:10" ht="18" customHeight="1" thickBot="1" x14ac:dyDescent="0.3">
      <c r="A3131" s="1"/>
      <c r="B3131" s="1"/>
      <c r="C3131" s="1"/>
      <c r="D3131" s="1"/>
      <c r="E3131" s="713"/>
      <c r="F3131" s="1"/>
      <c r="G3131" s="1"/>
      <c r="H3131" s="45" t="str">
        <f t="array" ref="H3131">IF(ISERROR(INDEX(גיליון3!$U$14:$X$28,MATCH('דיווח פרטני'!G3131,גיליון3!$T$14:$T$28,0),MATCH('דיווח פרטני'!C3131,גיליון3!$U$13:$X$13,0)))," ", INDEX(גיליון3!$U$14:$X$28,MATCH('דיווח פרטני'!G3131,גיליון3!$T$14:$T$28,0),MATCH('דיווח פרטני'!C3131,גיליון3!$U$13:$X$13,0)))</f>
        <v xml:space="preserve"> </v>
      </c>
      <c r="I3131" s="1"/>
      <c r="J3131" s="1" t="e">
        <f>VLOOKUP(Table_1[[#This Row],[מספר רישוי ]],'[3]2024'!$A:$AH,34,0)</f>
        <v>#N/A</v>
      </c>
    </row>
    <row r="3132" spans="1:10" ht="18" customHeight="1" thickBot="1" x14ac:dyDescent="0.3">
      <c r="A3132" s="1"/>
      <c r="B3132" s="1"/>
      <c r="C3132" s="1"/>
      <c r="D3132" s="1"/>
      <c r="E3132" s="713"/>
      <c r="F3132" s="1"/>
      <c r="G3132" s="1"/>
      <c r="H3132" s="45" t="str">
        <f t="array" ref="H3132">IF(ISERROR(INDEX(גיליון3!$U$14:$X$28,MATCH('דיווח פרטני'!G3132,גיליון3!$T$14:$T$28,0),MATCH('דיווח פרטני'!C3132,גיליון3!$U$13:$X$13,0)))," ", INDEX(גיליון3!$U$14:$X$28,MATCH('דיווח פרטני'!G3132,גיליון3!$T$14:$T$28,0),MATCH('דיווח פרטני'!C3132,גיליון3!$U$13:$X$13,0)))</f>
        <v xml:space="preserve"> </v>
      </c>
      <c r="I3132" s="1"/>
      <c r="J3132" s="1" t="e">
        <f>VLOOKUP(Table_1[[#This Row],[מספר רישוי ]],'[3]2024'!$A:$AH,34,0)</f>
        <v>#N/A</v>
      </c>
    </row>
    <row r="3133" spans="1:10" ht="18" customHeight="1" thickBot="1" x14ac:dyDescent="0.3">
      <c r="A3133" s="1"/>
      <c r="B3133" s="1"/>
      <c r="C3133" s="1"/>
      <c r="D3133" s="1"/>
      <c r="E3133" s="713"/>
      <c r="F3133" s="1"/>
      <c r="G3133" s="1"/>
      <c r="H3133" s="45" t="str">
        <f t="array" ref="H3133">IF(ISERROR(INDEX(גיליון3!$U$14:$X$28,MATCH('דיווח פרטני'!G3133,גיליון3!$T$14:$T$28,0),MATCH('דיווח פרטני'!C3133,גיליון3!$U$13:$X$13,0)))," ", INDEX(גיליון3!$U$14:$X$28,MATCH('דיווח פרטני'!G3133,גיליון3!$T$14:$T$28,0),MATCH('דיווח פרטני'!C3133,גיליון3!$U$13:$X$13,0)))</f>
        <v xml:space="preserve"> </v>
      </c>
      <c r="I3133" s="1"/>
      <c r="J3133" s="1" t="e">
        <f>VLOOKUP(Table_1[[#This Row],[מספר רישוי ]],'[3]2024'!$A:$AH,34,0)</f>
        <v>#N/A</v>
      </c>
    </row>
    <row r="3134" spans="1:10" ht="18" customHeight="1" thickBot="1" x14ac:dyDescent="0.3">
      <c r="A3134" s="1"/>
      <c r="B3134" s="1"/>
      <c r="C3134" s="1"/>
      <c r="D3134" s="1"/>
      <c r="E3134" s="713"/>
      <c r="F3134" s="1"/>
      <c r="G3134" s="1"/>
      <c r="H3134" s="45" t="str">
        <f t="array" ref="H3134">IF(ISERROR(INDEX(גיליון3!$U$14:$X$28,MATCH('דיווח פרטני'!G3134,גיליון3!$T$14:$T$28,0),MATCH('דיווח פרטני'!C3134,גיליון3!$U$13:$X$13,0)))," ", INDEX(גיליון3!$U$14:$X$28,MATCH('דיווח פרטני'!G3134,גיליון3!$T$14:$T$28,0),MATCH('דיווח פרטני'!C3134,גיליון3!$U$13:$X$13,0)))</f>
        <v xml:space="preserve"> </v>
      </c>
      <c r="I3134" s="1"/>
      <c r="J3134" s="1" t="e">
        <f>VLOOKUP(Table_1[[#This Row],[מספר רישוי ]],'[3]2024'!$A:$AH,34,0)</f>
        <v>#N/A</v>
      </c>
    </row>
    <row r="3135" spans="1:10" ht="18" customHeight="1" thickBot="1" x14ac:dyDescent="0.3">
      <c r="A3135" s="1"/>
      <c r="B3135" s="1"/>
      <c r="C3135" s="1"/>
      <c r="D3135" s="1"/>
      <c r="E3135" s="713"/>
      <c r="F3135" s="1"/>
      <c r="G3135" s="1"/>
      <c r="H3135" s="45" t="str">
        <f t="array" ref="H3135">IF(ISERROR(INDEX(גיליון3!$U$14:$X$28,MATCH('דיווח פרטני'!G3135,גיליון3!$T$14:$T$28,0),MATCH('דיווח פרטני'!C3135,גיליון3!$U$13:$X$13,0)))," ", INDEX(גיליון3!$U$14:$X$28,MATCH('דיווח פרטני'!G3135,גיליון3!$T$14:$T$28,0),MATCH('דיווח פרטני'!C3135,גיליון3!$U$13:$X$13,0)))</f>
        <v xml:space="preserve"> </v>
      </c>
      <c r="I3135" s="1"/>
      <c r="J3135" s="1" t="e">
        <f>VLOOKUP(Table_1[[#This Row],[מספר רישוי ]],'[3]2024'!$A:$AH,34,0)</f>
        <v>#N/A</v>
      </c>
    </row>
    <row r="3136" spans="1:10" ht="18" customHeight="1" thickBot="1" x14ac:dyDescent="0.3">
      <c r="A3136" s="1"/>
      <c r="B3136" s="1"/>
      <c r="C3136" s="1"/>
      <c r="D3136" s="1"/>
      <c r="E3136" s="713"/>
      <c r="F3136" s="1"/>
      <c r="G3136" s="1"/>
      <c r="H3136" s="45" t="str">
        <f t="array" ref="H3136">IF(ISERROR(INDEX(גיליון3!$U$14:$X$28,MATCH('דיווח פרטני'!G3136,גיליון3!$T$14:$T$28,0),MATCH('דיווח פרטני'!C3136,גיליון3!$U$13:$X$13,0)))," ", INDEX(גיליון3!$U$14:$X$28,MATCH('דיווח פרטני'!G3136,גיליון3!$T$14:$T$28,0),MATCH('דיווח פרטני'!C3136,גיליון3!$U$13:$X$13,0)))</f>
        <v xml:space="preserve"> </v>
      </c>
      <c r="I3136" s="1"/>
      <c r="J3136" s="1" t="e">
        <f>VLOOKUP(Table_1[[#This Row],[מספר רישוי ]],'[3]2024'!$A:$AH,34,0)</f>
        <v>#N/A</v>
      </c>
    </row>
    <row r="3137" spans="1:10" ht="18" customHeight="1" thickBot="1" x14ac:dyDescent="0.3">
      <c r="A3137" s="1"/>
      <c r="B3137" s="1"/>
      <c r="C3137" s="1"/>
      <c r="D3137" s="1"/>
      <c r="E3137" s="713"/>
      <c r="F3137" s="1"/>
      <c r="G3137" s="1"/>
      <c r="H3137" s="45" t="str">
        <f t="array" ref="H3137">IF(ISERROR(INDEX(גיליון3!$U$14:$X$28,MATCH('דיווח פרטני'!G3137,גיליון3!$T$14:$T$28,0),MATCH('דיווח פרטני'!C3137,גיליון3!$U$13:$X$13,0)))," ", INDEX(גיליון3!$U$14:$X$28,MATCH('דיווח פרטני'!G3137,גיליון3!$T$14:$T$28,0),MATCH('דיווח פרטני'!C3137,גיליון3!$U$13:$X$13,0)))</f>
        <v xml:space="preserve"> </v>
      </c>
      <c r="I3137" s="1"/>
      <c r="J3137" s="1" t="e">
        <f>VLOOKUP(Table_1[[#This Row],[מספר רישוי ]],'[3]2024'!$A:$AH,34,0)</f>
        <v>#N/A</v>
      </c>
    </row>
    <row r="3138" spans="1:10" ht="18" customHeight="1" thickBot="1" x14ac:dyDescent="0.3">
      <c r="A3138" s="1"/>
      <c r="B3138" s="1"/>
      <c r="C3138" s="1"/>
      <c r="D3138" s="1"/>
      <c r="E3138" s="713"/>
      <c r="F3138" s="1"/>
      <c r="G3138" s="1"/>
      <c r="H3138" s="45" t="str">
        <f t="array" ref="H3138">IF(ISERROR(INDEX(גיליון3!$U$14:$X$28,MATCH('דיווח פרטני'!G3138,גיליון3!$T$14:$T$28,0),MATCH('דיווח פרטני'!C3138,גיליון3!$U$13:$X$13,0)))," ", INDEX(גיליון3!$U$14:$X$28,MATCH('דיווח פרטני'!G3138,גיליון3!$T$14:$T$28,0),MATCH('דיווח פרטני'!C3138,גיליון3!$U$13:$X$13,0)))</f>
        <v xml:space="preserve"> </v>
      </c>
      <c r="I3138" s="1"/>
      <c r="J3138" s="1" t="e">
        <f>VLOOKUP(Table_1[[#This Row],[מספר רישוי ]],'[3]2024'!$A:$AH,34,0)</f>
        <v>#N/A</v>
      </c>
    </row>
    <row r="3139" spans="1:10" ht="18" customHeight="1" thickBot="1" x14ac:dyDescent="0.3">
      <c r="A3139" s="1"/>
      <c r="B3139" s="1"/>
      <c r="C3139" s="1"/>
      <c r="D3139" s="1"/>
      <c r="E3139" s="713"/>
      <c r="F3139" s="1"/>
      <c r="G3139" s="1"/>
      <c r="H3139" s="45" t="str">
        <f t="array" ref="H3139">IF(ISERROR(INDEX(גיליון3!$U$14:$X$28,MATCH('דיווח פרטני'!G3139,גיליון3!$T$14:$T$28,0),MATCH('דיווח פרטני'!C3139,גיליון3!$U$13:$X$13,0)))," ", INDEX(גיליון3!$U$14:$X$28,MATCH('דיווח פרטני'!G3139,גיליון3!$T$14:$T$28,0),MATCH('דיווח פרטני'!C3139,גיליון3!$U$13:$X$13,0)))</f>
        <v xml:space="preserve"> </v>
      </c>
      <c r="I3139" s="1"/>
      <c r="J3139" s="1" t="e">
        <f>VLOOKUP(Table_1[[#This Row],[מספר רישוי ]],'[3]2024'!$A:$AH,34,0)</f>
        <v>#N/A</v>
      </c>
    </row>
    <row r="3140" spans="1:10" ht="18" customHeight="1" thickBot="1" x14ac:dyDescent="0.3">
      <c r="A3140" s="1"/>
      <c r="B3140" s="1"/>
      <c r="C3140" s="1"/>
      <c r="D3140" s="1"/>
      <c r="E3140" s="713"/>
      <c r="F3140" s="1"/>
      <c r="G3140" s="1"/>
      <c r="H3140" s="45" t="str">
        <f t="array" ref="H3140">IF(ISERROR(INDEX(גיליון3!$U$14:$X$28,MATCH('דיווח פרטני'!G3140,גיליון3!$T$14:$T$28,0),MATCH('דיווח פרטני'!C3140,גיליון3!$U$13:$X$13,0)))," ", INDEX(גיליון3!$U$14:$X$28,MATCH('דיווח פרטני'!G3140,גיליון3!$T$14:$T$28,0),MATCH('דיווח פרטני'!C3140,גיליון3!$U$13:$X$13,0)))</f>
        <v xml:space="preserve"> </v>
      </c>
      <c r="I3140" s="1"/>
      <c r="J3140" s="1" t="e">
        <f>VLOOKUP(Table_1[[#This Row],[מספר רישוי ]],'[3]2024'!$A:$AH,34,0)</f>
        <v>#N/A</v>
      </c>
    </row>
    <row r="3141" spans="1:10" ht="18" customHeight="1" thickBot="1" x14ac:dyDescent="0.3">
      <c r="A3141" s="1"/>
      <c r="B3141" s="1"/>
      <c r="C3141" s="1"/>
      <c r="D3141" s="1"/>
      <c r="E3141" s="713"/>
      <c r="F3141" s="1"/>
      <c r="G3141" s="1"/>
      <c r="H3141" s="45" t="str">
        <f t="array" ref="H3141">IF(ISERROR(INDEX(גיליון3!$U$14:$X$28,MATCH('דיווח פרטני'!G3141,גיליון3!$T$14:$T$28,0),MATCH('דיווח פרטני'!C3141,גיליון3!$U$13:$X$13,0)))," ", INDEX(גיליון3!$U$14:$X$28,MATCH('דיווח פרטני'!G3141,גיליון3!$T$14:$T$28,0),MATCH('דיווח פרטני'!C3141,גיליון3!$U$13:$X$13,0)))</f>
        <v xml:space="preserve"> </v>
      </c>
      <c r="I3141" s="1"/>
      <c r="J3141" s="1" t="e">
        <f>VLOOKUP(Table_1[[#This Row],[מספר רישוי ]],'[3]2024'!$A:$AH,34,0)</f>
        <v>#N/A</v>
      </c>
    </row>
    <row r="3142" spans="1:10" ht="18" customHeight="1" thickBot="1" x14ac:dyDescent="0.3">
      <c r="A3142" s="1"/>
      <c r="B3142" s="1"/>
      <c r="C3142" s="1"/>
      <c r="D3142" s="1"/>
      <c r="E3142" s="713"/>
      <c r="F3142" s="1"/>
      <c r="G3142" s="1"/>
      <c r="H3142" s="45" t="str">
        <f t="array" ref="H3142">IF(ISERROR(INDEX(גיליון3!$U$14:$X$28,MATCH('דיווח פרטני'!G3142,גיליון3!$T$14:$T$28,0),MATCH('דיווח פרטני'!C3142,גיליון3!$U$13:$X$13,0)))," ", INDEX(גיליון3!$U$14:$X$28,MATCH('דיווח פרטני'!G3142,גיליון3!$T$14:$T$28,0),MATCH('דיווח פרטני'!C3142,גיליון3!$U$13:$X$13,0)))</f>
        <v xml:space="preserve"> </v>
      </c>
      <c r="I3142" s="1"/>
      <c r="J3142" s="1" t="e">
        <f>VLOOKUP(Table_1[[#This Row],[מספר רישוי ]],'[3]2024'!$A:$AH,34,0)</f>
        <v>#N/A</v>
      </c>
    </row>
    <row r="3143" spans="1:10" ht="18" customHeight="1" thickBot="1" x14ac:dyDescent="0.3">
      <c r="A3143" s="1"/>
      <c r="B3143" s="1"/>
      <c r="C3143" s="1"/>
      <c r="D3143" s="1"/>
      <c r="E3143" s="713"/>
      <c r="F3143" s="1"/>
      <c r="G3143" s="1"/>
      <c r="H3143" s="45" t="str">
        <f t="array" ref="H3143">IF(ISERROR(INDEX(גיליון3!$U$14:$X$28,MATCH('דיווח פרטני'!G3143,גיליון3!$T$14:$T$28,0),MATCH('דיווח פרטני'!C3143,גיליון3!$U$13:$X$13,0)))," ", INDEX(גיליון3!$U$14:$X$28,MATCH('דיווח פרטני'!G3143,גיליון3!$T$14:$T$28,0),MATCH('דיווח פרטני'!C3143,גיליון3!$U$13:$X$13,0)))</f>
        <v xml:space="preserve"> </v>
      </c>
      <c r="I3143" s="1"/>
      <c r="J3143" s="1" t="e">
        <f>VLOOKUP(Table_1[[#This Row],[מספר רישוי ]],'[3]2024'!$A:$AH,34,0)</f>
        <v>#N/A</v>
      </c>
    </row>
    <row r="3144" spans="1:10" ht="18" customHeight="1" thickBot="1" x14ac:dyDescent="0.3">
      <c r="A3144" s="1"/>
      <c r="B3144" s="1"/>
      <c r="C3144" s="1"/>
      <c r="D3144" s="1"/>
      <c r="E3144" s="713"/>
      <c r="F3144" s="1"/>
      <c r="G3144" s="1"/>
      <c r="H3144" s="45" t="str">
        <f t="array" ref="H3144">IF(ISERROR(INDEX(גיליון3!$U$14:$X$28,MATCH('דיווח פרטני'!G3144,גיליון3!$T$14:$T$28,0),MATCH('דיווח פרטני'!C3144,גיליון3!$U$13:$X$13,0)))," ", INDEX(גיליון3!$U$14:$X$28,MATCH('דיווח פרטני'!G3144,גיליון3!$T$14:$T$28,0),MATCH('דיווח פרטני'!C3144,גיליון3!$U$13:$X$13,0)))</f>
        <v xml:space="preserve"> </v>
      </c>
      <c r="I3144" s="1"/>
      <c r="J3144" s="1" t="e">
        <f>VLOOKUP(Table_1[[#This Row],[מספר רישוי ]],'[3]2024'!$A:$AH,34,0)</f>
        <v>#N/A</v>
      </c>
    </row>
    <row r="3145" spans="1:10" ht="18" customHeight="1" thickBot="1" x14ac:dyDescent="0.3">
      <c r="A3145" s="1"/>
      <c r="B3145" s="1"/>
      <c r="C3145" s="1"/>
      <c r="D3145" s="1"/>
      <c r="E3145" s="713"/>
      <c r="F3145" s="1"/>
      <c r="G3145" s="1"/>
      <c r="H3145" s="45" t="str">
        <f t="array" ref="H3145">IF(ISERROR(INDEX(גיליון3!$U$14:$X$28,MATCH('דיווח פרטני'!G3145,גיליון3!$T$14:$T$28,0),MATCH('דיווח פרטני'!C3145,גיליון3!$U$13:$X$13,0)))," ", INDEX(גיליון3!$U$14:$X$28,MATCH('דיווח פרטני'!G3145,גיליון3!$T$14:$T$28,0),MATCH('דיווח פרטני'!C3145,גיליון3!$U$13:$X$13,0)))</f>
        <v xml:space="preserve"> </v>
      </c>
      <c r="I3145" s="1"/>
      <c r="J3145" s="1" t="e">
        <f>VLOOKUP(Table_1[[#This Row],[מספר רישוי ]],'[3]2024'!$A:$AH,34,0)</f>
        <v>#N/A</v>
      </c>
    </row>
    <row r="3146" spans="1:10" ht="18" customHeight="1" thickBot="1" x14ac:dyDescent="0.3">
      <c r="A3146" s="1"/>
      <c r="B3146" s="1"/>
      <c r="C3146" s="1"/>
      <c r="D3146" s="1"/>
      <c r="E3146" s="713"/>
      <c r="F3146" s="1"/>
      <c r="G3146" s="1"/>
      <c r="H3146" s="45" t="str">
        <f t="array" ref="H3146">IF(ISERROR(INDEX(גיליון3!$U$14:$X$28,MATCH('דיווח פרטני'!G3146,גיליון3!$T$14:$T$28,0),MATCH('דיווח פרטני'!C3146,גיליון3!$U$13:$X$13,0)))," ", INDEX(גיליון3!$U$14:$X$28,MATCH('דיווח פרטני'!G3146,גיליון3!$T$14:$T$28,0),MATCH('דיווח פרטני'!C3146,גיליון3!$U$13:$X$13,0)))</f>
        <v xml:space="preserve"> </v>
      </c>
      <c r="I3146" s="1"/>
      <c r="J3146" s="1" t="e">
        <f>VLOOKUP(Table_1[[#This Row],[מספר רישוי ]],'[3]2024'!$A:$AH,34,0)</f>
        <v>#N/A</v>
      </c>
    </row>
    <row r="3147" spans="1:10" ht="18" customHeight="1" thickBot="1" x14ac:dyDescent="0.3">
      <c r="A3147" s="1"/>
      <c r="B3147" s="1"/>
      <c r="C3147" s="1"/>
      <c r="D3147" s="1"/>
      <c r="E3147" s="713"/>
      <c r="F3147" s="1"/>
      <c r="G3147" s="1"/>
      <c r="H3147" s="45" t="str">
        <f t="array" ref="H3147">IF(ISERROR(INDEX(גיליון3!$U$14:$X$28,MATCH('דיווח פרטני'!G3147,גיליון3!$T$14:$T$28,0),MATCH('דיווח פרטני'!C3147,גיליון3!$U$13:$X$13,0)))," ", INDEX(גיליון3!$U$14:$X$28,MATCH('דיווח פרטני'!G3147,גיליון3!$T$14:$T$28,0),MATCH('דיווח פרטני'!C3147,גיליון3!$U$13:$X$13,0)))</f>
        <v xml:space="preserve"> </v>
      </c>
      <c r="I3147" s="1"/>
      <c r="J3147" s="1" t="e">
        <f>VLOOKUP(Table_1[[#This Row],[מספר רישוי ]],'[3]2024'!$A:$AH,34,0)</f>
        <v>#N/A</v>
      </c>
    </row>
    <row r="3148" spans="1:10" ht="18" customHeight="1" thickBot="1" x14ac:dyDescent="0.3">
      <c r="A3148" s="1"/>
      <c r="B3148" s="1"/>
      <c r="C3148" s="1"/>
      <c r="D3148" s="1"/>
      <c r="E3148" s="713"/>
      <c r="F3148" s="1"/>
      <c r="G3148" s="1"/>
      <c r="H3148" s="45" t="str">
        <f t="array" ref="H3148">IF(ISERROR(INDEX(גיליון3!$U$14:$X$28,MATCH('דיווח פרטני'!G3148,גיליון3!$T$14:$T$28,0),MATCH('דיווח פרטני'!C3148,גיליון3!$U$13:$X$13,0)))," ", INDEX(גיליון3!$U$14:$X$28,MATCH('דיווח פרטני'!G3148,גיליון3!$T$14:$T$28,0),MATCH('דיווח פרטני'!C3148,גיליון3!$U$13:$X$13,0)))</f>
        <v xml:space="preserve"> </v>
      </c>
      <c r="I3148" s="1"/>
      <c r="J3148" s="1" t="e">
        <f>VLOOKUP(Table_1[[#This Row],[מספר רישוי ]],'[3]2024'!$A:$AH,34,0)</f>
        <v>#N/A</v>
      </c>
    </row>
    <row r="3149" spans="1:10" ht="18" customHeight="1" thickBot="1" x14ac:dyDescent="0.3">
      <c r="A3149" s="1"/>
      <c r="B3149" s="1"/>
      <c r="C3149" s="1"/>
      <c r="D3149" s="1"/>
      <c r="E3149" s="713"/>
      <c r="F3149" s="1"/>
      <c r="G3149" s="1"/>
      <c r="H3149" s="45" t="str">
        <f t="array" ref="H3149">IF(ISERROR(INDEX(גיליון3!$U$14:$X$28,MATCH('דיווח פרטני'!G3149,גיליון3!$T$14:$T$28,0),MATCH('דיווח פרטני'!C3149,גיליון3!$U$13:$X$13,0)))," ", INDEX(גיליון3!$U$14:$X$28,MATCH('דיווח פרטני'!G3149,גיליון3!$T$14:$T$28,0),MATCH('דיווח פרטני'!C3149,גיליון3!$U$13:$X$13,0)))</f>
        <v xml:space="preserve"> </v>
      </c>
      <c r="I3149" s="1"/>
      <c r="J3149" s="1" t="e">
        <f>VLOOKUP(Table_1[[#This Row],[מספר רישוי ]],'[3]2024'!$A:$AH,34,0)</f>
        <v>#N/A</v>
      </c>
    </row>
    <row r="3150" spans="1:10" ht="18" customHeight="1" thickBot="1" x14ac:dyDescent="0.3">
      <c r="A3150" s="1"/>
      <c r="B3150" s="1"/>
      <c r="C3150" s="1"/>
      <c r="D3150" s="1"/>
      <c r="E3150" s="713"/>
      <c r="F3150" s="1"/>
      <c r="G3150" s="1"/>
      <c r="H3150" s="45" t="str">
        <f t="array" ref="H3150">IF(ISERROR(INDEX(גיליון3!$U$14:$X$28,MATCH('דיווח פרטני'!G3150,גיליון3!$T$14:$T$28,0),MATCH('דיווח פרטני'!C3150,גיליון3!$U$13:$X$13,0)))," ", INDEX(גיליון3!$U$14:$X$28,MATCH('דיווח פרטני'!G3150,גיליון3!$T$14:$T$28,0),MATCH('דיווח פרטני'!C3150,גיליון3!$U$13:$X$13,0)))</f>
        <v xml:space="preserve"> </v>
      </c>
      <c r="I3150" s="1"/>
      <c r="J3150" s="1" t="e">
        <f>VLOOKUP(Table_1[[#This Row],[מספר רישוי ]],'[3]2024'!$A:$AH,34,0)</f>
        <v>#N/A</v>
      </c>
    </row>
    <row r="3151" spans="1:10" ht="18" customHeight="1" thickBot="1" x14ac:dyDescent="0.3">
      <c r="A3151" s="1"/>
      <c r="B3151" s="1"/>
      <c r="C3151" s="1"/>
      <c r="D3151" s="1"/>
      <c r="E3151" s="713"/>
      <c r="F3151" s="1"/>
      <c r="G3151" s="1"/>
      <c r="H3151" s="45" t="str">
        <f t="array" ref="H3151">IF(ISERROR(INDEX(גיליון3!$U$14:$X$28,MATCH('דיווח פרטני'!G3151,גיליון3!$T$14:$T$28,0),MATCH('דיווח פרטני'!C3151,גיליון3!$U$13:$X$13,0)))," ", INDEX(גיליון3!$U$14:$X$28,MATCH('דיווח פרטני'!G3151,גיליון3!$T$14:$T$28,0),MATCH('דיווח פרטני'!C3151,גיליון3!$U$13:$X$13,0)))</f>
        <v xml:space="preserve"> </v>
      </c>
      <c r="I3151" s="1"/>
      <c r="J3151" s="1" t="e">
        <f>VLOOKUP(Table_1[[#This Row],[מספר רישוי ]],'[3]2024'!$A:$AH,34,0)</f>
        <v>#N/A</v>
      </c>
    </row>
    <row r="3152" spans="1:10" ht="18" customHeight="1" thickBot="1" x14ac:dyDescent="0.3">
      <c r="A3152" s="1"/>
      <c r="B3152" s="1"/>
      <c r="C3152" s="1"/>
      <c r="D3152" s="1"/>
      <c r="E3152" s="713"/>
      <c r="F3152" s="1"/>
      <c r="G3152" s="1"/>
      <c r="H3152" s="45" t="str">
        <f t="array" ref="H3152">IF(ISERROR(INDEX(גיליון3!$U$14:$X$28,MATCH('דיווח פרטני'!G3152,גיליון3!$T$14:$T$28,0),MATCH('דיווח פרטני'!C3152,גיליון3!$U$13:$X$13,0)))," ", INDEX(גיליון3!$U$14:$X$28,MATCH('דיווח פרטני'!G3152,גיליון3!$T$14:$T$28,0),MATCH('דיווח פרטני'!C3152,גיליון3!$U$13:$X$13,0)))</f>
        <v xml:space="preserve"> </v>
      </c>
      <c r="I3152" s="1"/>
      <c r="J3152" s="1" t="e">
        <f>VLOOKUP(Table_1[[#This Row],[מספר רישוי ]],'[3]2024'!$A:$AH,34,0)</f>
        <v>#N/A</v>
      </c>
    </row>
    <row r="3153" spans="1:10" ht="18" customHeight="1" thickBot="1" x14ac:dyDescent="0.3">
      <c r="A3153" s="1"/>
      <c r="B3153" s="1"/>
      <c r="C3153" s="1"/>
      <c r="D3153" s="1"/>
      <c r="E3153" s="713"/>
      <c r="F3153" s="1"/>
      <c r="G3153" s="1"/>
      <c r="H3153" s="45" t="str">
        <f t="array" ref="H3153">IF(ISERROR(INDEX(גיליון3!$U$14:$X$28,MATCH('דיווח פרטני'!G3153,גיליון3!$T$14:$T$28,0),MATCH('דיווח פרטני'!C3153,גיליון3!$U$13:$X$13,0)))," ", INDEX(גיליון3!$U$14:$X$28,MATCH('דיווח פרטני'!G3153,גיליון3!$T$14:$T$28,0),MATCH('דיווח פרטני'!C3153,גיליון3!$U$13:$X$13,0)))</f>
        <v xml:space="preserve"> </v>
      </c>
      <c r="I3153" s="1"/>
      <c r="J3153" s="1" t="e">
        <f>VLOOKUP(Table_1[[#This Row],[מספר רישוי ]],'[3]2024'!$A:$AH,34,0)</f>
        <v>#N/A</v>
      </c>
    </row>
    <row r="3154" spans="1:10" ht="18" customHeight="1" thickBot="1" x14ac:dyDescent="0.3">
      <c r="A3154" s="1"/>
      <c r="B3154" s="1"/>
      <c r="C3154" s="1"/>
      <c r="D3154" s="1"/>
      <c r="E3154" s="713"/>
      <c r="F3154" s="1"/>
      <c r="G3154" s="1"/>
      <c r="H3154" s="45" t="str">
        <f t="array" ref="H3154">IF(ISERROR(INDEX(גיליון3!$U$14:$X$28,MATCH('דיווח פרטני'!G3154,גיליון3!$T$14:$T$28,0),MATCH('דיווח פרטני'!C3154,גיליון3!$U$13:$X$13,0)))," ", INDEX(גיליון3!$U$14:$X$28,MATCH('דיווח פרטני'!G3154,גיליון3!$T$14:$T$28,0),MATCH('דיווח פרטני'!C3154,גיליון3!$U$13:$X$13,0)))</f>
        <v xml:space="preserve"> </v>
      </c>
      <c r="I3154" s="1"/>
      <c r="J3154" s="1" t="e">
        <f>VLOOKUP(Table_1[[#This Row],[מספר רישוי ]],'[3]2024'!$A:$AH,34,0)</f>
        <v>#N/A</v>
      </c>
    </row>
    <row r="3155" spans="1:10" ht="18" customHeight="1" thickBot="1" x14ac:dyDescent="0.3">
      <c r="A3155" s="1"/>
      <c r="B3155" s="1"/>
      <c r="C3155" s="1"/>
      <c r="D3155" s="1"/>
      <c r="E3155" s="713"/>
      <c r="F3155" s="1"/>
      <c r="G3155" s="1"/>
      <c r="H3155" s="45" t="str">
        <f t="array" ref="H3155">IF(ISERROR(INDEX(גיליון3!$U$14:$X$28,MATCH('דיווח פרטני'!G3155,גיליון3!$T$14:$T$28,0),MATCH('דיווח פרטני'!C3155,גיליון3!$U$13:$X$13,0)))," ", INDEX(גיליון3!$U$14:$X$28,MATCH('דיווח פרטני'!G3155,גיליון3!$T$14:$T$28,0),MATCH('דיווח פרטני'!C3155,גיליון3!$U$13:$X$13,0)))</f>
        <v xml:space="preserve"> </v>
      </c>
      <c r="I3155" s="1"/>
      <c r="J3155" s="1" t="e">
        <f>VLOOKUP(Table_1[[#This Row],[מספר רישוי ]],'[3]2024'!$A:$AH,34,0)</f>
        <v>#N/A</v>
      </c>
    </row>
    <row r="3156" spans="1:10" ht="18" customHeight="1" thickBot="1" x14ac:dyDescent="0.3">
      <c r="A3156" s="1"/>
      <c r="B3156" s="1"/>
      <c r="C3156" s="1"/>
      <c r="D3156" s="1"/>
      <c r="E3156" s="713"/>
      <c r="F3156" s="1"/>
      <c r="G3156" s="1"/>
      <c r="H3156" s="45" t="str">
        <f t="array" ref="H3156">IF(ISERROR(INDEX(גיליון3!$U$14:$X$28,MATCH('דיווח פרטני'!G3156,גיליון3!$T$14:$T$28,0),MATCH('דיווח פרטני'!C3156,גיליון3!$U$13:$X$13,0)))," ", INDEX(גיליון3!$U$14:$X$28,MATCH('דיווח פרטני'!G3156,גיליון3!$T$14:$T$28,0),MATCH('דיווח פרטני'!C3156,גיליון3!$U$13:$X$13,0)))</f>
        <v xml:space="preserve"> </v>
      </c>
      <c r="I3156" s="1"/>
      <c r="J3156" s="1" t="e">
        <f>VLOOKUP(Table_1[[#This Row],[מספר רישוי ]],'[3]2024'!$A:$AH,34,0)</f>
        <v>#N/A</v>
      </c>
    </row>
    <row r="3157" spans="1:10" ht="18" customHeight="1" thickBot="1" x14ac:dyDescent="0.3">
      <c r="A3157" s="1"/>
      <c r="B3157" s="1"/>
      <c r="C3157" s="1"/>
      <c r="D3157" s="1"/>
      <c r="E3157" s="713"/>
      <c r="F3157" s="1"/>
      <c r="G3157" s="1"/>
      <c r="H3157" s="45" t="str">
        <f t="array" ref="H3157">IF(ISERROR(INDEX(גיליון3!$U$14:$X$28,MATCH('דיווח פרטני'!G3157,גיליון3!$T$14:$T$28,0),MATCH('דיווח פרטני'!C3157,גיליון3!$U$13:$X$13,0)))," ", INDEX(גיליון3!$U$14:$X$28,MATCH('דיווח פרטני'!G3157,גיליון3!$T$14:$T$28,0),MATCH('דיווח פרטני'!C3157,גיליון3!$U$13:$X$13,0)))</f>
        <v xml:space="preserve"> </v>
      </c>
      <c r="I3157" s="1"/>
      <c r="J3157" s="1" t="e">
        <f>VLOOKUP(Table_1[[#This Row],[מספר רישוי ]],'[3]2024'!$A:$AH,34,0)</f>
        <v>#N/A</v>
      </c>
    </row>
    <row r="3158" spans="1:10" ht="18" customHeight="1" thickBot="1" x14ac:dyDescent="0.3">
      <c r="A3158" s="1"/>
      <c r="B3158" s="1"/>
      <c r="C3158" s="1"/>
      <c r="D3158" s="1"/>
      <c r="E3158" s="713"/>
      <c r="F3158" s="1"/>
      <c r="G3158" s="1"/>
      <c r="H3158" s="45" t="str">
        <f t="array" ref="H3158">IF(ISERROR(INDEX(גיליון3!$U$14:$X$28,MATCH('דיווח פרטני'!G3158,גיליון3!$T$14:$T$28,0),MATCH('דיווח פרטני'!C3158,גיליון3!$U$13:$X$13,0)))," ", INDEX(גיליון3!$U$14:$X$28,MATCH('דיווח פרטני'!G3158,גיליון3!$T$14:$T$28,0),MATCH('דיווח פרטני'!C3158,גיליון3!$U$13:$X$13,0)))</f>
        <v xml:space="preserve"> </v>
      </c>
      <c r="I3158" s="1"/>
      <c r="J3158" s="1" t="e">
        <f>VLOOKUP(Table_1[[#This Row],[מספר רישוי ]],'[3]2024'!$A:$AH,34,0)</f>
        <v>#N/A</v>
      </c>
    </row>
    <row r="3159" spans="1:10" ht="18" customHeight="1" thickBot="1" x14ac:dyDescent="0.3">
      <c r="A3159" s="1"/>
      <c r="B3159" s="1"/>
      <c r="C3159" s="1"/>
      <c r="D3159" s="1"/>
      <c r="E3159" s="713"/>
      <c r="F3159" s="1"/>
      <c r="G3159" s="1"/>
      <c r="H3159" s="45" t="str">
        <f t="array" ref="H3159">IF(ISERROR(INDEX(גיליון3!$U$14:$X$28,MATCH('דיווח פרטני'!G3159,גיליון3!$T$14:$T$28,0),MATCH('דיווח פרטני'!C3159,גיליון3!$U$13:$X$13,0)))," ", INDEX(גיליון3!$U$14:$X$28,MATCH('דיווח פרטני'!G3159,גיליון3!$T$14:$T$28,0),MATCH('דיווח פרטני'!C3159,גיליון3!$U$13:$X$13,0)))</f>
        <v xml:space="preserve"> </v>
      </c>
      <c r="I3159" s="1"/>
      <c r="J3159" s="1" t="e">
        <f>VLOOKUP(Table_1[[#This Row],[מספר רישוי ]],'[3]2024'!$A:$AH,34,0)</f>
        <v>#N/A</v>
      </c>
    </row>
    <row r="3160" spans="1:10" ht="18" customHeight="1" thickBot="1" x14ac:dyDescent="0.3">
      <c r="A3160" s="1"/>
      <c r="B3160" s="1"/>
      <c r="C3160" s="1"/>
      <c r="D3160" s="1"/>
      <c r="E3160" s="713"/>
      <c r="F3160" s="1"/>
      <c r="G3160" s="1"/>
      <c r="H3160" s="45" t="str">
        <f t="array" ref="H3160">IF(ISERROR(INDEX(גיליון3!$U$14:$X$28,MATCH('דיווח פרטני'!G3160,גיליון3!$T$14:$T$28,0),MATCH('דיווח פרטני'!C3160,גיליון3!$U$13:$X$13,0)))," ", INDEX(גיליון3!$U$14:$X$28,MATCH('דיווח פרטני'!G3160,גיליון3!$T$14:$T$28,0),MATCH('דיווח פרטני'!C3160,גיליון3!$U$13:$X$13,0)))</f>
        <v xml:space="preserve"> </v>
      </c>
      <c r="I3160" s="1"/>
      <c r="J3160" s="1" t="e">
        <f>VLOOKUP(Table_1[[#This Row],[מספר רישוי ]],'[3]2024'!$A:$AH,34,0)</f>
        <v>#N/A</v>
      </c>
    </row>
    <row r="3161" spans="1:10" ht="18" customHeight="1" thickBot="1" x14ac:dyDescent="0.3">
      <c r="A3161" s="1"/>
      <c r="B3161" s="1"/>
      <c r="C3161" s="1"/>
      <c r="D3161" s="1"/>
      <c r="E3161" s="713"/>
      <c r="F3161" s="1"/>
      <c r="G3161" s="1"/>
      <c r="H3161" s="45" t="str">
        <f t="array" ref="H3161">IF(ISERROR(INDEX(גיליון3!$U$14:$X$28,MATCH('דיווח פרטני'!G3161,גיליון3!$T$14:$T$28,0),MATCH('דיווח פרטני'!C3161,גיליון3!$U$13:$X$13,0)))," ", INDEX(גיליון3!$U$14:$X$28,MATCH('דיווח פרטני'!G3161,גיליון3!$T$14:$T$28,0),MATCH('דיווח פרטני'!C3161,גיליון3!$U$13:$X$13,0)))</f>
        <v xml:space="preserve"> </v>
      </c>
      <c r="I3161" s="1"/>
      <c r="J3161" s="1" t="e">
        <f>VLOOKUP(Table_1[[#This Row],[מספר רישוי ]],'[3]2024'!$A:$AH,34,0)</f>
        <v>#N/A</v>
      </c>
    </row>
    <row r="3162" spans="1:10" ht="18" customHeight="1" thickBot="1" x14ac:dyDescent="0.3">
      <c r="A3162" s="1"/>
      <c r="B3162" s="1"/>
      <c r="C3162" s="1"/>
      <c r="D3162" s="1"/>
      <c r="E3162" s="713"/>
      <c r="F3162" s="1"/>
      <c r="G3162" s="1"/>
      <c r="H3162" s="45" t="str">
        <f t="array" ref="H3162">IF(ISERROR(INDEX(גיליון3!$U$14:$X$28,MATCH('דיווח פרטני'!G3162,גיליון3!$T$14:$T$28,0),MATCH('דיווח פרטני'!C3162,גיליון3!$U$13:$X$13,0)))," ", INDEX(גיליון3!$U$14:$X$28,MATCH('דיווח פרטני'!G3162,גיליון3!$T$14:$T$28,0),MATCH('דיווח פרטני'!C3162,גיליון3!$U$13:$X$13,0)))</f>
        <v xml:space="preserve"> </v>
      </c>
      <c r="I3162" s="1"/>
      <c r="J3162" s="1" t="e">
        <f>VLOOKUP(Table_1[[#This Row],[מספר רישוי ]],'[3]2024'!$A:$AH,34,0)</f>
        <v>#N/A</v>
      </c>
    </row>
    <row r="3163" spans="1:10" ht="18" customHeight="1" thickBot="1" x14ac:dyDescent="0.3">
      <c r="A3163" s="1"/>
      <c r="B3163" s="1"/>
      <c r="C3163" s="1"/>
      <c r="D3163" s="1"/>
      <c r="E3163" s="713"/>
      <c r="F3163" s="1"/>
      <c r="G3163" s="1"/>
      <c r="H3163" s="45" t="str">
        <f t="array" ref="H3163">IF(ISERROR(INDEX(גיליון3!$U$14:$X$28,MATCH('דיווח פרטני'!G3163,גיליון3!$T$14:$T$28,0),MATCH('דיווח פרטני'!C3163,גיליון3!$U$13:$X$13,0)))," ", INDEX(גיליון3!$U$14:$X$28,MATCH('דיווח פרטני'!G3163,גיליון3!$T$14:$T$28,0),MATCH('דיווח פרטני'!C3163,גיליון3!$U$13:$X$13,0)))</f>
        <v xml:space="preserve"> </v>
      </c>
      <c r="I3163" s="1"/>
      <c r="J3163" s="1" t="e">
        <f>VLOOKUP(Table_1[[#This Row],[מספר רישוי ]],'[3]2024'!$A:$AH,34,0)</f>
        <v>#N/A</v>
      </c>
    </row>
    <row r="3164" spans="1:10" ht="18" customHeight="1" thickBot="1" x14ac:dyDescent="0.3">
      <c r="A3164" s="1"/>
      <c r="B3164" s="1"/>
      <c r="C3164" s="1"/>
      <c r="D3164" s="1"/>
      <c r="E3164" s="713"/>
      <c r="F3164" s="1"/>
      <c r="G3164" s="1"/>
      <c r="H3164" s="45" t="str">
        <f t="array" ref="H3164">IF(ISERROR(INDEX(גיליון3!$U$14:$X$28,MATCH('דיווח פרטני'!G3164,גיליון3!$T$14:$T$28,0),MATCH('דיווח פרטני'!C3164,גיליון3!$U$13:$X$13,0)))," ", INDEX(גיליון3!$U$14:$X$28,MATCH('דיווח פרטני'!G3164,גיליון3!$T$14:$T$28,0),MATCH('דיווח פרטני'!C3164,גיליון3!$U$13:$X$13,0)))</f>
        <v xml:space="preserve"> </v>
      </c>
      <c r="I3164" s="1"/>
      <c r="J3164" s="1" t="e">
        <f>VLOOKUP(Table_1[[#This Row],[מספר רישוי ]],'[3]2024'!$A:$AH,34,0)</f>
        <v>#N/A</v>
      </c>
    </row>
    <row r="3165" spans="1:10" ht="18" customHeight="1" thickBot="1" x14ac:dyDescent="0.3">
      <c r="A3165" s="1"/>
      <c r="B3165" s="1"/>
      <c r="C3165" s="1"/>
      <c r="D3165" s="1"/>
      <c r="E3165" s="713"/>
      <c r="F3165" s="1"/>
      <c r="G3165" s="1"/>
      <c r="H3165" s="45" t="str">
        <f t="array" ref="H3165">IF(ISERROR(INDEX(גיליון3!$U$14:$X$28,MATCH('דיווח פרטני'!G3165,גיליון3!$T$14:$T$28,0),MATCH('דיווח פרטני'!C3165,גיליון3!$U$13:$X$13,0)))," ", INDEX(גיליון3!$U$14:$X$28,MATCH('דיווח פרטני'!G3165,גיליון3!$T$14:$T$28,0),MATCH('דיווח פרטני'!C3165,גיליון3!$U$13:$X$13,0)))</f>
        <v xml:space="preserve"> </v>
      </c>
      <c r="I3165" s="1"/>
      <c r="J3165" s="1" t="e">
        <f>VLOOKUP(Table_1[[#This Row],[מספר רישוי ]],'[3]2024'!$A:$AH,34,0)</f>
        <v>#N/A</v>
      </c>
    </row>
    <row r="3166" spans="1:10" ht="18" customHeight="1" thickBot="1" x14ac:dyDescent="0.3">
      <c r="A3166" s="1"/>
      <c r="B3166" s="1"/>
      <c r="C3166" s="1"/>
      <c r="D3166" s="1"/>
      <c r="E3166" s="713"/>
      <c r="F3166" s="1"/>
      <c r="G3166" s="1"/>
      <c r="H3166" s="45" t="str">
        <f t="array" ref="H3166">IF(ISERROR(INDEX(גיליון3!$U$14:$X$28,MATCH('דיווח פרטני'!G3166,גיליון3!$T$14:$T$28,0),MATCH('דיווח פרטני'!C3166,גיליון3!$U$13:$X$13,0)))," ", INDEX(גיליון3!$U$14:$X$28,MATCH('דיווח פרטני'!G3166,גיליון3!$T$14:$T$28,0),MATCH('דיווח פרטני'!C3166,גיליון3!$U$13:$X$13,0)))</f>
        <v xml:space="preserve"> </v>
      </c>
      <c r="I3166" s="1"/>
      <c r="J3166" s="1" t="e">
        <f>VLOOKUP(Table_1[[#This Row],[מספר רישוי ]],'[3]2024'!$A:$AH,34,0)</f>
        <v>#N/A</v>
      </c>
    </row>
    <row r="3167" spans="1:10" ht="18" customHeight="1" thickBot="1" x14ac:dyDescent="0.3">
      <c r="A3167" s="1"/>
      <c r="B3167" s="1"/>
      <c r="C3167" s="1"/>
      <c r="D3167" s="1"/>
      <c r="E3167" s="713"/>
      <c r="F3167" s="1"/>
      <c r="G3167" s="1"/>
      <c r="H3167" s="45" t="str">
        <f t="array" ref="H3167">IF(ISERROR(INDEX(גיליון3!$U$14:$X$28,MATCH('דיווח פרטני'!G3167,גיליון3!$T$14:$T$28,0),MATCH('דיווח פרטני'!C3167,גיליון3!$U$13:$X$13,0)))," ", INDEX(גיליון3!$U$14:$X$28,MATCH('דיווח פרטני'!G3167,גיליון3!$T$14:$T$28,0),MATCH('דיווח פרטני'!C3167,גיליון3!$U$13:$X$13,0)))</f>
        <v xml:space="preserve"> </v>
      </c>
      <c r="I3167" s="1"/>
      <c r="J3167" s="1" t="e">
        <f>VLOOKUP(Table_1[[#This Row],[מספר רישוי ]],'[3]2024'!$A:$AH,34,0)</f>
        <v>#N/A</v>
      </c>
    </row>
    <row r="3168" spans="1:10" ht="18" customHeight="1" thickBot="1" x14ac:dyDescent="0.3">
      <c r="A3168" s="1"/>
      <c r="B3168" s="1"/>
      <c r="C3168" s="1"/>
      <c r="D3168" s="1"/>
      <c r="E3168" s="713"/>
      <c r="F3168" s="1"/>
      <c r="G3168" s="1"/>
      <c r="H3168" s="45" t="str">
        <f t="array" ref="H3168">IF(ISERROR(INDEX(גיליון3!$U$14:$X$28,MATCH('דיווח פרטני'!G3168,גיליון3!$T$14:$T$28,0),MATCH('דיווח פרטני'!C3168,גיליון3!$U$13:$X$13,0)))," ", INDEX(גיליון3!$U$14:$X$28,MATCH('דיווח פרטני'!G3168,גיליון3!$T$14:$T$28,0),MATCH('דיווח פרטני'!C3168,גיליון3!$U$13:$X$13,0)))</f>
        <v xml:space="preserve"> </v>
      </c>
      <c r="I3168" s="1"/>
      <c r="J3168" s="1" t="e">
        <f>VLOOKUP(Table_1[[#This Row],[מספר רישוי ]],'[3]2024'!$A:$AH,34,0)</f>
        <v>#N/A</v>
      </c>
    </row>
    <row r="3169" spans="1:10" ht="18" customHeight="1" thickBot="1" x14ac:dyDescent="0.3">
      <c r="A3169" s="1"/>
      <c r="B3169" s="1"/>
      <c r="C3169" s="1"/>
      <c r="D3169" s="1"/>
      <c r="E3169" s="713"/>
      <c r="F3169" s="1"/>
      <c r="G3169" s="1"/>
      <c r="H3169" s="45" t="str">
        <f t="array" ref="H3169">IF(ISERROR(INDEX(גיליון3!$U$14:$X$28,MATCH('דיווח פרטני'!G3169,גיליון3!$T$14:$T$28,0),MATCH('דיווח פרטני'!C3169,גיליון3!$U$13:$X$13,0)))," ", INDEX(גיליון3!$U$14:$X$28,MATCH('דיווח פרטני'!G3169,גיליון3!$T$14:$T$28,0),MATCH('דיווח פרטני'!C3169,גיליון3!$U$13:$X$13,0)))</f>
        <v xml:space="preserve"> </v>
      </c>
      <c r="I3169" s="1"/>
      <c r="J3169" s="1" t="e">
        <f>VLOOKUP(Table_1[[#This Row],[מספר רישוי ]],'[3]2024'!$A:$AH,34,0)</f>
        <v>#N/A</v>
      </c>
    </row>
    <row r="3170" spans="1:10" ht="18" customHeight="1" thickBot="1" x14ac:dyDescent="0.3">
      <c r="A3170" s="1"/>
      <c r="B3170" s="1"/>
      <c r="C3170" s="1"/>
      <c r="D3170" s="1"/>
      <c r="E3170" s="713"/>
      <c r="F3170" s="1"/>
      <c r="G3170" s="1"/>
      <c r="H3170" s="45" t="str">
        <f t="array" ref="H3170">IF(ISERROR(INDEX(גיליון3!$U$14:$X$28,MATCH('דיווח פרטני'!G3170,גיליון3!$T$14:$T$28,0),MATCH('דיווח פרטני'!C3170,גיליון3!$U$13:$X$13,0)))," ", INDEX(גיליון3!$U$14:$X$28,MATCH('דיווח פרטני'!G3170,גיליון3!$T$14:$T$28,0),MATCH('דיווח פרטני'!C3170,גיליון3!$U$13:$X$13,0)))</f>
        <v xml:space="preserve"> </v>
      </c>
      <c r="I3170" s="1"/>
      <c r="J3170" s="1" t="e">
        <f>VLOOKUP(Table_1[[#This Row],[מספר רישוי ]],'[3]2024'!$A:$AH,34,0)</f>
        <v>#N/A</v>
      </c>
    </row>
    <row r="3171" spans="1:10" ht="18" customHeight="1" thickBot="1" x14ac:dyDescent="0.3">
      <c r="A3171" s="1"/>
      <c r="B3171" s="1"/>
      <c r="C3171" s="1"/>
      <c r="D3171" s="1"/>
      <c r="E3171" s="713"/>
      <c r="F3171" s="1"/>
      <c r="G3171" s="1"/>
      <c r="H3171" s="45" t="str">
        <f t="array" ref="H3171">IF(ISERROR(INDEX(גיליון3!$U$14:$X$28,MATCH('דיווח פרטני'!G3171,גיליון3!$T$14:$T$28,0),MATCH('דיווח פרטני'!C3171,גיליון3!$U$13:$X$13,0)))," ", INDEX(גיליון3!$U$14:$X$28,MATCH('דיווח פרטני'!G3171,גיליון3!$T$14:$T$28,0),MATCH('דיווח פרטני'!C3171,גיליון3!$U$13:$X$13,0)))</f>
        <v xml:space="preserve"> </v>
      </c>
      <c r="I3171" s="1"/>
      <c r="J3171" s="1" t="e">
        <f>VLOOKUP(Table_1[[#This Row],[מספר רישוי ]],'[3]2024'!$A:$AH,34,0)</f>
        <v>#N/A</v>
      </c>
    </row>
    <row r="3172" spans="1:10" ht="18" customHeight="1" thickBot="1" x14ac:dyDescent="0.3">
      <c r="A3172" s="1"/>
      <c r="B3172" s="1"/>
      <c r="C3172" s="1"/>
      <c r="D3172" s="1"/>
      <c r="E3172" s="713"/>
      <c r="F3172" s="1"/>
      <c r="G3172" s="1"/>
      <c r="H3172" s="45" t="str">
        <f t="array" ref="H3172">IF(ISERROR(INDEX(גיליון3!$U$14:$X$28,MATCH('דיווח פרטני'!G3172,גיליון3!$T$14:$T$28,0),MATCH('דיווח פרטני'!C3172,גיליון3!$U$13:$X$13,0)))," ", INDEX(גיליון3!$U$14:$X$28,MATCH('דיווח פרטני'!G3172,גיליון3!$T$14:$T$28,0),MATCH('דיווח פרטני'!C3172,גיליון3!$U$13:$X$13,0)))</f>
        <v xml:space="preserve"> </v>
      </c>
      <c r="I3172" s="1"/>
      <c r="J3172" s="1" t="e">
        <f>VLOOKUP(Table_1[[#This Row],[מספר רישוי ]],'[3]2024'!$A:$AH,34,0)</f>
        <v>#N/A</v>
      </c>
    </row>
    <row r="3173" spans="1:10" ht="18" customHeight="1" thickBot="1" x14ac:dyDescent="0.3">
      <c r="A3173" s="1"/>
      <c r="B3173" s="1"/>
      <c r="C3173" s="1"/>
      <c r="D3173" s="1"/>
      <c r="E3173" s="713"/>
      <c r="F3173" s="1"/>
      <c r="G3173" s="1"/>
      <c r="H3173" s="45" t="str">
        <f t="array" ref="H3173">IF(ISERROR(INDEX(גיליון3!$U$14:$X$28,MATCH('דיווח פרטני'!G3173,גיליון3!$T$14:$T$28,0),MATCH('דיווח פרטני'!C3173,גיליון3!$U$13:$X$13,0)))," ", INDEX(גיליון3!$U$14:$X$28,MATCH('דיווח פרטני'!G3173,גיליון3!$T$14:$T$28,0),MATCH('דיווח פרטני'!C3173,גיליון3!$U$13:$X$13,0)))</f>
        <v xml:space="preserve"> </v>
      </c>
      <c r="I3173" s="1"/>
      <c r="J3173" s="1" t="e">
        <f>VLOOKUP(Table_1[[#This Row],[מספר רישוי ]],'[3]2024'!$A:$AH,34,0)</f>
        <v>#N/A</v>
      </c>
    </row>
    <row r="3174" spans="1:10" ht="18" customHeight="1" thickBot="1" x14ac:dyDescent="0.3">
      <c r="A3174" s="1"/>
      <c r="B3174" s="1"/>
      <c r="C3174" s="1"/>
      <c r="D3174" s="1"/>
      <c r="E3174" s="713"/>
      <c r="F3174" s="1"/>
      <c r="G3174" s="1"/>
      <c r="H3174" s="45" t="str">
        <f t="array" ref="H3174">IF(ISERROR(INDEX(גיליון3!$U$14:$X$28,MATCH('דיווח פרטני'!G3174,גיליון3!$T$14:$T$28,0),MATCH('דיווח פרטני'!C3174,גיליון3!$U$13:$X$13,0)))," ", INDEX(גיליון3!$U$14:$X$28,MATCH('דיווח פרטני'!G3174,גיליון3!$T$14:$T$28,0),MATCH('דיווח פרטני'!C3174,גיליון3!$U$13:$X$13,0)))</f>
        <v xml:space="preserve"> </v>
      </c>
      <c r="I3174" s="1"/>
      <c r="J3174" s="1" t="e">
        <f>VLOOKUP(Table_1[[#This Row],[מספר רישוי ]],'[3]2024'!$A:$AH,34,0)</f>
        <v>#N/A</v>
      </c>
    </row>
    <row r="3175" spans="1:10" ht="18" customHeight="1" thickBot="1" x14ac:dyDescent="0.3">
      <c r="A3175" s="1"/>
      <c r="B3175" s="1"/>
      <c r="C3175" s="1"/>
      <c r="D3175" s="1"/>
      <c r="E3175" s="713"/>
      <c r="F3175" s="1"/>
      <c r="G3175" s="1"/>
      <c r="H3175" s="45" t="str">
        <f t="array" ref="H3175">IF(ISERROR(INDEX(גיליון3!$U$14:$X$28,MATCH('דיווח פרטני'!G3175,גיליון3!$T$14:$T$28,0),MATCH('דיווח פרטני'!C3175,גיליון3!$U$13:$X$13,0)))," ", INDEX(גיליון3!$U$14:$X$28,MATCH('דיווח פרטני'!G3175,גיליון3!$T$14:$T$28,0),MATCH('דיווח פרטני'!C3175,גיליון3!$U$13:$X$13,0)))</f>
        <v xml:space="preserve"> </v>
      </c>
      <c r="I3175" s="1"/>
      <c r="J3175" s="1" t="e">
        <f>VLOOKUP(Table_1[[#This Row],[מספר רישוי ]],'[3]2024'!$A:$AH,34,0)</f>
        <v>#N/A</v>
      </c>
    </row>
    <row r="3176" spans="1:10" ht="18" customHeight="1" thickBot="1" x14ac:dyDescent="0.3">
      <c r="A3176" s="1"/>
      <c r="B3176" s="1"/>
      <c r="C3176" s="1"/>
      <c r="D3176" s="1"/>
      <c r="E3176" s="713"/>
      <c r="F3176" s="1"/>
      <c r="G3176" s="1"/>
      <c r="H3176" s="45" t="str">
        <f t="array" ref="H3176">IF(ISERROR(INDEX(גיליון3!$U$14:$X$28,MATCH('דיווח פרטני'!G3176,גיליון3!$T$14:$T$28,0),MATCH('דיווח פרטני'!C3176,גיליון3!$U$13:$X$13,0)))," ", INDEX(גיליון3!$U$14:$X$28,MATCH('דיווח פרטני'!G3176,גיליון3!$T$14:$T$28,0),MATCH('דיווח פרטני'!C3176,גיליון3!$U$13:$X$13,0)))</f>
        <v xml:space="preserve"> </v>
      </c>
      <c r="I3176" s="1"/>
      <c r="J3176" s="1" t="e">
        <f>VLOOKUP(Table_1[[#This Row],[מספר רישוי ]],'[3]2024'!$A:$AH,34,0)</f>
        <v>#N/A</v>
      </c>
    </row>
    <row r="3177" spans="1:10" ht="18" customHeight="1" thickBot="1" x14ac:dyDescent="0.3">
      <c r="A3177" s="1"/>
      <c r="B3177" s="1"/>
      <c r="C3177" s="1"/>
      <c r="D3177" s="1"/>
      <c r="E3177" s="713"/>
      <c r="F3177" s="1"/>
      <c r="G3177" s="1"/>
      <c r="H3177" s="45" t="str">
        <f t="array" ref="H3177">IF(ISERROR(INDEX(גיליון3!$U$14:$X$28,MATCH('דיווח פרטני'!G3177,גיליון3!$T$14:$T$28,0),MATCH('דיווח פרטני'!C3177,גיליון3!$U$13:$X$13,0)))," ", INDEX(גיליון3!$U$14:$X$28,MATCH('דיווח פרטני'!G3177,גיליון3!$T$14:$T$28,0),MATCH('דיווח פרטני'!C3177,גיליון3!$U$13:$X$13,0)))</f>
        <v xml:space="preserve"> </v>
      </c>
      <c r="I3177" s="1"/>
      <c r="J3177" s="1" t="e">
        <f>VLOOKUP(Table_1[[#This Row],[מספר רישוי ]],'[3]2024'!$A:$AH,34,0)</f>
        <v>#N/A</v>
      </c>
    </row>
    <row r="3178" spans="1:10" ht="18" customHeight="1" thickBot="1" x14ac:dyDescent="0.3">
      <c r="A3178" s="1"/>
      <c r="B3178" s="1"/>
      <c r="C3178" s="1"/>
      <c r="D3178" s="1"/>
      <c r="E3178" s="713"/>
      <c r="F3178" s="1"/>
      <c r="G3178" s="1"/>
      <c r="H3178" s="45" t="str">
        <f t="array" ref="H3178">IF(ISERROR(INDEX(גיליון3!$U$14:$X$28,MATCH('דיווח פרטני'!G3178,גיליון3!$T$14:$T$28,0),MATCH('דיווח פרטני'!C3178,גיליון3!$U$13:$X$13,0)))," ", INDEX(גיליון3!$U$14:$X$28,MATCH('דיווח פרטני'!G3178,גיליון3!$T$14:$T$28,0),MATCH('דיווח פרטני'!C3178,גיליון3!$U$13:$X$13,0)))</f>
        <v xml:space="preserve"> </v>
      </c>
      <c r="I3178" s="1"/>
      <c r="J3178" s="1" t="e">
        <f>VLOOKUP(Table_1[[#This Row],[מספר רישוי ]],'[3]2024'!$A:$AH,34,0)</f>
        <v>#N/A</v>
      </c>
    </row>
    <row r="3179" spans="1:10" ht="18" customHeight="1" thickBot="1" x14ac:dyDescent="0.3">
      <c r="A3179" s="1"/>
      <c r="B3179" s="1"/>
      <c r="C3179" s="1"/>
      <c r="D3179" s="1"/>
      <c r="E3179" s="713"/>
      <c r="F3179" s="1"/>
      <c r="G3179" s="1"/>
      <c r="H3179" s="45" t="str">
        <f t="array" ref="H3179">IF(ISERROR(INDEX(גיליון3!$U$14:$X$28,MATCH('דיווח פרטני'!G3179,גיליון3!$T$14:$T$28,0),MATCH('דיווח פרטני'!C3179,גיליון3!$U$13:$X$13,0)))," ", INDEX(גיליון3!$U$14:$X$28,MATCH('דיווח פרטני'!G3179,גיליון3!$T$14:$T$28,0),MATCH('דיווח פרטני'!C3179,גיליון3!$U$13:$X$13,0)))</f>
        <v xml:space="preserve"> </v>
      </c>
      <c r="I3179" s="1"/>
      <c r="J3179" s="1" t="e">
        <f>VLOOKUP(Table_1[[#This Row],[מספר רישוי ]],'[3]2024'!$A:$AH,34,0)</f>
        <v>#N/A</v>
      </c>
    </row>
    <row r="3180" spans="1:10" ht="18" customHeight="1" thickBot="1" x14ac:dyDescent="0.3">
      <c r="A3180" s="1"/>
      <c r="B3180" s="1"/>
      <c r="C3180" s="1"/>
      <c r="D3180" s="1"/>
      <c r="E3180" s="713"/>
      <c r="F3180" s="1"/>
      <c r="G3180" s="1"/>
      <c r="H3180" s="45" t="str">
        <f t="array" ref="H3180">IF(ISERROR(INDEX(גיליון3!$U$14:$X$28,MATCH('דיווח פרטני'!G3180,גיליון3!$T$14:$T$28,0),MATCH('דיווח פרטני'!C3180,גיליון3!$U$13:$X$13,0)))," ", INDEX(גיליון3!$U$14:$X$28,MATCH('דיווח פרטני'!G3180,גיליון3!$T$14:$T$28,0),MATCH('דיווח פרטני'!C3180,גיליון3!$U$13:$X$13,0)))</f>
        <v xml:space="preserve"> </v>
      </c>
      <c r="I3180" s="1"/>
      <c r="J3180" s="1" t="e">
        <f>VLOOKUP(Table_1[[#This Row],[מספר רישוי ]],'[3]2024'!$A:$AH,34,0)</f>
        <v>#N/A</v>
      </c>
    </row>
    <row r="3181" spans="1:10" ht="18" customHeight="1" thickBot="1" x14ac:dyDescent="0.3">
      <c r="A3181" s="1"/>
      <c r="B3181" s="1"/>
      <c r="C3181" s="1"/>
      <c r="D3181" s="1"/>
      <c r="E3181" s="713"/>
      <c r="F3181" s="1"/>
      <c r="G3181" s="1"/>
      <c r="H3181" s="45" t="str">
        <f t="array" ref="H3181">IF(ISERROR(INDEX(גיליון3!$U$14:$X$28,MATCH('דיווח פרטני'!G3181,גיליון3!$T$14:$T$28,0),MATCH('דיווח פרטני'!C3181,גיליון3!$U$13:$X$13,0)))," ", INDEX(גיליון3!$U$14:$X$28,MATCH('דיווח פרטני'!G3181,גיליון3!$T$14:$T$28,0),MATCH('דיווח פרטני'!C3181,גיליון3!$U$13:$X$13,0)))</f>
        <v xml:space="preserve"> </v>
      </c>
      <c r="I3181" s="1"/>
      <c r="J3181" s="1" t="e">
        <f>VLOOKUP(Table_1[[#This Row],[מספר רישוי ]],'[3]2024'!$A:$AH,34,0)</f>
        <v>#N/A</v>
      </c>
    </row>
    <row r="3182" spans="1:10" ht="18" customHeight="1" thickBot="1" x14ac:dyDescent="0.3">
      <c r="A3182" s="1"/>
      <c r="B3182" s="1"/>
      <c r="C3182" s="1"/>
      <c r="D3182" s="1"/>
      <c r="E3182" s="713"/>
      <c r="F3182" s="1"/>
      <c r="G3182" s="1"/>
      <c r="H3182" s="45" t="str">
        <f t="array" ref="H3182">IF(ISERROR(INDEX(גיליון3!$U$14:$X$28,MATCH('דיווח פרטני'!G3182,גיליון3!$T$14:$T$28,0),MATCH('דיווח פרטני'!C3182,גיליון3!$U$13:$X$13,0)))," ", INDEX(גיליון3!$U$14:$X$28,MATCH('דיווח פרטני'!G3182,גיליון3!$T$14:$T$28,0),MATCH('דיווח פרטני'!C3182,גיליון3!$U$13:$X$13,0)))</f>
        <v xml:space="preserve"> </v>
      </c>
      <c r="I3182" s="1"/>
      <c r="J3182" s="1" t="e">
        <f>VLOOKUP(Table_1[[#This Row],[מספר רישוי ]],'[3]2024'!$A:$AH,34,0)</f>
        <v>#N/A</v>
      </c>
    </row>
    <row r="3183" spans="1:10" ht="18" customHeight="1" thickBot="1" x14ac:dyDescent="0.3">
      <c r="A3183" s="1"/>
      <c r="B3183" s="1"/>
      <c r="C3183" s="1"/>
      <c r="D3183" s="1"/>
      <c r="E3183" s="713"/>
      <c r="F3183" s="1"/>
      <c r="G3183" s="1"/>
      <c r="H3183" s="45" t="str">
        <f t="array" ref="H3183">IF(ISERROR(INDEX(גיליון3!$U$14:$X$28,MATCH('דיווח פרטני'!G3183,גיליון3!$T$14:$T$28,0),MATCH('דיווח פרטני'!C3183,גיליון3!$U$13:$X$13,0)))," ", INDEX(גיליון3!$U$14:$X$28,MATCH('דיווח פרטני'!G3183,גיליון3!$T$14:$T$28,0),MATCH('דיווח פרטני'!C3183,גיליון3!$U$13:$X$13,0)))</f>
        <v xml:space="preserve"> </v>
      </c>
      <c r="I3183" s="1"/>
      <c r="J3183" s="1" t="e">
        <f>VLOOKUP(Table_1[[#This Row],[מספר רישוי ]],'[3]2024'!$A:$AH,34,0)</f>
        <v>#N/A</v>
      </c>
    </row>
    <row r="3184" spans="1:10" ht="18" customHeight="1" thickBot="1" x14ac:dyDescent="0.3">
      <c r="A3184" s="1"/>
      <c r="B3184" s="1"/>
      <c r="C3184" s="1"/>
      <c r="D3184" s="1"/>
      <c r="E3184" s="713"/>
      <c r="F3184" s="1"/>
      <c r="G3184" s="1"/>
      <c r="H3184" s="45" t="str">
        <f t="array" ref="H3184">IF(ISERROR(INDEX(גיליון3!$U$14:$X$28,MATCH('דיווח פרטני'!G3184,גיליון3!$T$14:$T$28,0),MATCH('דיווח פרטני'!C3184,גיליון3!$U$13:$X$13,0)))," ", INDEX(גיליון3!$U$14:$X$28,MATCH('דיווח פרטני'!G3184,גיליון3!$T$14:$T$28,0),MATCH('דיווח פרטני'!C3184,גיליון3!$U$13:$X$13,0)))</f>
        <v xml:space="preserve"> </v>
      </c>
      <c r="I3184" s="1"/>
      <c r="J3184" s="1" t="e">
        <f>VLOOKUP(Table_1[[#This Row],[מספר רישוי ]],'[3]2024'!$A:$AH,34,0)</f>
        <v>#N/A</v>
      </c>
    </row>
    <row r="3185" spans="1:10" ht="18" customHeight="1" thickBot="1" x14ac:dyDescent="0.3">
      <c r="A3185" s="1"/>
      <c r="B3185" s="1"/>
      <c r="C3185" s="1"/>
      <c r="D3185" s="1"/>
      <c r="E3185" s="713"/>
      <c r="F3185" s="1"/>
      <c r="G3185" s="1"/>
      <c r="H3185" s="45" t="str">
        <f t="array" ref="H3185">IF(ISERROR(INDEX(גיליון3!$U$14:$X$28,MATCH('דיווח פרטני'!G3185,גיליון3!$T$14:$T$28,0),MATCH('דיווח פרטני'!C3185,גיליון3!$U$13:$X$13,0)))," ", INDEX(גיליון3!$U$14:$X$28,MATCH('דיווח פרטני'!G3185,גיליון3!$T$14:$T$28,0),MATCH('דיווח פרטני'!C3185,גיליון3!$U$13:$X$13,0)))</f>
        <v xml:space="preserve"> </v>
      </c>
      <c r="I3185" s="1"/>
      <c r="J3185" s="1" t="e">
        <f>VLOOKUP(Table_1[[#This Row],[מספר רישוי ]],'[3]2024'!$A:$AH,34,0)</f>
        <v>#N/A</v>
      </c>
    </row>
    <row r="3186" spans="1:10" ht="18" customHeight="1" thickBot="1" x14ac:dyDescent="0.3">
      <c r="A3186" s="1"/>
      <c r="B3186" s="1"/>
      <c r="C3186" s="1"/>
      <c r="D3186" s="1"/>
      <c r="E3186" s="713"/>
      <c r="F3186" s="1"/>
      <c r="G3186" s="1"/>
      <c r="H3186" s="45" t="str">
        <f t="array" ref="H3186">IF(ISERROR(INDEX(גיליון3!$U$14:$X$28,MATCH('דיווח פרטני'!G3186,גיליון3!$T$14:$T$28,0),MATCH('דיווח פרטני'!C3186,גיליון3!$U$13:$X$13,0)))," ", INDEX(גיליון3!$U$14:$X$28,MATCH('דיווח פרטני'!G3186,גיליון3!$T$14:$T$28,0),MATCH('דיווח פרטני'!C3186,גיליון3!$U$13:$X$13,0)))</f>
        <v xml:space="preserve"> </v>
      </c>
      <c r="I3186" s="1"/>
      <c r="J3186" s="1" t="e">
        <f>VLOOKUP(Table_1[[#This Row],[מספר רישוי ]],'[3]2024'!$A:$AH,34,0)</f>
        <v>#N/A</v>
      </c>
    </row>
    <row r="3187" spans="1:10" ht="18" customHeight="1" thickBot="1" x14ac:dyDescent="0.3">
      <c r="A3187" s="1"/>
      <c r="B3187" s="1"/>
      <c r="C3187" s="1"/>
      <c r="D3187" s="1"/>
      <c r="E3187" s="713"/>
      <c r="F3187" s="1"/>
      <c r="G3187" s="1"/>
      <c r="H3187" s="45" t="str">
        <f t="array" ref="H3187">IF(ISERROR(INDEX(גיליון3!$U$14:$X$28,MATCH('דיווח פרטני'!G3187,גיליון3!$T$14:$T$28,0),MATCH('דיווח פרטני'!C3187,גיליון3!$U$13:$X$13,0)))," ", INDEX(גיליון3!$U$14:$X$28,MATCH('דיווח פרטני'!G3187,גיליון3!$T$14:$T$28,0),MATCH('דיווח פרטני'!C3187,גיליון3!$U$13:$X$13,0)))</f>
        <v xml:space="preserve"> </v>
      </c>
      <c r="I3187" s="1"/>
      <c r="J3187" s="1" t="e">
        <f>VLOOKUP(Table_1[[#This Row],[מספר רישוי ]],'[3]2024'!$A:$AH,34,0)</f>
        <v>#N/A</v>
      </c>
    </row>
    <row r="3188" spans="1:10" ht="18" customHeight="1" thickBot="1" x14ac:dyDescent="0.3">
      <c r="A3188" s="1"/>
      <c r="B3188" s="1"/>
      <c r="C3188" s="1"/>
      <c r="D3188" s="1"/>
      <c r="E3188" s="713"/>
      <c r="F3188" s="1"/>
      <c r="G3188" s="1"/>
      <c r="H3188" s="45" t="str">
        <f t="array" ref="H3188">IF(ISERROR(INDEX(גיליון3!$U$14:$X$28,MATCH('דיווח פרטני'!G3188,גיליון3!$T$14:$T$28,0),MATCH('דיווח פרטני'!C3188,גיליון3!$U$13:$X$13,0)))," ", INDEX(גיליון3!$U$14:$X$28,MATCH('דיווח פרטני'!G3188,גיליון3!$T$14:$T$28,0),MATCH('דיווח פרטני'!C3188,גיליון3!$U$13:$X$13,0)))</f>
        <v xml:space="preserve"> </v>
      </c>
      <c r="I3188" s="1"/>
      <c r="J3188" s="1" t="e">
        <f>VLOOKUP(Table_1[[#This Row],[מספר רישוי ]],'[3]2024'!$A:$AH,34,0)</f>
        <v>#N/A</v>
      </c>
    </row>
    <row r="3189" spans="1:10" ht="18" customHeight="1" thickBot="1" x14ac:dyDescent="0.3">
      <c r="A3189" s="1"/>
      <c r="B3189" s="1"/>
      <c r="C3189" s="1"/>
      <c r="D3189" s="1"/>
      <c r="E3189" s="713"/>
      <c r="F3189" s="1"/>
      <c r="G3189" s="1"/>
      <c r="H3189" s="45" t="str">
        <f t="array" ref="H3189">IF(ISERROR(INDEX(גיליון3!$U$14:$X$28,MATCH('דיווח פרטני'!G3189,גיליון3!$T$14:$T$28,0),MATCH('דיווח פרטני'!C3189,גיליון3!$U$13:$X$13,0)))," ", INDEX(גיליון3!$U$14:$X$28,MATCH('דיווח פרטני'!G3189,גיליון3!$T$14:$T$28,0),MATCH('דיווח פרטני'!C3189,גיליון3!$U$13:$X$13,0)))</f>
        <v xml:space="preserve"> </v>
      </c>
      <c r="I3189" s="1"/>
      <c r="J3189" s="1" t="e">
        <f>VLOOKUP(Table_1[[#This Row],[מספר רישוי ]],'[3]2024'!$A:$AH,34,0)</f>
        <v>#N/A</v>
      </c>
    </row>
    <row r="3190" spans="1:10" ht="18" customHeight="1" thickBot="1" x14ac:dyDescent="0.3">
      <c r="A3190" s="1"/>
      <c r="B3190" s="1"/>
      <c r="C3190" s="1"/>
      <c r="D3190" s="1"/>
      <c r="E3190" s="713"/>
      <c r="F3190" s="1"/>
      <c r="G3190" s="1"/>
      <c r="H3190" s="45" t="str">
        <f t="array" ref="H3190">IF(ISERROR(INDEX(גיליון3!$U$14:$X$28,MATCH('דיווח פרטני'!G3190,גיליון3!$T$14:$T$28,0),MATCH('דיווח פרטני'!C3190,גיליון3!$U$13:$X$13,0)))," ", INDEX(גיליון3!$U$14:$X$28,MATCH('דיווח פרטני'!G3190,גיליון3!$T$14:$T$28,0),MATCH('דיווח פרטני'!C3190,גיליון3!$U$13:$X$13,0)))</f>
        <v xml:space="preserve"> </v>
      </c>
      <c r="I3190" s="1"/>
      <c r="J3190" s="1" t="e">
        <f>VLOOKUP(Table_1[[#This Row],[מספר רישוי ]],'[3]2024'!$A:$AH,34,0)</f>
        <v>#N/A</v>
      </c>
    </row>
    <row r="3191" spans="1:10" ht="18" customHeight="1" thickBot="1" x14ac:dyDescent="0.3">
      <c r="A3191" s="1"/>
      <c r="B3191" s="1"/>
      <c r="C3191" s="1"/>
      <c r="D3191" s="1"/>
      <c r="E3191" s="713"/>
      <c r="F3191" s="1"/>
      <c r="G3191" s="1"/>
      <c r="H3191" s="45" t="str">
        <f t="array" ref="H3191">IF(ISERROR(INDEX(גיליון3!$U$14:$X$28,MATCH('דיווח פרטני'!G3191,גיליון3!$T$14:$T$28,0),MATCH('דיווח פרטני'!C3191,גיליון3!$U$13:$X$13,0)))," ", INDEX(גיליון3!$U$14:$X$28,MATCH('דיווח פרטני'!G3191,גיליון3!$T$14:$T$28,0),MATCH('דיווח פרטני'!C3191,גיליון3!$U$13:$X$13,0)))</f>
        <v xml:space="preserve"> </v>
      </c>
      <c r="I3191" s="1"/>
      <c r="J3191" s="1" t="e">
        <f>VLOOKUP(Table_1[[#This Row],[מספר רישוי ]],'[3]2024'!$A:$AH,34,0)</f>
        <v>#N/A</v>
      </c>
    </row>
    <row r="3192" spans="1:10" ht="18" customHeight="1" thickBot="1" x14ac:dyDescent="0.3">
      <c r="A3192" s="1"/>
      <c r="B3192" s="1"/>
      <c r="C3192" s="1"/>
      <c r="D3192" s="1"/>
      <c r="E3192" s="713"/>
      <c r="F3192" s="1"/>
      <c r="G3192" s="1"/>
      <c r="H3192" s="45" t="str">
        <f t="array" ref="H3192">IF(ISERROR(INDEX(גיליון3!$U$14:$X$28,MATCH('דיווח פרטני'!G3192,גיליון3!$T$14:$T$28,0),MATCH('דיווח פרטני'!C3192,גיליון3!$U$13:$X$13,0)))," ", INDEX(גיליון3!$U$14:$X$28,MATCH('דיווח פרטני'!G3192,גיליון3!$T$14:$T$28,0),MATCH('דיווח פרטני'!C3192,גיליון3!$U$13:$X$13,0)))</f>
        <v xml:space="preserve"> </v>
      </c>
      <c r="I3192" s="1"/>
      <c r="J3192" s="1" t="e">
        <f>VLOOKUP(Table_1[[#This Row],[מספר רישוי ]],'[3]2024'!$A:$AH,34,0)</f>
        <v>#N/A</v>
      </c>
    </row>
    <row r="3193" spans="1:10" ht="18" customHeight="1" thickBot="1" x14ac:dyDescent="0.3">
      <c r="A3193" s="1"/>
      <c r="B3193" s="1"/>
      <c r="C3193" s="1"/>
      <c r="D3193" s="1"/>
      <c r="E3193" s="713"/>
      <c r="F3193" s="1"/>
      <c r="G3193" s="1"/>
      <c r="H3193" s="45" t="str">
        <f t="array" ref="H3193">IF(ISERROR(INDEX(גיליון3!$U$14:$X$28,MATCH('דיווח פרטני'!G3193,גיליון3!$T$14:$T$28,0),MATCH('דיווח פרטני'!C3193,גיליון3!$U$13:$X$13,0)))," ", INDEX(גיליון3!$U$14:$X$28,MATCH('דיווח פרטני'!G3193,גיליון3!$T$14:$T$28,0),MATCH('דיווח פרטני'!C3193,גיליון3!$U$13:$X$13,0)))</f>
        <v xml:space="preserve"> </v>
      </c>
      <c r="I3193" s="1"/>
      <c r="J3193" s="1" t="e">
        <f>VLOOKUP(Table_1[[#This Row],[מספר רישוי ]],'[3]2024'!$A:$AH,34,0)</f>
        <v>#N/A</v>
      </c>
    </row>
    <row r="3194" spans="1:10" ht="18" customHeight="1" thickBot="1" x14ac:dyDescent="0.3">
      <c r="A3194" s="1"/>
      <c r="B3194" s="1"/>
      <c r="C3194" s="1"/>
      <c r="D3194" s="1"/>
      <c r="E3194" s="713"/>
      <c r="F3194" s="1"/>
      <c r="G3194" s="1"/>
      <c r="H3194" s="45" t="str">
        <f t="array" ref="H3194">IF(ISERROR(INDEX(גיליון3!$U$14:$X$28,MATCH('דיווח פרטני'!G3194,גיליון3!$T$14:$T$28,0),MATCH('דיווח פרטני'!C3194,גיליון3!$U$13:$X$13,0)))," ", INDEX(גיליון3!$U$14:$X$28,MATCH('דיווח פרטני'!G3194,גיליון3!$T$14:$T$28,0),MATCH('דיווח פרטני'!C3194,גיליון3!$U$13:$X$13,0)))</f>
        <v xml:space="preserve"> </v>
      </c>
      <c r="I3194" s="1"/>
      <c r="J3194" s="1" t="e">
        <f>VLOOKUP(Table_1[[#This Row],[מספר רישוי ]],'[3]2024'!$A:$AH,34,0)</f>
        <v>#N/A</v>
      </c>
    </row>
    <row r="3195" spans="1:10" ht="18" customHeight="1" thickBot="1" x14ac:dyDescent="0.3">
      <c r="A3195" s="1"/>
      <c r="B3195" s="1"/>
      <c r="C3195" s="1"/>
      <c r="D3195" s="1"/>
      <c r="E3195" s="713"/>
      <c r="F3195" s="1"/>
      <c r="G3195" s="1"/>
      <c r="H3195" s="45" t="str">
        <f t="array" ref="H3195">IF(ISERROR(INDEX(גיליון3!$U$14:$X$28,MATCH('דיווח פרטני'!G3195,גיליון3!$T$14:$T$28,0),MATCH('דיווח פרטני'!C3195,גיליון3!$U$13:$X$13,0)))," ", INDEX(גיליון3!$U$14:$X$28,MATCH('דיווח פרטני'!G3195,גיליון3!$T$14:$T$28,0),MATCH('דיווח פרטני'!C3195,גיליון3!$U$13:$X$13,0)))</f>
        <v xml:space="preserve"> </v>
      </c>
      <c r="I3195" s="1"/>
      <c r="J3195" s="1" t="e">
        <f>VLOOKUP(Table_1[[#This Row],[מספר רישוי ]],'[3]2024'!$A:$AH,34,0)</f>
        <v>#N/A</v>
      </c>
    </row>
    <row r="3196" spans="1:10" ht="18" customHeight="1" thickBot="1" x14ac:dyDescent="0.3">
      <c r="A3196" s="1"/>
      <c r="B3196" s="1"/>
      <c r="C3196" s="1"/>
      <c r="D3196" s="1"/>
      <c r="E3196" s="713"/>
      <c r="F3196" s="1"/>
      <c r="G3196" s="1"/>
      <c r="H3196" s="45" t="str">
        <f t="array" ref="H3196">IF(ISERROR(INDEX(גיליון3!$U$14:$X$28,MATCH('דיווח פרטני'!G3196,גיליון3!$T$14:$T$28,0),MATCH('דיווח פרטני'!C3196,גיליון3!$U$13:$X$13,0)))," ", INDEX(גיליון3!$U$14:$X$28,MATCH('דיווח פרטני'!G3196,גיליון3!$T$14:$T$28,0),MATCH('דיווח פרטני'!C3196,גיליון3!$U$13:$X$13,0)))</f>
        <v xml:space="preserve"> </v>
      </c>
      <c r="I3196" s="1"/>
      <c r="J3196" s="1" t="e">
        <f>VLOOKUP(Table_1[[#This Row],[מספר רישוי ]],'[3]2024'!$A:$AH,34,0)</f>
        <v>#N/A</v>
      </c>
    </row>
    <row r="3197" spans="1:10" ht="18" customHeight="1" thickBot="1" x14ac:dyDescent="0.3">
      <c r="A3197" s="1"/>
      <c r="B3197" s="1"/>
      <c r="C3197" s="1"/>
      <c r="D3197" s="1"/>
      <c r="E3197" s="713"/>
      <c r="F3197" s="1"/>
      <c r="G3197" s="1"/>
      <c r="H3197" s="45" t="str">
        <f t="array" ref="H3197">IF(ISERROR(INDEX(גיליון3!$U$14:$X$28,MATCH('דיווח פרטני'!G3197,גיליון3!$T$14:$T$28,0),MATCH('דיווח פרטני'!C3197,גיליון3!$U$13:$X$13,0)))," ", INDEX(גיליון3!$U$14:$X$28,MATCH('דיווח פרטני'!G3197,גיליון3!$T$14:$T$28,0),MATCH('דיווח פרטני'!C3197,גיליון3!$U$13:$X$13,0)))</f>
        <v xml:space="preserve"> </v>
      </c>
      <c r="I3197" s="1"/>
      <c r="J3197" s="1" t="e">
        <f>VLOOKUP(Table_1[[#This Row],[מספר רישוי ]],'[3]2024'!$A:$AH,34,0)</f>
        <v>#N/A</v>
      </c>
    </row>
    <row r="3198" spans="1:10" ht="18" customHeight="1" thickBot="1" x14ac:dyDescent="0.3">
      <c r="A3198" s="1"/>
      <c r="B3198" s="1"/>
      <c r="C3198" s="1"/>
      <c r="D3198" s="1"/>
      <c r="E3198" s="713"/>
      <c r="F3198" s="1"/>
      <c r="G3198" s="1"/>
      <c r="H3198" s="45" t="str">
        <f t="array" ref="H3198">IF(ISERROR(INDEX(גיליון3!$U$14:$X$28,MATCH('דיווח פרטני'!G3198,גיליון3!$T$14:$T$28,0),MATCH('דיווח פרטני'!C3198,גיליון3!$U$13:$X$13,0)))," ", INDEX(גיליון3!$U$14:$X$28,MATCH('דיווח פרטני'!G3198,גיליון3!$T$14:$T$28,0),MATCH('דיווח פרטני'!C3198,גיליון3!$U$13:$X$13,0)))</f>
        <v xml:space="preserve"> </v>
      </c>
      <c r="I3198" s="1"/>
      <c r="J3198" s="1" t="e">
        <f>VLOOKUP(Table_1[[#This Row],[מספר רישוי ]],'[3]2024'!$A:$AH,34,0)</f>
        <v>#N/A</v>
      </c>
    </row>
    <row r="3199" spans="1:10" ht="18" customHeight="1" thickBot="1" x14ac:dyDescent="0.3">
      <c r="A3199" s="1"/>
      <c r="B3199" s="1"/>
      <c r="C3199" s="1"/>
      <c r="D3199" s="1"/>
      <c r="E3199" s="713"/>
      <c r="F3199" s="1"/>
      <c r="G3199" s="1"/>
      <c r="H3199" s="45" t="str">
        <f t="array" ref="H3199">IF(ISERROR(INDEX(גיליון3!$U$14:$X$28,MATCH('דיווח פרטני'!G3199,גיליון3!$T$14:$T$28,0),MATCH('דיווח פרטני'!C3199,גיליון3!$U$13:$X$13,0)))," ", INDEX(גיליון3!$U$14:$X$28,MATCH('דיווח פרטני'!G3199,גיליון3!$T$14:$T$28,0),MATCH('דיווח פרטני'!C3199,גיליון3!$U$13:$X$13,0)))</f>
        <v xml:space="preserve"> </v>
      </c>
      <c r="I3199" s="1"/>
      <c r="J3199" s="1" t="e">
        <f>VLOOKUP(Table_1[[#This Row],[מספר רישוי ]],'[3]2024'!$A:$AH,34,0)</f>
        <v>#N/A</v>
      </c>
    </row>
    <row r="3200" spans="1:10" ht="18" customHeight="1" thickBot="1" x14ac:dyDescent="0.3">
      <c r="A3200" s="1"/>
      <c r="B3200" s="1"/>
      <c r="C3200" s="1"/>
      <c r="D3200" s="1"/>
      <c r="E3200" s="713"/>
      <c r="F3200" s="1"/>
      <c r="G3200" s="1"/>
      <c r="H3200" s="45" t="str">
        <f t="array" ref="H3200">IF(ISERROR(INDEX(גיליון3!$U$14:$X$28,MATCH('דיווח פרטני'!G3200,גיליון3!$T$14:$T$28,0),MATCH('דיווח פרטני'!C3200,גיליון3!$U$13:$X$13,0)))," ", INDEX(גיליון3!$U$14:$X$28,MATCH('דיווח פרטני'!G3200,גיליון3!$T$14:$T$28,0),MATCH('דיווח פרטני'!C3200,גיליון3!$U$13:$X$13,0)))</f>
        <v xml:space="preserve"> </v>
      </c>
      <c r="I3200" s="1"/>
      <c r="J3200" s="1" t="e">
        <f>VLOOKUP(Table_1[[#This Row],[מספר רישוי ]],'[3]2024'!$A:$AH,34,0)</f>
        <v>#N/A</v>
      </c>
    </row>
    <row r="3201" spans="1:10" ht="18" customHeight="1" thickBot="1" x14ac:dyDescent="0.3">
      <c r="A3201" s="1"/>
      <c r="B3201" s="1"/>
      <c r="C3201" s="1"/>
      <c r="D3201" s="1"/>
      <c r="E3201" s="713"/>
      <c r="F3201" s="1"/>
      <c r="G3201" s="1"/>
      <c r="H3201" s="45" t="str">
        <f t="array" ref="H3201">IF(ISERROR(INDEX(גיליון3!$U$14:$X$28,MATCH('דיווח פרטני'!G3201,גיליון3!$T$14:$T$28,0),MATCH('דיווח פרטני'!C3201,גיליון3!$U$13:$X$13,0)))," ", INDEX(גיליון3!$U$14:$X$28,MATCH('דיווח פרטני'!G3201,גיליון3!$T$14:$T$28,0),MATCH('דיווח פרטני'!C3201,גיליון3!$U$13:$X$13,0)))</f>
        <v xml:space="preserve"> </v>
      </c>
      <c r="I3201" s="1"/>
      <c r="J3201" s="1" t="e">
        <f>VLOOKUP(Table_1[[#This Row],[מספר רישוי ]],'[3]2024'!$A:$AH,34,0)</f>
        <v>#N/A</v>
      </c>
    </row>
    <row r="3202" spans="1:10" ht="18" customHeight="1" thickBot="1" x14ac:dyDescent="0.3">
      <c r="A3202" s="1"/>
      <c r="B3202" s="1"/>
      <c r="C3202" s="1"/>
      <c r="D3202" s="1"/>
      <c r="E3202" s="713"/>
      <c r="F3202" s="1"/>
      <c r="G3202" s="1"/>
      <c r="H3202" s="45" t="str">
        <f t="array" ref="H3202">IF(ISERROR(INDEX(גיליון3!$U$14:$X$28,MATCH('דיווח פרטני'!G3202,גיליון3!$T$14:$T$28,0),MATCH('דיווח פרטני'!C3202,גיליון3!$U$13:$X$13,0)))," ", INDEX(גיליון3!$U$14:$X$28,MATCH('דיווח פרטני'!G3202,גיליון3!$T$14:$T$28,0),MATCH('דיווח פרטני'!C3202,גיליון3!$U$13:$X$13,0)))</f>
        <v xml:space="preserve"> </v>
      </c>
      <c r="I3202" s="1"/>
      <c r="J3202" s="1" t="e">
        <f>VLOOKUP(Table_1[[#This Row],[מספר רישוי ]],'[3]2024'!$A:$AH,34,0)</f>
        <v>#N/A</v>
      </c>
    </row>
    <row r="3203" spans="1:10" ht="18" customHeight="1" thickBot="1" x14ac:dyDescent="0.3">
      <c r="A3203" s="1"/>
      <c r="B3203" s="1"/>
      <c r="C3203" s="1"/>
      <c r="D3203" s="1"/>
      <c r="E3203" s="713"/>
      <c r="F3203" s="1"/>
      <c r="G3203" s="1"/>
      <c r="H3203" s="45" t="str">
        <f t="array" ref="H3203">IF(ISERROR(INDEX(גיליון3!$U$14:$X$28,MATCH('דיווח פרטני'!G3203,גיליון3!$T$14:$T$28,0),MATCH('דיווח פרטני'!C3203,גיליון3!$U$13:$X$13,0)))," ", INDEX(גיליון3!$U$14:$X$28,MATCH('דיווח פרטני'!G3203,גיליון3!$T$14:$T$28,0),MATCH('דיווח פרטני'!C3203,גיליון3!$U$13:$X$13,0)))</f>
        <v xml:space="preserve"> </v>
      </c>
      <c r="I3203" s="1"/>
      <c r="J3203" s="1" t="e">
        <f>VLOOKUP(Table_1[[#This Row],[מספר רישוי ]],'[3]2024'!$A:$AH,34,0)</f>
        <v>#N/A</v>
      </c>
    </row>
    <row r="3204" spans="1:10" ht="18" customHeight="1" thickBot="1" x14ac:dyDescent="0.3">
      <c r="A3204" s="1"/>
      <c r="B3204" s="1"/>
      <c r="C3204" s="1"/>
      <c r="D3204" s="1"/>
      <c r="E3204" s="713"/>
      <c r="F3204" s="1"/>
      <c r="G3204" s="1"/>
      <c r="H3204" s="45" t="str">
        <f t="array" ref="H3204">IF(ISERROR(INDEX(גיליון3!$U$14:$X$28,MATCH('דיווח פרטני'!G3204,גיליון3!$T$14:$T$28,0),MATCH('דיווח פרטני'!C3204,גיליון3!$U$13:$X$13,0)))," ", INDEX(גיליון3!$U$14:$X$28,MATCH('דיווח פרטני'!G3204,גיליון3!$T$14:$T$28,0),MATCH('דיווח פרטני'!C3204,גיליון3!$U$13:$X$13,0)))</f>
        <v xml:space="preserve"> </v>
      </c>
      <c r="I3204" s="1"/>
      <c r="J3204" s="1" t="e">
        <f>VLOOKUP(Table_1[[#This Row],[מספר רישוי ]],'[3]2024'!$A:$AH,34,0)</f>
        <v>#N/A</v>
      </c>
    </row>
    <row r="3205" spans="1:10" ht="18" customHeight="1" thickBot="1" x14ac:dyDescent="0.3">
      <c r="A3205" s="1"/>
      <c r="B3205" s="1"/>
      <c r="C3205" s="1"/>
      <c r="D3205" s="1"/>
      <c r="E3205" s="713"/>
      <c r="F3205" s="1"/>
      <c r="G3205" s="1"/>
      <c r="H3205" s="45" t="str">
        <f t="array" ref="H3205">IF(ISERROR(INDEX(גיליון3!$U$14:$X$28,MATCH('דיווח פרטני'!G3205,גיליון3!$T$14:$T$28,0),MATCH('דיווח פרטני'!C3205,גיליון3!$U$13:$X$13,0)))," ", INDEX(גיליון3!$U$14:$X$28,MATCH('דיווח פרטני'!G3205,גיליון3!$T$14:$T$28,0),MATCH('דיווח פרטני'!C3205,גיליון3!$U$13:$X$13,0)))</f>
        <v xml:space="preserve"> </v>
      </c>
      <c r="I3205" s="1"/>
      <c r="J3205" s="1" t="e">
        <f>VLOOKUP(Table_1[[#This Row],[מספר רישוי ]],'[3]2024'!$A:$AH,34,0)</f>
        <v>#N/A</v>
      </c>
    </row>
    <row r="3206" spans="1:10" ht="18" customHeight="1" thickBot="1" x14ac:dyDescent="0.3">
      <c r="A3206" s="1"/>
      <c r="B3206" s="1"/>
      <c r="C3206" s="1"/>
      <c r="D3206" s="1"/>
      <c r="E3206" s="713"/>
      <c r="F3206" s="1"/>
      <c r="G3206" s="1"/>
      <c r="H3206" s="45" t="str">
        <f t="array" ref="H3206">IF(ISERROR(INDEX(גיליון3!$U$14:$X$28,MATCH('דיווח פרטני'!G3206,גיליון3!$T$14:$T$28,0),MATCH('דיווח פרטני'!C3206,גיליון3!$U$13:$X$13,0)))," ", INDEX(גיליון3!$U$14:$X$28,MATCH('דיווח פרטני'!G3206,גיליון3!$T$14:$T$28,0),MATCH('דיווח פרטני'!C3206,גיליון3!$U$13:$X$13,0)))</f>
        <v xml:space="preserve"> </v>
      </c>
      <c r="I3206" s="1"/>
      <c r="J3206" s="1" t="e">
        <f>VLOOKUP(Table_1[[#This Row],[מספר רישוי ]],'[3]2024'!$A:$AH,34,0)</f>
        <v>#N/A</v>
      </c>
    </row>
    <row r="3207" spans="1:10" ht="18" customHeight="1" thickBot="1" x14ac:dyDescent="0.3">
      <c r="A3207" s="1"/>
      <c r="B3207" s="1"/>
      <c r="C3207" s="1"/>
      <c r="D3207" s="1"/>
      <c r="E3207" s="713"/>
      <c r="F3207" s="1"/>
      <c r="G3207" s="1"/>
      <c r="H3207" s="45" t="str">
        <f t="array" ref="H3207">IF(ISERROR(INDEX(גיליון3!$U$14:$X$28,MATCH('דיווח פרטני'!G3207,גיליון3!$T$14:$T$28,0),MATCH('דיווח פרטני'!C3207,גיליון3!$U$13:$X$13,0)))," ", INDEX(גיליון3!$U$14:$X$28,MATCH('דיווח פרטני'!G3207,גיליון3!$T$14:$T$28,0),MATCH('דיווח פרטני'!C3207,גיליון3!$U$13:$X$13,0)))</f>
        <v xml:space="preserve"> </v>
      </c>
      <c r="I3207" s="1"/>
      <c r="J3207" s="1" t="e">
        <f>VLOOKUP(Table_1[[#This Row],[מספר רישוי ]],'[3]2024'!$A:$AH,34,0)</f>
        <v>#N/A</v>
      </c>
    </row>
    <row r="3208" spans="1:10" ht="18" customHeight="1" thickBot="1" x14ac:dyDescent="0.3">
      <c r="A3208" s="1"/>
      <c r="B3208" s="1"/>
      <c r="C3208" s="1"/>
      <c r="D3208" s="1"/>
      <c r="E3208" s="713"/>
      <c r="F3208" s="1"/>
      <c r="G3208" s="1"/>
      <c r="H3208" s="45" t="str">
        <f t="array" ref="H3208">IF(ISERROR(INDEX(גיליון3!$U$14:$X$28,MATCH('דיווח פרטני'!G3208,גיליון3!$T$14:$T$28,0),MATCH('דיווח פרטני'!C3208,גיליון3!$U$13:$X$13,0)))," ", INDEX(גיליון3!$U$14:$X$28,MATCH('דיווח פרטני'!G3208,גיליון3!$T$14:$T$28,0),MATCH('דיווח פרטני'!C3208,גיליון3!$U$13:$X$13,0)))</f>
        <v xml:space="preserve"> </v>
      </c>
      <c r="I3208" s="1"/>
      <c r="J3208" s="1" t="e">
        <f>VLOOKUP(Table_1[[#This Row],[מספר רישוי ]],'[3]2024'!$A:$AH,34,0)</f>
        <v>#N/A</v>
      </c>
    </row>
    <row r="3209" spans="1:10" ht="18" customHeight="1" thickBot="1" x14ac:dyDescent="0.3">
      <c r="A3209" s="1"/>
      <c r="B3209" s="1"/>
      <c r="C3209" s="1"/>
      <c r="D3209" s="1"/>
      <c r="E3209" s="713"/>
      <c r="F3209" s="1"/>
      <c r="G3209" s="1"/>
      <c r="H3209" s="45" t="str">
        <f t="array" ref="H3209">IF(ISERROR(INDEX(גיליון3!$U$14:$X$28,MATCH('דיווח פרטני'!G3209,גיליון3!$T$14:$T$28,0),MATCH('דיווח פרטני'!C3209,גיליון3!$U$13:$X$13,0)))," ", INDEX(גיליון3!$U$14:$X$28,MATCH('דיווח פרטני'!G3209,גיליון3!$T$14:$T$28,0),MATCH('דיווח פרטני'!C3209,גיליון3!$U$13:$X$13,0)))</f>
        <v xml:space="preserve"> </v>
      </c>
      <c r="I3209" s="1"/>
      <c r="J3209" s="1" t="e">
        <f>VLOOKUP(Table_1[[#This Row],[מספר רישוי ]],'[3]2024'!$A:$AH,34,0)</f>
        <v>#N/A</v>
      </c>
    </row>
    <row r="3210" spans="1:10" ht="18" customHeight="1" thickBot="1" x14ac:dyDescent="0.3">
      <c r="A3210" s="1"/>
      <c r="B3210" s="1"/>
      <c r="C3210" s="1"/>
      <c r="D3210" s="1"/>
      <c r="E3210" s="713"/>
      <c r="F3210" s="1"/>
      <c r="G3210" s="1"/>
      <c r="H3210" s="45" t="str">
        <f t="array" ref="H3210">IF(ISERROR(INDEX(גיליון3!$U$14:$X$28,MATCH('דיווח פרטני'!G3210,גיליון3!$T$14:$T$28,0),MATCH('דיווח פרטני'!C3210,גיליון3!$U$13:$X$13,0)))," ", INDEX(גיליון3!$U$14:$X$28,MATCH('דיווח פרטני'!G3210,גיליון3!$T$14:$T$28,0),MATCH('דיווח פרטני'!C3210,גיליון3!$U$13:$X$13,0)))</f>
        <v xml:space="preserve"> </v>
      </c>
      <c r="I3210" s="1"/>
      <c r="J3210" s="1" t="e">
        <f>VLOOKUP(Table_1[[#This Row],[מספר רישוי ]],'[3]2024'!$A:$AH,34,0)</f>
        <v>#N/A</v>
      </c>
    </row>
    <row r="3211" spans="1:10" ht="18" customHeight="1" thickBot="1" x14ac:dyDescent="0.3">
      <c r="A3211" s="1"/>
      <c r="B3211" s="1"/>
      <c r="C3211" s="1"/>
      <c r="D3211" s="1"/>
      <c r="E3211" s="713"/>
      <c r="F3211" s="1"/>
      <c r="G3211" s="1"/>
      <c r="H3211" s="45" t="str">
        <f t="array" ref="H3211">IF(ISERROR(INDEX(גיליון3!$U$14:$X$28,MATCH('דיווח פרטני'!G3211,גיליון3!$T$14:$T$28,0),MATCH('דיווח פרטני'!C3211,גיליון3!$U$13:$X$13,0)))," ", INDEX(גיליון3!$U$14:$X$28,MATCH('דיווח פרטני'!G3211,גיליון3!$T$14:$T$28,0),MATCH('דיווח פרטני'!C3211,גיליון3!$U$13:$X$13,0)))</f>
        <v xml:space="preserve"> </v>
      </c>
      <c r="I3211" s="1"/>
      <c r="J3211" s="1" t="e">
        <f>VLOOKUP(Table_1[[#This Row],[מספר רישוי ]],'[3]2024'!$A:$AH,34,0)</f>
        <v>#N/A</v>
      </c>
    </row>
    <row r="3212" spans="1:10" ht="18" customHeight="1" thickBot="1" x14ac:dyDescent="0.3">
      <c r="A3212" s="1"/>
      <c r="B3212" s="1"/>
      <c r="C3212" s="1"/>
      <c r="D3212" s="1"/>
      <c r="E3212" s="713"/>
      <c r="F3212" s="1"/>
      <c r="G3212" s="1"/>
      <c r="H3212" s="45" t="str">
        <f t="array" ref="H3212">IF(ISERROR(INDEX(גיליון3!$U$14:$X$28,MATCH('דיווח פרטני'!G3212,גיליון3!$T$14:$T$28,0),MATCH('דיווח פרטני'!C3212,גיליון3!$U$13:$X$13,0)))," ", INDEX(גיליון3!$U$14:$X$28,MATCH('דיווח פרטני'!G3212,גיליון3!$T$14:$T$28,0),MATCH('דיווח פרטני'!C3212,גיליון3!$U$13:$X$13,0)))</f>
        <v xml:space="preserve"> </v>
      </c>
      <c r="I3212" s="1"/>
      <c r="J3212" s="1" t="e">
        <f>VLOOKUP(Table_1[[#This Row],[מספר רישוי ]],'[3]2024'!$A:$AH,34,0)</f>
        <v>#N/A</v>
      </c>
    </row>
    <row r="3213" spans="1:10" ht="18" customHeight="1" thickBot="1" x14ac:dyDescent="0.3">
      <c r="A3213" s="1"/>
      <c r="B3213" s="1"/>
      <c r="C3213" s="1"/>
      <c r="D3213" s="1"/>
      <c r="E3213" s="713"/>
      <c r="F3213" s="1"/>
      <c r="G3213" s="1"/>
      <c r="H3213" s="45" t="str">
        <f t="array" ref="H3213">IF(ISERROR(INDEX(גיליון3!$U$14:$X$28,MATCH('דיווח פרטני'!G3213,גיליון3!$T$14:$T$28,0),MATCH('דיווח פרטני'!C3213,גיליון3!$U$13:$X$13,0)))," ", INDEX(גיליון3!$U$14:$X$28,MATCH('דיווח פרטני'!G3213,גיליון3!$T$14:$T$28,0),MATCH('דיווח פרטני'!C3213,גיליון3!$U$13:$X$13,0)))</f>
        <v xml:space="preserve"> </v>
      </c>
      <c r="I3213" s="1"/>
      <c r="J3213" s="1" t="e">
        <f>VLOOKUP(Table_1[[#This Row],[מספר רישוי ]],'[3]2024'!$A:$AH,34,0)</f>
        <v>#N/A</v>
      </c>
    </row>
    <row r="3214" spans="1:10" ht="18" customHeight="1" thickBot="1" x14ac:dyDescent="0.3">
      <c r="A3214" s="1"/>
      <c r="B3214" s="1"/>
      <c r="C3214" s="1"/>
      <c r="D3214" s="1"/>
      <c r="E3214" s="713"/>
      <c r="F3214" s="1"/>
      <c r="G3214" s="1"/>
      <c r="H3214" s="45" t="str">
        <f t="array" ref="H3214">IF(ISERROR(INDEX(גיליון3!$U$14:$X$28,MATCH('דיווח פרטני'!G3214,גיליון3!$T$14:$T$28,0),MATCH('דיווח פרטני'!C3214,גיליון3!$U$13:$X$13,0)))," ", INDEX(גיליון3!$U$14:$X$28,MATCH('דיווח פרטני'!G3214,גיליון3!$T$14:$T$28,0),MATCH('דיווח פרטני'!C3214,גיליון3!$U$13:$X$13,0)))</f>
        <v xml:space="preserve"> </v>
      </c>
      <c r="I3214" s="1"/>
      <c r="J3214" s="1" t="e">
        <f>VLOOKUP(Table_1[[#This Row],[מספר רישוי ]],'[3]2024'!$A:$AH,34,0)</f>
        <v>#N/A</v>
      </c>
    </row>
    <row r="3215" spans="1:10" ht="18" customHeight="1" thickBot="1" x14ac:dyDescent="0.3">
      <c r="A3215" s="1"/>
      <c r="B3215" s="1"/>
      <c r="C3215" s="1"/>
      <c r="D3215" s="1"/>
      <c r="E3215" s="713"/>
      <c r="F3215" s="1"/>
      <c r="G3215" s="1"/>
      <c r="H3215" s="45" t="str">
        <f t="array" ref="H3215">IF(ISERROR(INDEX(גיליון3!$U$14:$X$28,MATCH('דיווח פרטני'!G3215,גיליון3!$T$14:$T$28,0),MATCH('דיווח פרטני'!C3215,גיליון3!$U$13:$X$13,0)))," ", INDEX(גיליון3!$U$14:$X$28,MATCH('דיווח פרטני'!G3215,גיליון3!$T$14:$T$28,0),MATCH('דיווח פרטני'!C3215,גיליון3!$U$13:$X$13,0)))</f>
        <v xml:space="preserve"> </v>
      </c>
      <c r="I3215" s="1"/>
      <c r="J3215" s="1" t="e">
        <f>VLOOKUP(Table_1[[#This Row],[מספר רישוי ]],'[3]2024'!$A:$AH,34,0)</f>
        <v>#N/A</v>
      </c>
    </row>
    <row r="3216" spans="1:10" ht="18" customHeight="1" thickBot="1" x14ac:dyDescent="0.3">
      <c r="A3216" s="1"/>
      <c r="B3216" s="1"/>
      <c r="C3216" s="1"/>
      <c r="D3216" s="1"/>
      <c r="E3216" s="713"/>
      <c r="F3216" s="1"/>
      <c r="G3216" s="1"/>
      <c r="H3216" s="45" t="str">
        <f t="array" ref="H3216">IF(ISERROR(INDEX(גיליון3!$U$14:$X$28,MATCH('דיווח פרטני'!G3216,גיליון3!$T$14:$T$28,0),MATCH('דיווח פרטני'!C3216,גיליון3!$U$13:$X$13,0)))," ", INDEX(גיליון3!$U$14:$X$28,MATCH('דיווח פרטני'!G3216,גיליון3!$T$14:$T$28,0),MATCH('דיווח פרטני'!C3216,גיליון3!$U$13:$X$13,0)))</f>
        <v xml:space="preserve"> </v>
      </c>
      <c r="I3216" s="1"/>
      <c r="J3216" s="1" t="e">
        <f>VLOOKUP(Table_1[[#This Row],[מספר רישוי ]],'[3]2024'!$A:$AH,34,0)</f>
        <v>#N/A</v>
      </c>
    </row>
    <row r="3217" spans="1:10" ht="18" customHeight="1" thickBot="1" x14ac:dyDescent="0.3">
      <c r="A3217" s="1"/>
      <c r="B3217" s="1"/>
      <c r="C3217" s="1"/>
      <c r="D3217" s="1"/>
      <c r="E3217" s="713"/>
      <c r="F3217" s="1"/>
      <c r="G3217" s="1"/>
      <c r="H3217" s="45" t="str">
        <f t="array" ref="H3217">IF(ISERROR(INDEX(גיליון3!$U$14:$X$28,MATCH('דיווח פרטני'!G3217,גיליון3!$T$14:$T$28,0),MATCH('דיווח פרטני'!C3217,גיליון3!$U$13:$X$13,0)))," ", INDEX(גיליון3!$U$14:$X$28,MATCH('דיווח פרטני'!G3217,גיליון3!$T$14:$T$28,0),MATCH('דיווח פרטני'!C3217,גיליון3!$U$13:$X$13,0)))</f>
        <v xml:space="preserve"> </v>
      </c>
      <c r="I3217" s="1"/>
      <c r="J3217" s="1" t="e">
        <f>VLOOKUP(Table_1[[#This Row],[מספר רישוי ]],'[3]2024'!$A:$AH,34,0)</f>
        <v>#N/A</v>
      </c>
    </row>
    <row r="3218" spans="1:10" ht="18" customHeight="1" thickBot="1" x14ac:dyDescent="0.3">
      <c r="A3218" s="1"/>
      <c r="B3218" s="1"/>
      <c r="C3218" s="1"/>
      <c r="D3218" s="1"/>
      <c r="E3218" s="713"/>
      <c r="F3218" s="1"/>
      <c r="G3218" s="1"/>
      <c r="H3218" s="45" t="str">
        <f t="array" ref="H3218">IF(ISERROR(INDEX(גיליון3!$U$14:$X$28,MATCH('דיווח פרטני'!G3218,גיליון3!$T$14:$T$28,0),MATCH('דיווח פרטני'!C3218,גיליון3!$U$13:$X$13,0)))," ", INDEX(גיליון3!$U$14:$X$28,MATCH('דיווח פרטני'!G3218,גיליון3!$T$14:$T$28,0),MATCH('דיווח פרטני'!C3218,גיליון3!$U$13:$X$13,0)))</f>
        <v xml:space="preserve"> </v>
      </c>
      <c r="I3218" s="1"/>
      <c r="J3218" s="1" t="e">
        <f>VLOOKUP(Table_1[[#This Row],[מספר רישוי ]],'[3]2024'!$A:$AH,34,0)</f>
        <v>#N/A</v>
      </c>
    </row>
    <row r="3219" spans="1:10" ht="18" customHeight="1" thickBot="1" x14ac:dyDescent="0.3">
      <c r="A3219" s="1"/>
      <c r="B3219" s="1"/>
      <c r="C3219" s="1"/>
      <c r="D3219" s="1"/>
      <c r="E3219" s="713"/>
      <c r="F3219" s="1"/>
      <c r="G3219" s="1"/>
      <c r="H3219" s="45" t="str">
        <f t="array" ref="H3219">IF(ISERROR(INDEX(גיליון3!$U$14:$X$28,MATCH('דיווח פרטני'!G3219,גיליון3!$T$14:$T$28,0),MATCH('דיווח פרטני'!C3219,גיליון3!$U$13:$X$13,0)))," ", INDEX(גיליון3!$U$14:$X$28,MATCH('דיווח פרטני'!G3219,גיליון3!$T$14:$T$28,0),MATCH('דיווח פרטני'!C3219,גיליון3!$U$13:$X$13,0)))</f>
        <v xml:space="preserve"> </v>
      </c>
      <c r="I3219" s="1"/>
      <c r="J3219" s="1" t="e">
        <f>VLOOKUP(Table_1[[#This Row],[מספר רישוי ]],'[3]2024'!$A:$AH,34,0)</f>
        <v>#N/A</v>
      </c>
    </row>
    <row r="3220" spans="1:10" ht="18" customHeight="1" thickBot="1" x14ac:dyDescent="0.3">
      <c r="A3220" s="1"/>
      <c r="B3220" s="1"/>
      <c r="C3220" s="1"/>
      <c r="D3220" s="1"/>
      <c r="E3220" s="713"/>
      <c r="F3220" s="1"/>
      <c r="G3220" s="1"/>
      <c r="H3220" s="45" t="str">
        <f t="array" ref="H3220">IF(ISERROR(INDEX(גיליון3!$U$14:$X$28,MATCH('דיווח פרטני'!G3220,גיליון3!$T$14:$T$28,0),MATCH('דיווח פרטני'!C3220,גיליון3!$U$13:$X$13,0)))," ", INDEX(גיליון3!$U$14:$X$28,MATCH('דיווח פרטני'!G3220,גיליון3!$T$14:$T$28,0),MATCH('דיווח פרטני'!C3220,גיליון3!$U$13:$X$13,0)))</f>
        <v xml:space="preserve"> </v>
      </c>
      <c r="I3220" s="1"/>
      <c r="J3220" s="1" t="e">
        <f>VLOOKUP(Table_1[[#This Row],[מספר רישוי ]],'[3]2024'!$A:$AH,34,0)</f>
        <v>#N/A</v>
      </c>
    </row>
    <row r="3221" spans="1:10" ht="18" customHeight="1" thickBot="1" x14ac:dyDescent="0.3">
      <c r="A3221" s="1"/>
      <c r="B3221" s="1"/>
      <c r="C3221" s="1"/>
      <c r="D3221" s="1"/>
      <c r="E3221" s="713"/>
      <c r="F3221" s="1"/>
      <c r="G3221" s="1"/>
      <c r="H3221" s="45" t="str">
        <f t="array" ref="H3221">IF(ISERROR(INDEX(גיליון3!$U$14:$X$28,MATCH('דיווח פרטני'!G3221,גיליון3!$T$14:$T$28,0),MATCH('דיווח פרטני'!C3221,גיליון3!$U$13:$X$13,0)))," ", INDEX(גיליון3!$U$14:$X$28,MATCH('דיווח פרטני'!G3221,גיליון3!$T$14:$T$28,0),MATCH('דיווח פרטני'!C3221,גיליון3!$U$13:$X$13,0)))</f>
        <v xml:space="preserve"> </v>
      </c>
      <c r="I3221" s="1"/>
      <c r="J3221" s="1" t="e">
        <f>VLOOKUP(Table_1[[#This Row],[מספר רישוי ]],'[3]2024'!$A:$AH,34,0)</f>
        <v>#N/A</v>
      </c>
    </row>
    <row r="3222" spans="1:10" ht="18" customHeight="1" thickBot="1" x14ac:dyDescent="0.3">
      <c r="A3222" s="1"/>
      <c r="B3222" s="1"/>
      <c r="C3222" s="1"/>
      <c r="D3222" s="1"/>
      <c r="E3222" s="713"/>
      <c r="F3222" s="1"/>
      <c r="G3222" s="1"/>
      <c r="H3222" s="45" t="str">
        <f t="array" ref="H3222">IF(ISERROR(INDEX(גיליון3!$U$14:$X$28,MATCH('דיווח פרטני'!G3222,גיליון3!$T$14:$T$28,0),MATCH('דיווח פרטני'!C3222,גיליון3!$U$13:$X$13,0)))," ", INDEX(גיליון3!$U$14:$X$28,MATCH('דיווח פרטני'!G3222,גיליון3!$T$14:$T$28,0),MATCH('דיווח פרטני'!C3222,גיליון3!$U$13:$X$13,0)))</f>
        <v xml:space="preserve"> </v>
      </c>
      <c r="I3222" s="1"/>
      <c r="J3222" s="1" t="e">
        <f>VLOOKUP(Table_1[[#This Row],[מספר רישוי ]],'[3]2024'!$A:$AH,34,0)</f>
        <v>#N/A</v>
      </c>
    </row>
    <row r="3223" spans="1:10" ht="18" customHeight="1" thickBot="1" x14ac:dyDescent="0.3">
      <c r="A3223" s="1"/>
      <c r="B3223" s="1"/>
      <c r="C3223" s="1"/>
      <c r="D3223" s="1"/>
      <c r="E3223" s="713"/>
      <c r="F3223" s="1"/>
      <c r="G3223" s="1"/>
      <c r="H3223" s="45" t="str">
        <f t="array" ref="H3223">IF(ISERROR(INDEX(גיליון3!$U$14:$X$28,MATCH('דיווח פרטני'!G3223,גיליון3!$T$14:$T$28,0),MATCH('דיווח פרטני'!C3223,גיליון3!$U$13:$X$13,0)))," ", INDEX(גיליון3!$U$14:$X$28,MATCH('דיווח פרטני'!G3223,גיליון3!$T$14:$T$28,0),MATCH('דיווח פרטני'!C3223,גיליון3!$U$13:$X$13,0)))</f>
        <v xml:space="preserve"> </v>
      </c>
      <c r="I3223" s="1"/>
      <c r="J3223" s="1" t="e">
        <f>VLOOKUP(Table_1[[#This Row],[מספר רישוי ]],'[3]2024'!$A:$AH,34,0)</f>
        <v>#N/A</v>
      </c>
    </row>
    <row r="3224" spans="1:10" ht="18" customHeight="1" thickBot="1" x14ac:dyDescent="0.3">
      <c r="A3224" s="1"/>
      <c r="B3224" s="1"/>
      <c r="C3224" s="1"/>
      <c r="D3224" s="1"/>
      <c r="E3224" s="713"/>
      <c r="F3224" s="1"/>
      <c r="G3224" s="1"/>
      <c r="H3224" s="45" t="str">
        <f t="array" ref="H3224">IF(ISERROR(INDEX(גיליון3!$U$14:$X$28,MATCH('דיווח פרטני'!G3224,גיליון3!$T$14:$T$28,0),MATCH('דיווח פרטני'!C3224,גיליון3!$U$13:$X$13,0)))," ", INDEX(גיליון3!$U$14:$X$28,MATCH('דיווח פרטני'!G3224,גיליון3!$T$14:$T$28,0),MATCH('דיווח פרטני'!C3224,גיליון3!$U$13:$X$13,0)))</f>
        <v xml:space="preserve"> </v>
      </c>
      <c r="I3224" s="1"/>
      <c r="J3224" s="1" t="e">
        <f>VLOOKUP(Table_1[[#This Row],[מספר רישוי ]],'[3]2024'!$A:$AH,34,0)</f>
        <v>#N/A</v>
      </c>
    </row>
    <row r="3225" spans="1:10" ht="18" customHeight="1" thickBot="1" x14ac:dyDescent="0.3">
      <c r="A3225" s="1"/>
      <c r="B3225" s="1"/>
      <c r="C3225" s="1"/>
      <c r="D3225" s="1"/>
      <c r="E3225" s="713"/>
      <c r="F3225" s="1"/>
      <c r="G3225" s="1"/>
      <c r="H3225" s="45" t="str">
        <f t="array" ref="H3225">IF(ISERROR(INDEX(גיליון3!$U$14:$X$28,MATCH('דיווח פרטני'!G3225,גיליון3!$T$14:$T$28,0),MATCH('דיווח פרטני'!C3225,גיליון3!$U$13:$X$13,0)))," ", INDEX(גיליון3!$U$14:$X$28,MATCH('דיווח פרטני'!G3225,גיליון3!$T$14:$T$28,0),MATCH('דיווח פרטני'!C3225,גיליון3!$U$13:$X$13,0)))</f>
        <v xml:space="preserve"> </v>
      </c>
      <c r="I3225" s="1"/>
      <c r="J3225" s="1" t="e">
        <f>VLOOKUP(Table_1[[#This Row],[מספר רישוי ]],'[3]2024'!$A:$AH,34,0)</f>
        <v>#N/A</v>
      </c>
    </row>
    <row r="3226" spans="1:10" ht="18" customHeight="1" thickBot="1" x14ac:dyDescent="0.3">
      <c r="A3226" s="1"/>
      <c r="B3226" s="1"/>
      <c r="C3226" s="1"/>
      <c r="D3226" s="1"/>
      <c r="E3226" s="713"/>
      <c r="F3226" s="1"/>
      <c r="G3226" s="1"/>
      <c r="H3226" s="45" t="str">
        <f t="array" ref="H3226">IF(ISERROR(INDEX(גיליון3!$U$14:$X$28,MATCH('דיווח פרטני'!G3226,גיליון3!$T$14:$T$28,0),MATCH('דיווח פרטני'!C3226,גיליון3!$U$13:$X$13,0)))," ", INDEX(גיליון3!$U$14:$X$28,MATCH('דיווח פרטני'!G3226,גיליון3!$T$14:$T$28,0),MATCH('דיווח פרטני'!C3226,גיליון3!$U$13:$X$13,0)))</f>
        <v xml:space="preserve"> </v>
      </c>
      <c r="I3226" s="1"/>
      <c r="J3226" s="1" t="e">
        <f>VLOOKUP(Table_1[[#This Row],[מספר רישוי ]],'[3]2024'!$A:$AH,34,0)</f>
        <v>#N/A</v>
      </c>
    </row>
    <row r="3227" spans="1:10" ht="18" customHeight="1" thickBot="1" x14ac:dyDescent="0.3">
      <c r="A3227" s="1"/>
      <c r="B3227" s="1"/>
      <c r="C3227" s="1"/>
      <c r="D3227" s="1"/>
      <c r="E3227" s="713"/>
      <c r="F3227" s="1"/>
      <c r="G3227" s="1"/>
      <c r="H3227" s="45" t="str">
        <f t="array" ref="H3227">IF(ISERROR(INDEX(גיליון3!$U$14:$X$28,MATCH('דיווח פרטני'!G3227,גיליון3!$T$14:$T$28,0),MATCH('דיווח פרטני'!C3227,גיליון3!$U$13:$X$13,0)))," ", INDEX(גיליון3!$U$14:$X$28,MATCH('דיווח פרטני'!G3227,גיליון3!$T$14:$T$28,0),MATCH('דיווח פרטני'!C3227,גיליון3!$U$13:$X$13,0)))</f>
        <v xml:space="preserve"> </v>
      </c>
      <c r="I3227" s="1"/>
      <c r="J3227" s="1" t="e">
        <f>VLOOKUP(Table_1[[#This Row],[מספר רישוי ]],'[3]2024'!$A:$AH,34,0)</f>
        <v>#N/A</v>
      </c>
    </row>
    <row r="3228" spans="1:10" ht="18" customHeight="1" thickBot="1" x14ac:dyDescent="0.3">
      <c r="A3228" s="1"/>
      <c r="B3228" s="1"/>
      <c r="C3228" s="1"/>
      <c r="D3228" s="1"/>
      <c r="E3228" s="713"/>
      <c r="F3228" s="1"/>
      <c r="G3228" s="1"/>
      <c r="H3228" s="45" t="str">
        <f t="array" ref="H3228">IF(ISERROR(INDEX(גיליון3!$U$14:$X$28,MATCH('דיווח פרטני'!G3228,גיליון3!$T$14:$T$28,0),MATCH('דיווח פרטני'!C3228,גיליון3!$U$13:$X$13,0)))," ", INDEX(גיליון3!$U$14:$X$28,MATCH('דיווח פרטני'!G3228,גיליון3!$T$14:$T$28,0),MATCH('דיווח פרטני'!C3228,גיליון3!$U$13:$X$13,0)))</f>
        <v xml:space="preserve"> </v>
      </c>
      <c r="I3228" s="1"/>
      <c r="J3228" s="1" t="e">
        <f>VLOOKUP(Table_1[[#This Row],[מספר רישוי ]],'[3]2024'!$A:$AH,34,0)</f>
        <v>#N/A</v>
      </c>
    </row>
    <row r="3229" spans="1:10" ht="18" customHeight="1" thickBot="1" x14ac:dyDescent="0.3">
      <c r="A3229" s="1"/>
      <c r="B3229" s="1"/>
      <c r="C3229" s="1"/>
      <c r="D3229" s="1"/>
      <c r="E3229" s="713"/>
      <c r="F3229" s="1"/>
      <c r="G3229" s="1"/>
      <c r="H3229" s="45" t="str">
        <f t="array" ref="H3229">IF(ISERROR(INDEX(גיליון3!$U$14:$X$28,MATCH('דיווח פרטני'!G3229,גיליון3!$T$14:$T$28,0),MATCH('דיווח פרטני'!C3229,גיליון3!$U$13:$X$13,0)))," ", INDEX(גיליון3!$U$14:$X$28,MATCH('דיווח פרטני'!G3229,גיליון3!$T$14:$T$28,0),MATCH('דיווח פרטני'!C3229,גיליון3!$U$13:$X$13,0)))</f>
        <v xml:space="preserve"> </v>
      </c>
      <c r="I3229" s="1"/>
      <c r="J3229" s="1" t="e">
        <f>VLOOKUP(Table_1[[#This Row],[מספר רישוי ]],'[3]2024'!$A:$AH,34,0)</f>
        <v>#N/A</v>
      </c>
    </row>
    <row r="3230" spans="1:10" ht="18" customHeight="1" thickBot="1" x14ac:dyDescent="0.3">
      <c r="A3230" s="1"/>
      <c r="B3230" s="1"/>
      <c r="C3230" s="1"/>
      <c r="D3230" s="1"/>
      <c r="E3230" s="713"/>
      <c r="F3230" s="1"/>
      <c r="G3230" s="1"/>
      <c r="H3230" s="45" t="str">
        <f t="array" ref="H3230">IF(ISERROR(INDEX(גיליון3!$U$14:$X$28,MATCH('דיווח פרטני'!G3230,גיליון3!$T$14:$T$28,0),MATCH('דיווח פרטני'!C3230,גיליון3!$U$13:$X$13,0)))," ", INDEX(גיליון3!$U$14:$X$28,MATCH('דיווח פרטני'!G3230,גיליון3!$T$14:$T$28,0),MATCH('דיווח פרטני'!C3230,גיליון3!$U$13:$X$13,0)))</f>
        <v xml:space="preserve"> </v>
      </c>
      <c r="I3230" s="1"/>
      <c r="J3230" s="1" t="e">
        <f>VLOOKUP(Table_1[[#This Row],[מספר רישוי ]],'[3]2024'!$A:$AH,34,0)</f>
        <v>#N/A</v>
      </c>
    </row>
    <row r="3231" spans="1:10" ht="18" customHeight="1" thickBot="1" x14ac:dyDescent="0.3">
      <c r="A3231" s="1"/>
      <c r="B3231" s="1"/>
      <c r="C3231" s="1"/>
      <c r="D3231" s="1"/>
      <c r="E3231" s="713"/>
      <c r="F3231" s="1"/>
      <c r="G3231" s="1"/>
      <c r="H3231" s="45" t="str">
        <f t="array" ref="H3231">IF(ISERROR(INDEX(גיליון3!$U$14:$X$28,MATCH('דיווח פרטני'!G3231,גיליון3!$T$14:$T$28,0),MATCH('דיווח פרטני'!C3231,גיליון3!$U$13:$X$13,0)))," ", INDEX(גיליון3!$U$14:$X$28,MATCH('דיווח פרטני'!G3231,גיליון3!$T$14:$T$28,0),MATCH('דיווח פרטני'!C3231,גיליון3!$U$13:$X$13,0)))</f>
        <v xml:space="preserve"> </v>
      </c>
      <c r="I3231" s="1"/>
      <c r="J3231" s="1" t="e">
        <f>VLOOKUP(Table_1[[#This Row],[מספר רישוי ]],'[3]2024'!$A:$AH,34,0)</f>
        <v>#N/A</v>
      </c>
    </row>
    <row r="3232" spans="1:10" ht="18" customHeight="1" thickBot="1" x14ac:dyDescent="0.3">
      <c r="A3232" s="1"/>
      <c r="B3232" s="1"/>
      <c r="C3232" s="1"/>
      <c r="D3232" s="1"/>
      <c r="E3232" s="713"/>
      <c r="F3232" s="1"/>
      <c r="G3232" s="1"/>
      <c r="H3232" s="45" t="str">
        <f t="array" ref="H3232">IF(ISERROR(INDEX(גיליון3!$U$14:$X$28,MATCH('דיווח פרטני'!G3232,גיליון3!$T$14:$T$28,0),MATCH('דיווח פרטני'!C3232,גיליון3!$U$13:$X$13,0)))," ", INDEX(גיליון3!$U$14:$X$28,MATCH('דיווח פרטני'!G3232,גיליון3!$T$14:$T$28,0),MATCH('דיווח פרטני'!C3232,גיליון3!$U$13:$X$13,0)))</f>
        <v xml:space="preserve"> </v>
      </c>
      <c r="I3232" s="1"/>
      <c r="J3232" s="1" t="e">
        <f>VLOOKUP(Table_1[[#This Row],[מספר רישוי ]],'[3]2024'!$A:$AH,34,0)</f>
        <v>#N/A</v>
      </c>
    </row>
    <row r="3233" spans="1:10" ht="18" customHeight="1" thickBot="1" x14ac:dyDescent="0.3">
      <c r="A3233" s="1"/>
      <c r="B3233" s="1"/>
      <c r="C3233" s="1"/>
      <c r="D3233" s="1"/>
      <c r="E3233" s="713"/>
      <c r="F3233" s="1"/>
      <c r="G3233" s="1"/>
      <c r="H3233" s="45" t="str">
        <f t="array" ref="H3233">IF(ISERROR(INDEX(גיליון3!$U$14:$X$28,MATCH('דיווח פרטני'!G3233,גיליון3!$T$14:$T$28,0),MATCH('דיווח פרטני'!C3233,גיליון3!$U$13:$X$13,0)))," ", INDEX(גיליון3!$U$14:$X$28,MATCH('דיווח פרטני'!G3233,גיליון3!$T$14:$T$28,0),MATCH('דיווח פרטני'!C3233,גיליון3!$U$13:$X$13,0)))</f>
        <v xml:space="preserve"> </v>
      </c>
      <c r="I3233" s="1"/>
      <c r="J3233" s="1" t="e">
        <f>VLOOKUP(Table_1[[#This Row],[מספר רישוי ]],'[3]2024'!$A:$AH,34,0)</f>
        <v>#N/A</v>
      </c>
    </row>
    <row r="3234" spans="1:10" ht="18" customHeight="1" thickBot="1" x14ac:dyDescent="0.3">
      <c r="A3234" s="1"/>
      <c r="B3234" s="1"/>
      <c r="C3234" s="1"/>
      <c r="D3234" s="1"/>
      <c r="E3234" s="713"/>
      <c r="F3234" s="1"/>
      <c r="G3234" s="1"/>
      <c r="H3234" s="45" t="str">
        <f t="array" ref="H3234">IF(ISERROR(INDEX(גיליון3!$U$14:$X$28,MATCH('דיווח פרטני'!G3234,גיליון3!$T$14:$T$28,0),MATCH('דיווח פרטני'!C3234,גיליון3!$U$13:$X$13,0)))," ", INDEX(גיליון3!$U$14:$X$28,MATCH('דיווח פרטני'!G3234,גיליון3!$T$14:$T$28,0),MATCH('דיווח פרטני'!C3234,גיליון3!$U$13:$X$13,0)))</f>
        <v xml:space="preserve"> </v>
      </c>
      <c r="I3234" s="1"/>
      <c r="J3234" s="1" t="e">
        <f>VLOOKUP(Table_1[[#This Row],[מספר רישוי ]],'[3]2024'!$A:$AH,34,0)</f>
        <v>#N/A</v>
      </c>
    </row>
    <row r="3235" spans="1:10" ht="18" customHeight="1" thickBot="1" x14ac:dyDescent="0.3">
      <c r="A3235" s="1"/>
      <c r="B3235" s="1"/>
      <c r="C3235" s="1"/>
      <c r="D3235" s="1"/>
      <c r="E3235" s="713"/>
      <c r="F3235" s="1"/>
      <c r="G3235" s="1"/>
      <c r="H3235" s="45" t="str">
        <f t="array" ref="H3235">IF(ISERROR(INDEX(גיליון3!$U$14:$X$28,MATCH('דיווח פרטני'!G3235,גיליון3!$T$14:$T$28,0),MATCH('דיווח פרטני'!C3235,גיליון3!$U$13:$X$13,0)))," ", INDEX(גיליון3!$U$14:$X$28,MATCH('דיווח פרטני'!G3235,גיליון3!$T$14:$T$28,0),MATCH('דיווח פרטני'!C3235,גיליון3!$U$13:$X$13,0)))</f>
        <v xml:space="preserve"> </v>
      </c>
      <c r="I3235" s="1"/>
      <c r="J3235" s="1" t="e">
        <f>VLOOKUP(Table_1[[#This Row],[מספר רישוי ]],'[3]2024'!$A:$AH,34,0)</f>
        <v>#N/A</v>
      </c>
    </row>
    <row r="3236" spans="1:10" ht="18" customHeight="1" thickBot="1" x14ac:dyDescent="0.3">
      <c r="A3236" s="1"/>
      <c r="B3236" s="1"/>
      <c r="C3236" s="1"/>
      <c r="D3236" s="1"/>
      <c r="E3236" s="713"/>
      <c r="F3236" s="1"/>
      <c r="G3236" s="1"/>
      <c r="H3236" s="45" t="str">
        <f t="array" ref="H3236">IF(ISERROR(INDEX(גיליון3!$U$14:$X$28,MATCH('דיווח פרטני'!G3236,גיליון3!$T$14:$T$28,0),MATCH('דיווח פרטני'!C3236,גיליון3!$U$13:$X$13,0)))," ", INDEX(גיליון3!$U$14:$X$28,MATCH('דיווח פרטני'!G3236,גיליון3!$T$14:$T$28,0),MATCH('דיווח פרטני'!C3236,גיליון3!$U$13:$X$13,0)))</f>
        <v xml:space="preserve"> </v>
      </c>
      <c r="I3236" s="1"/>
      <c r="J3236" s="1" t="e">
        <f>VLOOKUP(Table_1[[#This Row],[מספר רישוי ]],'[3]2024'!$A:$AH,34,0)</f>
        <v>#N/A</v>
      </c>
    </row>
    <row r="3237" spans="1:10" ht="18" customHeight="1" thickBot="1" x14ac:dyDescent="0.3">
      <c r="A3237" s="1"/>
      <c r="B3237" s="1"/>
      <c r="C3237" s="1"/>
      <c r="D3237" s="1"/>
      <c r="E3237" s="713"/>
      <c r="F3237" s="1"/>
      <c r="G3237" s="1"/>
      <c r="H3237" s="45" t="str">
        <f t="array" ref="H3237">IF(ISERROR(INDEX(גיליון3!$U$14:$X$28,MATCH('דיווח פרטני'!G3237,גיליון3!$T$14:$T$28,0),MATCH('דיווח פרטני'!C3237,גיליון3!$U$13:$X$13,0)))," ", INDEX(גיליון3!$U$14:$X$28,MATCH('דיווח פרטני'!G3237,גיליון3!$T$14:$T$28,0),MATCH('דיווח פרטני'!C3237,גיליון3!$U$13:$X$13,0)))</f>
        <v xml:space="preserve"> </v>
      </c>
      <c r="I3237" s="1"/>
      <c r="J3237" s="1" t="e">
        <f>VLOOKUP(Table_1[[#This Row],[מספר רישוי ]],'[3]2024'!$A:$AH,34,0)</f>
        <v>#N/A</v>
      </c>
    </row>
    <row r="3238" spans="1:10" ht="18" customHeight="1" thickBot="1" x14ac:dyDescent="0.3">
      <c r="A3238" s="1"/>
      <c r="B3238" s="1"/>
      <c r="C3238" s="1"/>
      <c r="D3238" s="1"/>
      <c r="E3238" s="713"/>
      <c r="F3238" s="1"/>
      <c r="G3238" s="1"/>
      <c r="H3238" s="45" t="str">
        <f t="array" ref="H3238">IF(ISERROR(INDEX(גיליון3!$U$14:$X$28,MATCH('דיווח פרטני'!G3238,גיליון3!$T$14:$T$28,0),MATCH('דיווח פרטני'!C3238,גיליון3!$U$13:$X$13,0)))," ", INDEX(גיליון3!$U$14:$X$28,MATCH('דיווח פרטני'!G3238,גיליון3!$T$14:$T$28,0),MATCH('דיווח פרטני'!C3238,גיליון3!$U$13:$X$13,0)))</f>
        <v xml:space="preserve"> </v>
      </c>
      <c r="I3238" s="1"/>
      <c r="J3238" s="1" t="e">
        <f>VLOOKUP(Table_1[[#This Row],[מספר רישוי ]],'[3]2024'!$A:$AH,34,0)</f>
        <v>#N/A</v>
      </c>
    </row>
    <row r="3239" spans="1:10" ht="18" customHeight="1" thickBot="1" x14ac:dyDescent="0.3">
      <c r="A3239" s="1"/>
      <c r="B3239" s="1"/>
      <c r="C3239" s="1"/>
      <c r="D3239" s="1"/>
      <c r="E3239" s="713"/>
      <c r="F3239" s="1"/>
      <c r="G3239" s="1"/>
      <c r="H3239" s="45" t="str">
        <f t="array" ref="H3239">IF(ISERROR(INDEX(גיליון3!$U$14:$X$28,MATCH('דיווח פרטני'!G3239,גיליון3!$T$14:$T$28,0),MATCH('דיווח פרטני'!C3239,גיליון3!$U$13:$X$13,0)))," ", INDEX(גיליון3!$U$14:$X$28,MATCH('דיווח פרטני'!G3239,גיליון3!$T$14:$T$28,0),MATCH('דיווח פרטני'!C3239,גיליון3!$U$13:$X$13,0)))</f>
        <v xml:space="preserve"> </v>
      </c>
      <c r="I3239" s="1"/>
      <c r="J3239" s="1" t="e">
        <f>VLOOKUP(Table_1[[#This Row],[מספר רישוי ]],'[3]2024'!$A:$AH,34,0)</f>
        <v>#N/A</v>
      </c>
    </row>
    <row r="3240" spans="1:10" ht="18" customHeight="1" thickBot="1" x14ac:dyDescent="0.3">
      <c r="A3240" s="1"/>
      <c r="B3240" s="1"/>
      <c r="C3240" s="1"/>
      <c r="D3240" s="1"/>
      <c r="E3240" s="713"/>
      <c r="F3240" s="1"/>
      <c r="G3240" s="1"/>
      <c r="H3240" s="46" t="str">
        <f t="array" ref="H3240">IF(ISERROR(INDEX(גיליון3!$U$14:$X$28,MATCH('דיווח פרטני'!G3240,גיליון3!$T$14:$T$28,0),MATCH('דיווח פרטני'!C3240,גיליון3!$U$13:$X$13,0)))," ", INDEX(גיליון3!$U$14:$X$28,MATCH('דיווח פרטני'!G3240,גיליון3!$T$14:$T$28,0),MATCH('דיווח פרטני'!C3240,גיליון3!$U$13:$X$13,0)))</f>
        <v xml:space="preserve"> </v>
      </c>
      <c r="I3240" s="1"/>
      <c r="J3240" s="1" t="e">
        <f>VLOOKUP(Table_1[[#This Row],[מספר רישוי ]],'[3]2024'!$A:$AH,34,0)</f>
        <v>#N/A</v>
      </c>
    </row>
    <row r="3241" spans="1:10" ht="18" customHeight="1" thickBot="1" x14ac:dyDescent="0.3">
      <c r="A3241" s="1"/>
      <c r="B3241" s="1"/>
      <c r="C3241" s="1"/>
      <c r="D3241" s="1"/>
      <c r="E3241" s="713"/>
      <c r="F3241" s="1"/>
      <c r="G3241" s="1"/>
      <c r="H3241" s="46" t="str">
        <f t="array" ref="H3241">IF(ISERROR(INDEX(גיליון3!$U$14:$X$28,MATCH('דיווח פרטני'!G3241,גיליון3!$T$14:$T$28,0),MATCH('דיווח פרטני'!C3241,גיליון3!$U$13:$X$13,0)))," ", INDEX(גיליון3!$U$14:$X$28,MATCH('דיווח פרטני'!G3241,גיליון3!$T$14:$T$28,0),MATCH('דיווח פרטני'!C3241,גיליון3!$U$13:$X$13,0)))</f>
        <v xml:space="preserve"> </v>
      </c>
      <c r="I3241" s="1"/>
      <c r="J3241" s="1" t="e">
        <f>VLOOKUP(Table_1[[#This Row],[מספר רישוי ]],'[3]2024'!$A:$AH,34,0)</f>
        <v>#N/A</v>
      </c>
    </row>
    <row r="3242" spans="1:10" ht="18" customHeight="1" thickBot="1" x14ac:dyDescent="0.3">
      <c r="A3242" s="1"/>
      <c r="B3242" s="1"/>
      <c r="C3242" s="1"/>
      <c r="D3242" s="1"/>
      <c r="E3242" s="713"/>
      <c r="F3242" s="1"/>
      <c r="G3242" s="1"/>
      <c r="H3242" s="46" t="str">
        <f t="array" ref="H3242">IF(ISERROR(INDEX(גיליון3!$U$14:$X$28,MATCH('דיווח פרטני'!G3242,גיליון3!$T$14:$T$28,0),MATCH('דיווח פרטני'!C3242,גיליון3!$U$13:$X$13,0)))," ", INDEX(גיליון3!$U$14:$X$28,MATCH('דיווח פרטני'!G3242,גיליון3!$T$14:$T$28,0),MATCH('דיווח פרטני'!C3242,גיליון3!$U$13:$X$13,0)))</f>
        <v xml:space="preserve"> </v>
      </c>
      <c r="I3242" s="1"/>
      <c r="J3242" s="1" t="e">
        <f>VLOOKUP(Table_1[[#This Row],[מספר רישוי ]],'[3]2024'!$A:$AH,34,0)</f>
        <v>#N/A</v>
      </c>
    </row>
    <row r="3243" spans="1:10" ht="18" customHeight="1" thickBot="1" x14ac:dyDescent="0.3">
      <c r="A3243" s="1"/>
      <c r="B3243" s="1"/>
      <c r="C3243" s="1"/>
      <c r="D3243" s="1"/>
      <c r="E3243" s="713"/>
      <c r="F3243" s="1"/>
      <c r="G3243" s="1"/>
      <c r="H3243" s="46" t="str">
        <f t="array" ref="H3243">IF(ISERROR(INDEX(גיליון3!$U$14:$X$28,MATCH('דיווח פרטני'!G3243,גיליון3!$T$14:$T$28,0),MATCH('דיווח פרטני'!C3243,גיליון3!$U$13:$X$13,0)))," ", INDEX(גיליון3!$U$14:$X$28,MATCH('דיווח פרטני'!G3243,גיליון3!$T$14:$T$28,0),MATCH('דיווח פרטני'!C3243,גיליון3!$U$13:$X$13,0)))</f>
        <v xml:space="preserve"> </v>
      </c>
      <c r="I3243" s="1"/>
      <c r="J3243" s="1" t="e">
        <f>VLOOKUP(Table_1[[#This Row],[מספר רישוי ]],'[3]2024'!$A:$AH,34,0)</f>
        <v>#N/A</v>
      </c>
    </row>
    <row r="3244" spans="1:10" ht="18" customHeight="1" thickBot="1" x14ac:dyDescent="0.3">
      <c r="A3244" s="1"/>
      <c r="B3244" s="1"/>
      <c r="C3244" s="1"/>
      <c r="D3244" s="1"/>
      <c r="E3244" s="713"/>
      <c r="F3244" s="1"/>
      <c r="G3244" s="1"/>
      <c r="H3244" s="46" t="str">
        <f t="array" ref="H3244">IF(ISERROR(INDEX(גיליון3!$U$14:$X$28,MATCH('דיווח פרטני'!G3244,גיליון3!$T$14:$T$28,0),MATCH('דיווח פרטני'!C3244,גיליון3!$U$13:$X$13,0)))," ", INDEX(גיליון3!$U$14:$X$28,MATCH('דיווח פרטני'!G3244,גיליון3!$T$14:$T$28,0),MATCH('דיווח פרטני'!C3244,גיליון3!$U$13:$X$13,0)))</f>
        <v xml:space="preserve"> </v>
      </c>
      <c r="I3244" s="1"/>
      <c r="J3244" s="1" t="e">
        <f>VLOOKUP(Table_1[[#This Row],[מספר רישוי ]],'[3]2024'!$A:$AH,34,0)</f>
        <v>#N/A</v>
      </c>
    </row>
    <row r="3245" spans="1:10" ht="18" customHeight="1" thickBot="1" x14ac:dyDescent="0.3">
      <c r="A3245" s="1"/>
      <c r="B3245" s="1"/>
      <c r="C3245" s="1"/>
      <c r="D3245" s="1"/>
      <c r="E3245" s="713"/>
      <c r="F3245" s="1"/>
      <c r="G3245" s="1"/>
      <c r="H3245" s="46" t="str">
        <f t="array" ref="H3245">IF(ISERROR(INDEX(גיליון3!$U$14:$X$28,MATCH('דיווח פרטני'!G3245,גיליון3!$T$14:$T$28,0),MATCH('דיווח פרטני'!C3245,גיליון3!$U$13:$X$13,0)))," ", INDEX(גיליון3!$U$14:$X$28,MATCH('דיווח פרטני'!G3245,גיליון3!$T$14:$T$28,0),MATCH('דיווח פרטני'!C3245,גיליון3!$U$13:$X$13,0)))</f>
        <v xml:space="preserve"> </v>
      </c>
      <c r="I3245" s="1"/>
      <c r="J3245" s="1" t="e">
        <f>VLOOKUP(Table_1[[#This Row],[מספר רישוי ]],'[3]2024'!$A:$AH,34,0)</f>
        <v>#N/A</v>
      </c>
    </row>
    <row r="3246" spans="1:10" ht="18" customHeight="1" thickBot="1" x14ac:dyDescent="0.3">
      <c r="A3246" s="1"/>
      <c r="B3246" s="1"/>
      <c r="C3246" s="1"/>
      <c r="D3246" s="1"/>
      <c r="E3246" s="713"/>
      <c r="F3246" s="1"/>
      <c r="G3246" s="1"/>
      <c r="H3246" s="46" t="str">
        <f t="array" ref="H3246">IF(ISERROR(INDEX(גיליון3!$U$14:$X$28,MATCH('דיווח פרטני'!G3246,גיליון3!$T$14:$T$28,0),MATCH('דיווח פרטני'!C3246,גיליון3!$U$13:$X$13,0)))," ", INDEX(גיליון3!$U$14:$X$28,MATCH('דיווח פרטני'!G3246,גיליון3!$T$14:$T$28,0),MATCH('דיווח פרטני'!C3246,גיליון3!$U$13:$X$13,0)))</f>
        <v xml:space="preserve"> </v>
      </c>
      <c r="I3246" s="1"/>
      <c r="J3246" s="1" t="e">
        <f>VLOOKUP(Table_1[[#This Row],[מספר רישוי ]],'[3]2024'!$A:$AH,34,0)</f>
        <v>#N/A</v>
      </c>
    </row>
    <row r="3247" spans="1:10" ht="18" customHeight="1" thickBot="1" x14ac:dyDescent="0.3">
      <c r="A3247" s="1"/>
      <c r="B3247" s="1"/>
      <c r="C3247" s="1"/>
      <c r="D3247" s="1"/>
      <c r="E3247" s="713"/>
      <c r="F3247" s="1"/>
      <c r="G3247" s="1"/>
      <c r="H3247" s="46" t="str">
        <f t="array" ref="H3247">IF(ISERROR(INDEX(גיליון3!$U$14:$X$28,MATCH('דיווח פרטני'!G3247,גיליון3!$T$14:$T$28,0),MATCH('דיווח פרטני'!C3247,גיליון3!$U$13:$X$13,0)))," ", INDEX(גיליון3!$U$14:$X$28,MATCH('דיווח פרטני'!G3247,גיליון3!$T$14:$T$28,0),MATCH('דיווח פרטני'!C3247,גיליון3!$U$13:$X$13,0)))</f>
        <v xml:space="preserve"> </v>
      </c>
      <c r="I3247" s="1"/>
      <c r="J3247" s="1" t="e">
        <f>VLOOKUP(Table_1[[#This Row],[מספר רישוי ]],'[3]2024'!$A:$AH,34,0)</f>
        <v>#N/A</v>
      </c>
    </row>
    <row r="3248" spans="1:10" ht="18" customHeight="1" thickBot="1" x14ac:dyDescent="0.3">
      <c r="A3248" s="1"/>
      <c r="B3248" s="1"/>
      <c r="C3248" s="1"/>
      <c r="D3248" s="1"/>
      <c r="E3248" s="713"/>
      <c r="F3248" s="1"/>
      <c r="G3248" s="1"/>
      <c r="H3248" s="46" t="str">
        <f t="array" ref="H3248">IF(ISERROR(INDEX(גיליון3!$U$14:$X$28,MATCH('דיווח פרטני'!G3248,גיליון3!$T$14:$T$28,0),MATCH('דיווח פרטני'!C3248,גיליון3!$U$13:$X$13,0)))," ", INDEX(גיליון3!$U$14:$X$28,MATCH('דיווח פרטני'!G3248,גיליון3!$T$14:$T$28,0),MATCH('דיווח פרטני'!C3248,גיליון3!$U$13:$X$13,0)))</f>
        <v xml:space="preserve"> </v>
      </c>
      <c r="I3248" s="1"/>
      <c r="J3248" s="1" t="e">
        <f>VLOOKUP(Table_1[[#This Row],[מספר רישוי ]],'[3]2024'!$A:$AH,34,0)</f>
        <v>#N/A</v>
      </c>
    </row>
    <row r="3249" spans="1:10" ht="18" customHeight="1" thickBot="1" x14ac:dyDescent="0.3">
      <c r="A3249" s="1"/>
      <c r="B3249" s="1"/>
      <c r="C3249" s="1"/>
      <c r="D3249" s="1"/>
      <c r="E3249" s="713"/>
      <c r="F3249" s="1"/>
      <c r="G3249" s="1"/>
      <c r="H3249" s="46" t="str">
        <f t="array" ref="H3249">IF(ISERROR(INDEX(גיליון3!$U$14:$X$28,MATCH('דיווח פרטני'!G3249,גיליון3!$T$14:$T$28,0),MATCH('דיווח פרטני'!C3249,גיליון3!$U$13:$X$13,0)))," ", INDEX(גיליון3!$U$14:$X$28,MATCH('דיווח פרטני'!G3249,גיליון3!$T$14:$T$28,0),MATCH('דיווח פרטני'!C3249,גיליון3!$U$13:$X$13,0)))</f>
        <v xml:space="preserve"> </v>
      </c>
      <c r="I3249" s="1"/>
      <c r="J3249" s="1" t="e">
        <f>VLOOKUP(Table_1[[#This Row],[מספר רישוי ]],'[3]2024'!$A:$AH,34,0)</f>
        <v>#N/A</v>
      </c>
    </row>
    <row r="3250" spans="1:10" ht="18" customHeight="1" thickBot="1" x14ac:dyDescent="0.3">
      <c r="A3250" s="1"/>
      <c r="B3250" s="1"/>
      <c r="C3250" s="1"/>
      <c r="D3250" s="1"/>
      <c r="E3250" s="713"/>
      <c r="F3250" s="1"/>
      <c r="G3250" s="1"/>
      <c r="H3250" s="46" t="str">
        <f t="array" ref="H3250">IF(ISERROR(INDEX(גיליון3!$U$14:$X$28,MATCH('דיווח פרטני'!G3250,גיליון3!$T$14:$T$28,0),MATCH('דיווח פרטני'!C3250,גיליון3!$U$13:$X$13,0)))," ", INDEX(גיליון3!$U$14:$X$28,MATCH('דיווח פרטני'!G3250,גיליון3!$T$14:$T$28,0),MATCH('דיווח פרטני'!C3250,גיליון3!$U$13:$X$13,0)))</f>
        <v xml:space="preserve"> </v>
      </c>
      <c r="I3250" s="1"/>
      <c r="J3250" s="1" t="e">
        <f>VLOOKUP(Table_1[[#This Row],[מספר רישוי ]],'[3]2024'!$A:$AH,34,0)</f>
        <v>#N/A</v>
      </c>
    </row>
    <row r="3251" spans="1:10" ht="18" customHeight="1" thickBot="1" x14ac:dyDescent="0.3">
      <c r="A3251" s="1"/>
      <c r="B3251" s="1"/>
      <c r="C3251" s="1"/>
      <c r="D3251" s="1"/>
      <c r="E3251" s="713"/>
      <c r="F3251" s="1"/>
      <c r="G3251" s="1"/>
      <c r="H3251" s="46" t="str">
        <f t="array" ref="H3251">IF(ISERROR(INDEX(גיליון3!$U$14:$X$28,MATCH('דיווח פרטני'!G3251,גיליון3!$T$14:$T$28,0),MATCH('דיווח פרטני'!C3251,גיליון3!$U$13:$X$13,0)))," ", INDEX(גיליון3!$U$14:$X$28,MATCH('דיווח פרטני'!G3251,גיליון3!$T$14:$T$28,0),MATCH('דיווח פרטני'!C3251,גיליון3!$U$13:$X$13,0)))</f>
        <v xml:space="preserve"> </v>
      </c>
      <c r="I3251" s="1"/>
      <c r="J3251" s="1" t="e">
        <f>VLOOKUP(Table_1[[#This Row],[מספר רישוי ]],'[3]2024'!$A:$AH,34,0)</f>
        <v>#N/A</v>
      </c>
    </row>
    <row r="3252" spans="1:10" ht="18" customHeight="1" thickBot="1" x14ac:dyDescent="0.3">
      <c r="A3252" s="1"/>
      <c r="B3252" s="1"/>
      <c r="C3252" s="1"/>
      <c r="D3252" s="1"/>
      <c r="E3252" s="713"/>
      <c r="F3252" s="1"/>
      <c r="G3252" s="1"/>
      <c r="H3252" s="46" t="str">
        <f t="array" ref="H3252">IF(ISERROR(INDEX(גיליון3!$U$14:$X$28,MATCH('דיווח פרטני'!G3252,גיליון3!$T$14:$T$28,0),MATCH('דיווח פרטני'!C3252,גיליון3!$U$13:$X$13,0)))," ", INDEX(גיליון3!$U$14:$X$28,MATCH('דיווח פרטני'!G3252,גיליון3!$T$14:$T$28,0),MATCH('דיווח פרטני'!C3252,גיליון3!$U$13:$X$13,0)))</f>
        <v xml:space="preserve"> </v>
      </c>
      <c r="I3252" s="1"/>
      <c r="J3252" s="1" t="e">
        <f>VLOOKUP(Table_1[[#This Row],[מספר רישוי ]],'[3]2024'!$A:$AH,34,0)</f>
        <v>#N/A</v>
      </c>
    </row>
    <row r="3253" spans="1:10" ht="18" customHeight="1" thickBot="1" x14ac:dyDescent="0.3">
      <c r="A3253" s="1"/>
      <c r="B3253" s="1"/>
      <c r="C3253" s="1"/>
      <c r="D3253" s="1"/>
      <c r="E3253" s="713"/>
      <c r="F3253" s="1"/>
      <c r="G3253" s="1"/>
      <c r="H3253" s="46" t="str">
        <f t="array" ref="H3253">IF(ISERROR(INDEX(גיליון3!$U$14:$X$28,MATCH('דיווח פרטני'!G3253,גיליון3!$T$14:$T$28,0),MATCH('דיווח פרטני'!C3253,גיליון3!$U$13:$X$13,0)))," ", INDEX(גיליון3!$U$14:$X$28,MATCH('דיווח פרטני'!G3253,גיליון3!$T$14:$T$28,0),MATCH('דיווח פרטני'!C3253,גיליון3!$U$13:$X$13,0)))</f>
        <v xml:space="preserve"> </v>
      </c>
      <c r="I3253" s="1"/>
      <c r="J3253" s="1" t="e">
        <f>VLOOKUP(Table_1[[#This Row],[מספר רישוי ]],'[3]2024'!$A:$AH,34,0)</f>
        <v>#N/A</v>
      </c>
    </row>
    <row r="3254" spans="1:10" ht="18" customHeight="1" thickBot="1" x14ac:dyDescent="0.3">
      <c r="A3254" s="1"/>
      <c r="B3254" s="1"/>
      <c r="C3254" s="1"/>
      <c r="D3254" s="1"/>
      <c r="E3254" s="713"/>
      <c r="F3254" s="1"/>
      <c r="G3254" s="1"/>
      <c r="H3254" s="46" t="str">
        <f t="array" ref="H3254">IF(ISERROR(INDEX(גיליון3!$U$14:$X$28,MATCH('דיווח פרטני'!G3254,גיליון3!$T$14:$T$28,0),MATCH('דיווח פרטני'!C3254,גיליון3!$U$13:$X$13,0)))," ", INDEX(גיליון3!$U$14:$X$28,MATCH('דיווח פרטני'!G3254,גיליון3!$T$14:$T$28,0),MATCH('דיווח פרטני'!C3254,גיליון3!$U$13:$X$13,0)))</f>
        <v xml:space="preserve"> </v>
      </c>
      <c r="I3254" s="1"/>
      <c r="J3254" s="1" t="e">
        <f>VLOOKUP(Table_1[[#This Row],[מספר רישוי ]],'[3]2024'!$A:$AH,34,0)</f>
        <v>#N/A</v>
      </c>
    </row>
    <row r="3255" spans="1:10" ht="18" customHeight="1" thickBot="1" x14ac:dyDescent="0.3">
      <c r="A3255" s="1"/>
      <c r="B3255" s="1"/>
      <c r="C3255" s="1"/>
      <c r="D3255" s="1"/>
      <c r="E3255" s="713"/>
      <c r="F3255" s="1"/>
      <c r="G3255" s="1"/>
      <c r="H3255" s="46" t="str">
        <f t="array" ref="H3255">IF(ISERROR(INDEX(גיליון3!$U$14:$X$28,MATCH('דיווח פרטני'!G3255,גיליון3!$T$14:$T$28,0),MATCH('דיווח פרטני'!C3255,גיליון3!$U$13:$X$13,0)))," ", INDEX(גיליון3!$U$14:$X$28,MATCH('דיווח פרטני'!G3255,גיליון3!$T$14:$T$28,0),MATCH('דיווח פרטני'!C3255,גיליון3!$U$13:$X$13,0)))</f>
        <v xml:space="preserve"> </v>
      </c>
      <c r="I3255" s="1"/>
      <c r="J3255" s="1" t="e">
        <f>VLOOKUP(Table_1[[#This Row],[מספר רישוי ]],'[3]2024'!$A:$AH,34,0)</f>
        <v>#N/A</v>
      </c>
    </row>
    <row r="3256" spans="1:10" ht="18" customHeight="1" thickBot="1" x14ac:dyDescent="0.3">
      <c r="A3256" s="1"/>
      <c r="B3256" s="1"/>
      <c r="C3256" s="1"/>
      <c r="D3256" s="1"/>
      <c r="E3256" s="713"/>
      <c r="F3256" s="1"/>
      <c r="G3256" s="1"/>
      <c r="H3256" s="46" t="str">
        <f t="array" ref="H3256">IF(ISERROR(INDEX(גיליון3!$U$14:$X$28,MATCH('דיווח פרטני'!G3256,גיליון3!$T$14:$T$28,0),MATCH('דיווח פרטני'!C3256,גיליון3!$U$13:$X$13,0)))," ", INDEX(גיליון3!$U$14:$X$28,MATCH('דיווח פרטני'!G3256,גיליון3!$T$14:$T$28,0),MATCH('דיווח פרטני'!C3256,גיליון3!$U$13:$X$13,0)))</f>
        <v xml:space="preserve"> </v>
      </c>
      <c r="I3256" s="1"/>
      <c r="J3256" s="1" t="e">
        <f>VLOOKUP(Table_1[[#This Row],[מספר רישוי ]],'[3]2024'!$A:$AH,34,0)</f>
        <v>#N/A</v>
      </c>
    </row>
    <row r="3257" spans="1:10" ht="18" customHeight="1" thickBot="1" x14ac:dyDescent="0.3">
      <c r="A3257" s="1"/>
      <c r="B3257" s="1"/>
      <c r="C3257" s="1"/>
      <c r="D3257" s="1"/>
      <c r="E3257" s="713"/>
      <c r="F3257" s="1"/>
      <c r="G3257" s="1"/>
      <c r="H3257" s="46" t="str">
        <f t="array" ref="H3257">IF(ISERROR(INDEX(גיליון3!$U$14:$X$28,MATCH('דיווח פרטני'!G3257,גיליון3!$T$14:$T$28,0),MATCH('דיווח פרטני'!C3257,גיליון3!$U$13:$X$13,0)))," ", INDEX(גיליון3!$U$14:$X$28,MATCH('דיווח פרטני'!G3257,גיליון3!$T$14:$T$28,0),MATCH('דיווח פרטני'!C3257,גיליון3!$U$13:$X$13,0)))</f>
        <v xml:space="preserve"> </v>
      </c>
      <c r="I3257" s="1"/>
      <c r="J3257" s="1" t="e">
        <f>VLOOKUP(Table_1[[#This Row],[מספר רישוי ]],'[3]2024'!$A:$AH,34,0)</f>
        <v>#N/A</v>
      </c>
    </row>
    <row r="3258" spans="1:10" ht="18" customHeight="1" thickBot="1" x14ac:dyDescent="0.3">
      <c r="A3258" s="1"/>
      <c r="B3258" s="1"/>
      <c r="C3258" s="1"/>
      <c r="D3258" s="1"/>
      <c r="E3258" s="713"/>
      <c r="F3258" s="1"/>
      <c r="G3258" s="1"/>
      <c r="H3258" s="46" t="str">
        <f t="array" ref="H3258">IF(ISERROR(INDEX(גיליון3!$U$14:$X$28,MATCH('דיווח פרטני'!G3258,גיליון3!$T$14:$T$28,0),MATCH('דיווח פרטני'!C3258,גיליון3!$U$13:$X$13,0)))," ", INDEX(גיליון3!$U$14:$X$28,MATCH('דיווח פרטני'!G3258,גיליון3!$T$14:$T$28,0),MATCH('דיווח פרטני'!C3258,גיליון3!$U$13:$X$13,0)))</f>
        <v xml:space="preserve"> </v>
      </c>
      <c r="I3258" s="1"/>
      <c r="J3258" s="1" t="e">
        <f>VLOOKUP(Table_1[[#This Row],[מספר רישוי ]],'[3]2024'!$A:$AH,34,0)</f>
        <v>#N/A</v>
      </c>
    </row>
    <row r="3259" spans="1:10" ht="18" customHeight="1" thickBot="1" x14ac:dyDescent="0.3">
      <c r="A3259" s="1"/>
      <c r="B3259" s="1"/>
      <c r="C3259" s="1"/>
      <c r="D3259" s="1"/>
      <c r="E3259" s="713"/>
      <c r="F3259" s="1"/>
      <c r="G3259" s="1"/>
      <c r="H3259" s="46" t="str">
        <f t="array" ref="H3259">IF(ISERROR(INDEX(גיליון3!$U$14:$X$28,MATCH('דיווח פרטני'!G3259,גיליון3!$T$14:$T$28,0),MATCH('דיווח פרטני'!C3259,גיליון3!$U$13:$X$13,0)))," ", INDEX(גיליון3!$U$14:$X$28,MATCH('דיווח פרטני'!G3259,גיליון3!$T$14:$T$28,0),MATCH('דיווח פרטני'!C3259,גיליון3!$U$13:$X$13,0)))</f>
        <v xml:space="preserve"> </v>
      </c>
      <c r="I3259" s="1"/>
      <c r="J3259" s="1" t="e">
        <f>VLOOKUP(Table_1[[#This Row],[מספר רישוי ]],'[3]2024'!$A:$AH,34,0)</f>
        <v>#N/A</v>
      </c>
    </row>
    <row r="3260" spans="1:10" ht="18" customHeight="1" thickBot="1" x14ac:dyDescent="0.3">
      <c r="A3260" s="1"/>
      <c r="B3260" s="1"/>
      <c r="C3260" s="1"/>
      <c r="D3260" s="1"/>
      <c r="E3260" s="713"/>
      <c r="F3260" s="1"/>
      <c r="G3260" s="1"/>
      <c r="H3260" s="46" t="str">
        <f t="array" ref="H3260">IF(ISERROR(INDEX(גיליון3!$U$14:$X$28,MATCH('דיווח פרטני'!G3260,גיליון3!$T$14:$T$28,0),MATCH('דיווח פרטני'!C3260,גיליון3!$U$13:$X$13,0)))," ", INDEX(גיליון3!$U$14:$X$28,MATCH('דיווח פרטני'!G3260,גיליון3!$T$14:$T$28,0),MATCH('דיווח פרטני'!C3260,גיליון3!$U$13:$X$13,0)))</f>
        <v xml:space="preserve"> </v>
      </c>
      <c r="I3260" s="1"/>
      <c r="J3260" s="1" t="e">
        <f>VLOOKUP(Table_1[[#This Row],[מספר רישוי ]],'[3]2024'!$A:$AH,34,0)</f>
        <v>#N/A</v>
      </c>
    </row>
    <row r="3261" spans="1:10" ht="18" customHeight="1" thickBot="1" x14ac:dyDescent="0.3">
      <c r="A3261" s="1"/>
      <c r="B3261" s="1"/>
      <c r="C3261" s="1"/>
      <c r="D3261" s="1"/>
      <c r="E3261" s="713"/>
      <c r="F3261" s="1"/>
      <c r="G3261" s="1"/>
      <c r="H3261" s="46" t="str">
        <f t="array" ref="H3261">IF(ISERROR(INDEX(גיליון3!$U$14:$X$28,MATCH('דיווח פרטני'!G3261,גיליון3!$T$14:$T$28,0),MATCH('דיווח פרטני'!C3261,גיליון3!$U$13:$X$13,0)))," ", INDEX(גיליון3!$U$14:$X$28,MATCH('דיווח פרטני'!G3261,גיליון3!$T$14:$T$28,0),MATCH('דיווח פרטני'!C3261,גיליון3!$U$13:$X$13,0)))</f>
        <v xml:space="preserve"> </v>
      </c>
      <c r="I3261" s="1"/>
      <c r="J3261" s="1" t="e">
        <f>VLOOKUP(Table_1[[#This Row],[מספר רישוי ]],'[3]2024'!$A:$AH,34,0)</f>
        <v>#N/A</v>
      </c>
    </row>
    <row r="3262" spans="1:10" ht="18" customHeight="1" thickBot="1" x14ac:dyDescent="0.3">
      <c r="A3262" s="1"/>
      <c r="B3262" s="1"/>
      <c r="C3262" s="1"/>
      <c r="D3262" s="1"/>
      <c r="E3262" s="713"/>
      <c r="F3262" s="1"/>
      <c r="G3262" s="1"/>
      <c r="H3262" s="46" t="str">
        <f t="array" ref="H3262">IF(ISERROR(INDEX(גיליון3!$U$14:$X$28,MATCH('דיווח פרטני'!G3262,גיליון3!$T$14:$T$28,0),MATCH('דיווח פרטני'!C3262,גיליון3!$U$13:$X$13,0)))," ", INDEX(גיליון3!$U$14:$X$28,MATCH('דיווח פרטני'!G3262,גיליון3!$T$14:$T$28,0),MATCH('דיווח פרטני'!C3262,גיליון3!$U$13:$X$13,0)))</f>
        <v xml:space="preserve"> </v>
      </c>
      <c r="I3262" s="1"/>
      <c r="J3262" s="1" t="e">
        <f>VLOOKUP(Table_1[[#This Row],[מספר רישוי ]],'[3]2024'!$A:$AH,34,0)</f>
        <v>#N/A</v>
      </c>
    </row>
    <row r="3263" spans="1:10" ht="18" customHeight="1" thickBot="1" x14ac:dyDescent="0.3">
      <c r="A3263" s="1"/>
      <c r="B3263" s="1"/>
      <c r="C3263" s="1"/>
      <c r="D3263" s="1"/>
      <c r="E3263" s="713"/>
      <c r="F3263" s="1"/>
      <c r="G3263" s="1"/>
      <c r="H3263" s="46" t="str">
        <f t="array" ref="H3263">IF(ISERROR(INDEX(גיליון3!$U$14:$X$28,MATCH('דיווח פרטני'!G3263,גיליון3!$T$14:$T$28,0),MATCH('דיווח פרטני'!C3263,גיליון3!$U$13:$X$13,0)))," ", INDEX(גיליון3!$U$14:$X$28,MATCH('דיווח פרטני'!G3263,גיליון3!$T$14:$T$28,0),MATCH('דיווח פרטני'!C3263,גיליון3!$U$13:$X$13,0)))</f>
        <v xml:space="preserve"> </v>
      </c>
      <c r="I3263" s="1"/>
      <c r="J3263" s="1" t="e">
        <f>VLOOKUP(Table_1[[#This Row],[מספר רישוי ]],'[3]2024'!$A:$AH,34,0)</f>
        <v>#N/A</v>
      </c>
    </row>
    <row r="3264" spans="1:10" ht="18" customHeight="1" thickBot="1" x14ac:dyDescent="0.3">
      <c r="A3264" s="1"/>
      <c r="B3264" s="1"/>
      <c r="C3264" s="1"/>
      <c r="D3264" s="1"/>
      <c r="E3264" s="713"/>
      <c r="F3264" s="1"/>
      <c r="G3264" s="1"/>
      <c r="H3264" s="46" t="str">
        <f t="array" ref="H3264">IF(ISERROR(INDEX(גיליון3!$U$14:$X$28,MATCH('דיווח פרטני'!G3264,גיליון3!$T$14:$T$28,0),MATCH('דיווח פרטני'!C3264,גיליון3!$U$13:$X$13,0)))," ", INDEX(גיליון3!$U$14:$X$28,MATCH('דיווח פרטני'!G3264,גיליון3!$T$14:$T$28,0),MATCH('דיווח פרטני'!C3264,גיליון3!$U$13:$X$13,0)))</f>
        <v xml:space="preserve"> </v>
      </c>
      <c r="I3264" s="1"/>
      <c r="J3264" s="1" t="e">
        <f>VLOOKUP(Table_1[[#This Row],[מספר רישוי ]],'[3]2024'!$A:$AH,34,0)</f>
        <v>#N/A</v>
      </c>
    </row>
    <row r="3265" spans="1:10" ht="18" customHeight="1" thickBot="1" x14ac:dyDescent="0.3">
      <c r="A3265" s="1"/>
      <c r="B3265" s="1"/>
      <c r="C3265" s="1"/>
      <c r="D3265" s="1"/>
      <c r="E3265" s="713"/>
      <c r="F3265" s="1"/>
      <c r="G3265" s="1"/>
      <c r="H3265" s="46" t="str">
        <f t="array" ref="H3265">IF(ISERROR(INDEX(גיליון3!$U$14:$X$28,MATCH('דיווח פרטני'!G3265,גיליון3!$T$14:$T$28,0),MATCH('דיווח פרטני'!C3265,גיליון3!$U$13:$X$13,0)))," ", INDEX(גיליון3!$U$14:$X$28,MATCH('דיווח פרטני'!G3265,גיליון3!$T$14:$T$28,0),MATCH('דיווח פרטני'!C3265,גיליון3!$U$13:$X$13,0)))</f>
        <v xml:space="preserve"> </v>
      </c>
      <c r="I3265" s="1"/>
      <c r="J3265" s="1" t="e">
        <f>VLOOKUP(Table_1[[#This Row],[מספר רישוי ]],'[3]2024'!$A:$AH,34,0)</f>
        <v>#N/A</v>
      </c>
    </row>
    <row r="3266" spans="1:10" ht="18" customHeight="1" thickBot="1" x14ac:dyDescent="0.3">
      <c r="A3266" s="1"/>
      <c r="B3266" s="1"/>
      <c r="C3266" s="1"/>
      <c r="D3266" s="1"/>
      <c r="E3266" s="713"/>
      <c r="F3266" s="1"/>
      <c r="G3266" s="1"/>
      <c r="H3266" s="46" t="str">
        <f t="array" ref="H3266">IF(ISERROR(INDEX(גיליון3!$U$14:$X$28,MATCH('דיווח פרטני'!G3266,גיליון3!$T$14:$T$28,0),MATCH('דיווח פרטני'!C3266,גיליון3!$U$13:$X$13,0)))," ", INDEX(גיליון3!$U$14:$X$28,MATCH('דיווח פרטני'!G3266,גיליון3!$T$14:$T$28,0),MATCH('דיווח פרטני'!C3266,גיליון3!$U$13:$X$13,0)))</f>
        <v xml:space="preserve"> </v>
      </c>
      <c r="I3266" s="1"/>
      <c r="J3266" s="1" t="e">
        <f>VLOOKUP(Table_1[[#This Row],[מספר רישוי ]],'[3]2024'!$A:$AH,34,0)</f>
        <v>#N/A</v>
      </c>
    </row>
    <row r="3267" spans="1:10" ht="18" customHeight="1" thickBot="1" x14ac:dyDescent="0.3">
      <c r="A3267" s="1"/>
      <c r="B3267" s="1"/>
      <c r="C3267" s="1"/>
      <c r="D3267" s="1"/>
      <c r="E3267" s="713"/>
      <c r="F3267" s="1"/>
      <c r="G3267" s="1"/>
      <c r="H3267" s="46" t="str">
        <f t="array" ref="H3267">IF(ISERROR(INDEX(גיליון3!$U$14:$X$28,MATCH('דיווח פרטני'!G3267,גיליון3!$T$14:$T$28,0),MATCH('דיווח פרטני'!C3267,גיליון3!$U$13:$X$13,0)))," ", INDEX(גיליון3!$U$14:$X$28,MATCH('דיווח פרטני'!G3267,גיליון3!$T$14:$T$28,0),MATCH('דיווח פרטני'!C3267,גיליון3!$U$13:$X$13,0)))</f>
        <v xml:space="preserve"> </v>
      </c>
      <c r="I3267" s="1"/>
      <c r="J3267" s="1" t="e">
        <f>VLOOKUP(Table_1[[#This Row],[מספר רישוי ]],'[3]2024'!$A:$AH,34,0)</f>
        <v>#N/A</v>
      </c>
    </row>
    <row r="3268" spans="1:10" ht="18" customHeight="1" thickBot="1" x14ac:dyDescent="0.3">
      <c r="A3268" s="1"/>
      <c r="B3268" s="1"/>
      <c r="C3268" s="1"/>
      <c r="D3268" s="1"/>
      <c r="E3268" s="713"/>
      <c r="F3268" s="1"/>
      <c r="G3268" s="1"/>
      <c r="H3268" s="46" t="str">
        <f t="array" ref="H3268">IF(ISERROR(INDEX(גיליון3!$U$14:$X$28,MATCH('דיווח פרטני'!G3268,גיליון3!$T$14:$T$28,0),MATCH('דיווח פרטני'!C3268,גיליון3!$U$13:$X$13,0)))," ", INDEX(גיליון3!$U$14:$X$28,MATCH('דיווח פרטני'!G3268,גיליון3!$T$14:$T$28,0),MATCH('דיווח פרטני'!C3268,גיליון3!$U$13:$X$13,0)))</f>
        <v xml:space="preserve"> </v>
      </c>
      <c r="I3268" s="1"/>
      <c r="J3268" s="1" t="e">
        <f>VLOOKUP(Table_1[[#This Row],[מספר רישוי ]],'[3]2024'!$A:$AH,34,0)</f>
        <v>#N/A</v>
      </c>
    </row>
    <row r="3269" spans="1:10" ht="18" customHeight="1" thickBot="1" x14ac:dyDescent="0.3">
      <c r="A3269" s="1"/>
      <c r="B3269" s="1"/>
      <c r="C3269" s="1"/>
      <c r="D3269" s="1"/>
      <c r="E3269" s="713"/>
      <c r="F3269" s="1"/>
      <c r="G3269" s="1"/>
      <c r="H3269" s="46" t="str">
        <f t="array" ref="H3269">IF(ISERROR(INDEX(גיליון3!$U$14:$X$28,MATCH('דיווח פרטני'!G3269,גיליון3!$T$14:$T$28,0),MATCH('דיווח פרטני'!C3269,גיליון3!$U$13:$X$13,0)))," ", INDEX(גיליון3!$U$14:$X$28,MATCH('דיווח פרטני'!G3269,גיליון3!$T$14:$T$28,0),MATCH('דיווח פרטני'!C3269,גיליון3!$U$13:$X$13,0)))</f>
        <v xml:space="preserve"> </v>
      </c>
      <c r="I3269" s="1"/>
      <c r="J3269" s="1" t="e">
        <f>VLOOKUP(Table_1[[#This Row],[מספר רישוי ]],'[3]2024'!$A:$AH,34,0)</f>
        <v>#N/A</v>
      </c>
    </row>
    <row r="3270" spans="1:10" ht="18" customHeight="1" thickBot="1" x14ac:dyDescent="0.3">
      <c r="A3270" s="1"/>
      <c r="B3270" s="1"/>
      <c r="C3270" s="1"/>
      <c r="D3270" s="1"/>
      <c r="E3270" s="713"/>
      <c r="F3270" s="1"/>
      <c r="G3270" s="1"/>
      <c r="H3270" s="46" t="str">
        <f t="array" ref="H3270">IF(ISERROR(INDEX(גיליון3!$U$14:$X$28,MATCH('דיווח פרטני'!G3270,גיליון3!$T$14:$T$28,0),MATCH('דיווח פרטני'!C3270,גיליון3!$U$13:$X$13,0)))," ", INDEX(גיליון3!$U$14:$X$28,MATCH('דיווח פרטני'!G3270,גיליון3!$T$14:$T$28,0),MATCH('דיווח פרטני'!C3270,גיליון3!$U$13:$X$13,0)))</f>
        <v xml:space="preserve"> </v>
      </c>
      <c r="I3270" s="1"/>
      <c r="J3270" s="1" t="e">
        <f>VLOOKUP(Table_1[[#This Row],[מספר רישוי ]],'[3]2024'!$A:$AH,34,0)</f>
        <v>#N/A</v>
      </c>
    </row>
    <row r="3271" spans="1:10" ht="18" customHeight="1" thickBot="1" x14ac:dyDescent="0.3">
      <c r="A3271" s="1"/>
      <c r="B3271" s="1"/>
      <c r="C3271" s="1"/>
      <c r="D3271" s="1"/>
      <c r="E3271" s="713"/>
      <c r="F3271" s="1"/>
      <c r="G3271" s="1"/>
      <c r="H3271" s="46" t="str">
        <f t="array" ref="H3271">IF(ISERROR(INDEX(גיליון3!$U$14:$X$28,MATCH('דיווח פרטני'!G3271,גיליון3!$T$14:$T$28,0),MATCH('דיווח פרטני'!C3271,גיליון3!$U$13:$X$13,0)))," ", INDEX(גיליון3!$U$14:$X$28,MATCH('דיווח פרטני'!G3271,גיליון3!$T$14:$T$28,0),MATCH('דיווח פרטני'!C3271,גיליון3!$U$13:$X$13,0)))</f>
        <v xml:space="preserve"> </v>
      </c>
      <c r="I3271" s="1"/>
      <c r="J3271" s="1" t="e">
        <f>VLOOKUP(Table_1[[#This Row],[מספר רישוי ]],'[3]2024'!$A:$AH,34,0)</f>
        <v>#N/A</v>
      </c>
    </row>
    <row r="3272" spans="1:10" ht="18" customHeight="1" thickBot="1" x14ac:dyDescent="0.3">
      <c r="A3272" s="1"/>
      <c r="B3272" s="1"/>
      <c r="C3272" s="1"/>
      <c r="D3272" s="1"/>
      <c r="E3272" s="713"/>
      <c r="F3272" s="1"/>
      <c r="G3272" s="1"/>
      <c r="H3272" s="46" t="str">
        <f t="array" ref="H3272">IF(ISERROR(INDEX(גיליון3!$U$14:$X$28,MATCH('דיווח פרטני'!G3272,גיליון3!$T$14:$T$28,0),MATCH('דיווח פרטני'!C3272,גיליון3!$U$13:$X$13,0)))," ", INDEX(גיליון3!$U$14:$X$28,MATCH('דיווח פרטני'!G3272,גיליון3!$T$14:$T$28,0),MATCH('דיווח פרטני'!C3272,גיליון3!$U$13:$X$13,0)))</f>
        <v xml:space="preserve"> </v>
      </c>
      <c r="I3272" s="1"/>
      <c r="J3272" s="1" t="e">
        <f>VLOOKUP(Table_1[[#This Row],[מספר רישוי ]],'[3]2024'!$A:$AH,34,0)</f>
        <v>#N/A</v>
      </c>
    </row>
    <row r="3273" spans="1:10" ht="18" customHeight="1" thickBot="1" x14ac:dyDescent="0.3">
      <c r="A3273" s="1"/>
      <c r="B3273" s="1"/>
      <c r="C3273" s="1"/>
      <c r="D3273" s="1"/>
      <c r="E3273" s="713"/>
      <c r="F3273" s="1"/>
      <c r="G3273" s="1"/>
      <c r="H3273" s="46" t="str">
        <f t="array" ref="H3273">IF(ISERROR(INDEX(גיליון3!$U$14:$X$28,MATCH('דיווח פרטני'!G3273,גיליון3!$T$14:$T$28,0),MATCH('דיווח פרטני'!C3273,גיליון3!$U$13:$X$13,0)))," ", INDEX(גיליון3!$U$14:$X$28,MATCH('דיווח פרטני'!G3273,גיליון3!$T$14:$T$28,0),MATCH('דיווח פרטני'!C3273,גיליון3!$U$13:$X$13,0)))</f>
        <v xml:space="preserve"> </v>
      </c>
      <c r="I3273" s="1"/>
      <c r="J3273" s="1" t="e">
        <f>VLOOKUP(Table_1[[#This Row],[מספר רישוי ]],'[3]2024'!$A:$AH,34,0)</f>
        <v>#N/A</v>
      </c>
    </row>
    <row r="3274" spans="1:10" ht="18" customHeight="1" thickBot="1" x14ac:dyDescent="0.3">
      <c r="A3274" s="1"/>
      <c r="B3274" s="1"/>
      <c r="C3274" s="1"/>
      <c r="D3274" s="1"/>
      <c r="E3274" s="713"/>
      <c r="F3274" s="1"/>
      <c r="G3274" s="1"/>
      <c r="H3274" s="46" t="str">
        <f t="array" ref="H3274">IF(ISERROR(INDEX(גיליון3!$U$14:$X$28,MATCH('דיווח פרטני'!G3274,גיליון3!$T$14:$T$28,0),MATCH('דיווח פרטני'!C3274,גיליון3!$U$13:$X$13,0)))," ", INDEX(גיליון3!$U$14:$X$28,MATCH('דיווח פרטני'!G3274,גיליון3!$T$14:$T$28,0),MATCH('דיווח פרטני'!C3274,גיליון3!$U$13:$X$13,0)))</f>
        <v xml:space="preserve"> </v>
      </c>
      <c r="I3274" s="1"/>
      <c r="J3274" s="1" t="e">
        <f>VLOOKUP(Table_1[[#This Row],[מספר רישוי ]],'[3]2024'!$A:$AH,34,0)</f>
        <v>#N/A</v>
      </c>
    </row>
    <row r="3275" spans="1:10" ht="18" customHeight="1" thickBot="1" x14ac:dyDescent="0.3">
      <c r="A3275" s="1"/>
      <c r="B3275" s="1"/>
      <c r="C3275" s="1"/>
      <c r="D3275" s="1"/>
      <c r="E3275" s="713"/>
      <c r="F3275" s="1"/>
      <c r="G3275" s="1"/>
      <c r="H3275" s="46" t="str">
        <f t="array" ref="H3275">IF(ISERROR(INDEX(גיליון3!$U$14:$X$28,MATCH('דיווח פרטני'!G3275,גיליון3!$T$14:$T$28,0),MATCH('דיווח פרטני'!C3275,גיליון3!$U$13:$X$13,0)))," ", INDEX(גיליון3!$U$14:$X$28,MATCH('דיווח פרטני'!G3275,גיליון3!$T$14:$T$28,0),MATCH('דיווח פרטני'!C3275,גיליון3!$U$13:$X$13,0)))</f>
        <v xml:space="preserve"> </v>
      </c>
      <c r="I3275" s="1"/>
      <c r="J3275" s="1" t="e">
        <f>VLOOKUP(Table_1[[#This Row],[מספר רישוי ]],'[3]2024'!$A:$AH,34,0)</f>
        <v>#N/A</v>
      </c>
    </row>
    <row r="3276" spans="1:10" ht="18" customHeight="1" thickBot="1" x14ac:dyDescent="0.3">
      <c r="A3276" s="1"/>
      <c r="B3276" s="1"/>
      <c r="C3276" s="1"/>
      <c r="D3276" s="1"/>
      <c r="E3276" s="713"/>
      <c r="F3276" s="1"/>
      <c r="G3276" s="1"/>
      <c r="H3276" s="46" t="str">
        <f t="array" ref="H3276">IF(ISERROR(INDEX(גיליון3!$U$14:$X$28,MATCH('דיווח פרטני'!G3276,גיליון3!$T$14:$T$28,0),MATCH('דיווח פרטני'!C3276,גיליון3!$U$13:$X$13,0)))," ", INDEX(גיליון3!$U$14:$X$28,MATCH('דיווח פרטני'!G3276,גיליון3!$T$14:$T$28,0),MATCH('דיווח פרטני'!C3276,גיליון3!$U$13:$X$13,0)))</f>
        <v xml:space="preserve"> </v>
      </c>
      <c r="I3276" s="1"/>
      <c r="J3276" s="1" t="e">
        <f>VLOOKUP(Table_1[[#This Row],[מספר רישוי ]],'[3]2024'!$A:$AH,34,0)</f>
        <v>#N/A</v>
      </c>
    </row>
    <row r="3277" spans="1:10" ht="18" customHeight="1" thickBot="1" x14ac:dyDescent="0.3">
      <c r="A3277" s="1"/>
      <c r="B3277" s="1"/>
      <c r="C3277" s="1"/>
      <c r="D3277" s="1"/>
      <c r="E3277" s="713"/>
      <c r="F3277" s="1"/>
      <c r="G3277" s="1"/>
      <c r="H3277" s="46" t="str">
        <f t="array" ref="H3277">IF(ISERROR(INDEX(גיליון3!$U$14:$X$28,MATCH('דיווח פרטני'!G3277,גיליון3!$T$14:$T$28,0),MATCH('דיווח פרטני'!C3277,גיליון3!$U$13:$X$13,0)))," ", INDEX(גיליון3!$U$14:$X$28,MATCH('דיווח פרטני'!G3277,גיליון3!$T$14:$T$28,0),MATCH('דיווח פרטני'!C3277,גיליון3!$U$13:$X$13,0)))</f>
        <v xml:space="preserve"> </v>
      </c>
      <c r="I3277" s="1"/>
      <c r="J3277" s="1" t="e">
        <f>VLOOKUP(Table_1[[#This Row],[מספר רישוי ]],'[3]2024'!$A:$AH,34,0)</f>
        <v>#N/A</v>
      </c>
    </row>
    <row r="3278" spans="1:10" ht="18" customHeight="1" thickBot="1" x14ac:dyDescent="0.3">
      <c r="A3278" s="1"/>
      <c r="B3278" s="1"/>
      <c r="C3278" s="1"/>
      <c r="D3278" s="1"/>
      <c r="E3278" s="713"/>
      <c r="F3278" s="1"/>
      <c r="G3278" s="1"/>
      <c r="H3278" s="46" t="str">
        <f t="array" ref="H3278">IF(ISERROR(INDEX(גיליון3!$U$14:$X$28,MATCH('דיווח פרטני'!G3278,גיליון3!$T$14:$T$28,0),MATCH('דיווח פרטני'!C3278,גיליון3!$U$13:$X$13,0)))," ", INDEX(גיליון3!$U$14:$X$28,MATCH('דיווח פרטני'!G3278,גיליון3!$T$14:$T$28,0),MATCH('דיווח פרטני'!C3278,גיליון3!$U$13:$X$13,0)))</f>
        <v xml:space="preserve"> </v>
      </c>
      <c r="I3278" s="1"/>
      <c r="J3278" s="1" t="e">
        <f>VLOOKUP(Table_1[[#This Row],[מספר רישוי ]],'[3]2024'!$A:$AH,34,0)</f>
        <v>#N/A</v>
      </c>
    </row>
    <row r="3279" spans="1:10" ht="18" customHeight="1" thickBot="1" x14ac:dyDescent="0.3">
      <c r="A3279" s="1"/>
      <c r="B3279" s="1"/>
      <c r="C3279" s="1"/>
      <c r="D3279" s="1"/>
      <c r="E3279" s="713"/>
      <c r="F3279" s="1"/>
      <c r="G3279" s="1"/>
      <c r="H3279" s="46" t="str">
        <f t="array" ref="H3279">IF(ISERROR(INDEX(גיליון3!$U$14:$X$28,MATCH('דיווח פרטני'!G3279,גיליון3!$T$14:$T$28,0),MATCH('דיווח פרטני'!C3279,גיליון3!$U$13:$X$13,0)))," ", INDEX(גיליון3!$U$14:$X$28,MATCH('דיווח פרטני'!G3279,גיליון3!$T$14:$T$28,0),MATCH('דיווח פרטני'!C3279,גיליון3!$U$13:$X$13,0)))</f>
        <v xml:space="preserve"> </v>
      </c>
      <c r="I3279" s="1"/>
      <c r="J3279" s="1" t="e">
        <f>VLOOKUP(Table_1[[#This Row],[מספר רישוי ]],'[3]2024'!$A:$AH,34,0)</f>
        <v>#N/A</v>
      </c>
    </row>
    <row r="3280" spans="1:10" ht="18" customHeight="1" thickBot="1" x14ac:dyDescent="0.3">
      <c r="A3280" s="1"/>
      <c r="B3280" s="1"/>
      <c r="C3280" s="1"/>
      <c r="D3280" s="1"/>
      <c r="E3280" s="713"/>
      <c r="F3280" s="1"/>
      <c r="G3280" s="1"/>
      <c r="H3280" s="46" t="str">
        <f t="array" ref="H3280">IF(ISERROR(INDEX(גיליון3!$U$14:$X$28,MATCH('דיווח פרטני'!G3280,גיליון3!$T$14:$T$28,0),MATCH('דיווח פרטני'!C3280,גיליון3!$U$13:$X$13,0)))," ", INDEX(גיליון3!$U$14:$X$28,MATCH('דיווח פרטני'!G3280,גיליון3!$T$14:$T$28,0),MATCH('דיווח פרטני'!C3280,גיליון3!$U$13:$X$13,0)))</f>
        <v xml:space="preserve"> </v>
      </c>
      <c r="I3280" s="1"/>
      <c r="J3280" s="1" t="e">
        <f>VLOOKUP(Table_1[[#This Row],[מספר רישוי ]],'[3]2024'!$A:$AH,34,0)</f>
        <v>#N/A</v>
      </c>
    </row>
    <row r="3281" spans="1:10" ht="18" customHeight="1" thickBot="1" x14ac:dyDescent="0.3">
      <c r="A3281" s="1"/>
      <c r="B3281" s="1"/>
      <c r="C3281" s="1"/>
      <c r="D3281" s="1"/>
      <c r="E3281" s="713"/>
      <c r="F3281" s="1"/>
      <c r="G3281" s="1"/>
      <c r="H3281" s="46" t="str">
        <f t="array" ref="H3281">IF(ISERROR(INDEX(גיליון3!$U$14:$X$28,MATCH('דיווח פרטני'!G3281,גיליון3!$T$14:$T$28,0),MATCH('דיווח פרטני'!C3281,גיליון3!$U$13:$X$13,0)))," ", INDEX(גיליון3!$U$14:$X$28,MATCH('דיווח פרטני'!G3281,גיליון3!$T$14:$T$28,0),MATCH('דיווח פרטני'!C3281,גיליון3!$U$13:$X$13,0)))</f>
        <v xml:space="preserve"> </v>
      </c>
      <c r="I3281" s="1"/>
      <c r="J3281" s="1" t="e">
        <f>VLOOKUP(Table_1[[#This Row],[מספר רישוי ]],'[3]2024'!$A:$AH,34,0)</f>
        <v>#N/A</v>
      </c>
    </row>
    <row r="3282" spans="1:10" ht="18" customHeight="1" thickBot="1" x14ac:dyDescent="0.3">
      <c r="A3282" s="1"/>
      <c r="B3282" s="1"/>
      <c r="C3282" s="1"/>
      <c r="D3282" s="1"/>
      <c r="E3282" s="713"/>
      <c r="F3282" s="1"/>
      <c r="G3282" s="1"/>
      <c r="H3282" s="46" t="str">
        <f t="array" ref="H3282">IF(ISERROR(INDEX(גיליון3!$U$14:$X$28,MATCH('דיווח פרטני'!G3282,גיליון3!$T$14:$T$28,0),MATCH('דיווח פרטני'!C3282,גיליון3!$U$13:$X$13,0)))," ", INDEX(גיליון3!$U$14:$X$28,MATCH('דיווח פרטני'!G3282,גיליון3!$T$14:$T$28,0),MATCH('דיווח פרטני'!C3282,גיליון3!$U$13:$X$13,0)))</f>
        <v xml:space="preserve"> </v>
      </c>
      <c r="I3282" s="1"/>
      <c r="J3282" s="1" t="e">
        <f>VLOOKUP(Table_1[[#This Row],[מספר רישוי ]],'[3]2024'!$A:$AH,34,0)</f>
        <v>#N/A</v>
      </c>
    </row>
    <row r="3283" spans="1:10" ht="18" customHeight="1" thickBot="1" x14ac:dyDescent="0.3">
      <c r="A3283" s="1"/>
      <c r="B3283" s="1"/>
      <c r="C3283" s="1"/>
      <c r="D3283" s="1"/>
      <c r="E3283" s="713"/>
      <c r="F3283" s="1"/>
      <c r="G3283" s="1"/>
      <c r="H3283" s="46" t="str">
        <f t="array" ref="H3283">IF(ISERROR(INDEX(גיליון3!$U$14:$X$28,MATCH('דיווח פרטני'!G3283,גיליון3!$T$14:$T$28,0),MATCH('דיווח פרטני'!C3283,גיליון3!$U$13:$X$13,0)))," ", INDEX(גיליון3!$U$14:$X$28,MATCH('דיווח פרטני'!G3283,גיליון3!$T$14:$T$28,0),MATCH('דיווח פרטני'!C3283,גיליון3!$U$13:$X$13,0)))</f>
        <v xml:space="preserve"> </v>
      </c>
      <c r="I3283" s="1"/>
      <c r="J3283" s="1" t="e">
        <f>VLOOKUP(Table_1[[#This Row],[מספר רישוי ]],'[3]2024'!$A:$AH,34,0)</f>
        <v>#N/A</v>
      </c>
    </row>
    <row r="3284" spans="1:10" ht="18" customHeight="1" thickBot="1" x14ac:dyDescent="0.3">
      <c r="A3284" s="1"/>
      <c r="B3284" s="1"/>
      <c r="C3284" s="1"/>
      <c r="D3284" s="1"/>
      <c r="E3284" s="713"/>
      <c r="F3284" s="1"/>
      <c r="G3284" s="1"/>
      <c r="H3284" s="46" t="str">
        <f t="array" ref="H3284">IF(ISERROR(INDEX(גיליון3!$U$14:$X$28,MATCH('דיווח פרטני'!G3284,גיליון3!$T$14:$T$28,0),MATCH('דיווח פרטני'!C3284,גיליון3!$U$13:$X$13,0)))," ", INDEX(גיליון3!$U$14:$X$28,MATCH('דיווח פרטני'!G3284,גיליון3!$T$14:$T$28,0),MATCH('דיווח פרטני'!C3284,גיליון3!$U$13:$X$13,0)))</f>
        <v xml:space="preserve"> </v>
      </c>
      <c r="I3284" s="1"/>
      <c r="J3284" s="1" t="e">
        <f>VLOOKUP(Table_1[[#This Row],[מספר רישוי ]],'[3]2024'!$A:$AH,34,0)</f>
        <v>#N/A</v>
      </c>
    </row>
    <row r="3285" spans="1:10" ht="18" customHeight="1" thickBot="1" x14ac:dyDescent="0.3">
      <c r="A3285" s="1"/>
      <c r="B3285" s="1"/>
      <c r="C3285" s="1"/>
      <c r="D3285" s="1"/>
      <c r="E3285" s="713"/>
      <c r="F3285" s="1"/>
      <c r="G3285" s="1"/>
      <c r="H3285" s="46" t="str">
        <f t="array" ref="H3285">IF(ISERROR(INDEX(גיליון3!$U$14:$X$28,MATCH('דיווח פרטני'!G3285,גיליון3!$T$14:$T$28,0),MATCH('דיווח פרטני'!C3285,גיליון3!$U$13:$X$13,0)))," ", INDEX(גיליון3!$U$14:$X$28,MATCH('דיווח פרטני'!G3285,גיליון3!$T$14:$T$28,0),MATCH('דיווח פרטני'!C3285,גיליון3!$U$13:$X$13,0)))</f>
        <v xml:space="preserve"> </v>
      </c>
      <c r="I3285" s="1"/>
      <c r="J3285" s="1" t="e">
        <f>VLOOKUP(Table_1[[#This Row],[מספר רישוי ]],'[3]2024'!$A:$AH,34,0)</f>
        <v>#N/A</v>
      </c>
    </row>
    <row r="3286" spans="1:10" ht="18" customHeight="1" thickBot="1" x14ac:dyDescent="0.3">
      <c r="A3286" s="1"/>
      <c r="B3286" s="1"/>
      <c r="C3286" s="1"/>
      <c r="D3286" s="1"/>
      <c r="E3286" s="713"/>
      <c r="F3286" s="1"/>
      <c r="G3286" s="1"/>
      <c r="H3286" s="46" t="str">
        <f t="array" ref="H3286">IF(ISERROR(INDEX(גיליון3!$U$14:$X$28,MATCH('דיווח פרטני'!G3286,גיליון3!$T$14:$T$28,0),MATCH('דיווח פרטני'!C3286,גיליון3!$U$13:$X$13,0)))," ", INDEX(גיליון3!$U$14:$X$28,MATCH('דיווח פרטני'!G3286,גיליון3!$T$14:$T$28,0),MATCH('דיווח פרטני'!C3286,גיליון3!$U$13:$X$13,0)))</f>
        <v xml:space="preserve"> </v>
      </c>
      <c r="I3286" s="1"/>
      <c r="J3286" s="1" t="e">
        <f>VLOOKUP(Table_1[[#This Row],[מספר רישוי ]],'[3]2024'!$A:$AH,34,0)</f>
        <v>#N/A</v>
      </c>
    </row>
    <row r="3287" spans="1:10" ht="18" customHeight="1" thickBot="1" x14ac:dyDescent="0.3">
      <c r="A3287" s="1"/>
      <c r="B3287" s="1"/>
      <c r="C3287" s="1"/>
      <c r="D3287" s="1"/>
      <c r="E3287" s="713"/>
      <c r="F3287" s="1"/>
      <c r="G3287" s="1"/>
      <c r="H3287" s="46" t="str">
        <f t="array" ref="H3287">IF(ISERROR(INDEX(גיליון3!$U$14:$X$28,MATCH('דיווח פרטני'!G3287,גיליון3!$T$14:$T$28,0),MATCH('דיווח פרטני'!C3287,גיליון3!$U$13:$X$13,0)))," ", INDEX(גיליון3!$U$14:$X$28,MATCH('דיווח פרטני'!G3287,גיליון3!$T$14:$T$28,0),MATCH('דיווח פרטני'!C3287,גיליון3!$U$13:$X$13,0)))</f>
        <v xml:space="preserve"> </v>
      </c>
      <c r="I3287" s="1"/>
      <c r="J3287" s="1" t="e">
        <f>VLOOKUP(Table_1[[#This Row],[מספר רישוי ]],'[3]2024'!$A:$AH,34,0)</f>
        <v>#N/A</v>
      </c>
    </row>
    <row r="3288" spans="1:10" ht="18" customHeight="1" thickBot="1" x14ac:dyDescent="0.3">
      <c r="A3288" s="1"/>
      <c r="B3288" s="1"/>
      <c r="C3288" s="1"/>
      <c r="D3288" s="1"/>
      <c r="E3288" s="713"/>
      <c r="F3288" s="1"/>
      <c r="G3288" s="1"/>
      <c r="H3288" s="46" t="str">
        <f t="array" ref="H3288">IF(ISERROR(INDEX(גיליון3!$U$14:$X$28,MATCH('דיווח פרטני'!G3288,גיליון3!$T$14:$T$28,0),MATCH('דיווח פרטני'!C3288,גיליון3!$U$13:$X$13,0)))," ", INDEX(גיליון3!$U$14:$X$28,MATCH('דיווח פרטני'!G3288,גיליון3!$T$14:$T$28,0),MATCH('דיווח פרטני'!C3288,גיליון3!$U$13:$X$13,0)))</f>
        <v xml:space="preserve"> </v>
      </c>
      <c r="I3288" s="1"/>
      <c r="J3288" s="1" t="e">
        <f>VLOOKUP(Table_1[[#This Row],[מספר רישוי ]],'[3]2024'!$A:$AH,34,0)</f>
        <v>#N/A</v>
      </c>
    </row>
    <row r="3289" spans="1:10" ht="18" customHeight="1" thickBot="1" x14ac:dyDescent="0.3">
      <c r="A3289" s="1"/>
      <c r="B3289" s="1"/>
      <c r="C3289" s="1"/>
      <c r="D3289" s="1"/>
      <c r="E3289" s="713"/>
      <c r="F3289" s="1"/>
      <c r="G3289" s="1"/>
      <c r="H3289" s="46" t="str">
        <f t="array" ref="H3289">IF(ISERROR(INDEX(גיליון3!$U$14:$X$28,MATCH('דיווח פרטני'!G3289,גיליון3!$T$14:$T$28,0),MATCH('דיווח פרטני'!C3289,גיליון3!$U$13:$X$13,0)))," ", INDEX(גיליון3!$U$14:$X$28,MATCH('דיווח פרטני'!G3289,גיליון3!$T$14:$T$28,0),MATCH('דיווח פרטני'!C3289,גיליון3!$U$13:$X$13,0)))</f>
        <v xml:space="preserve"> </v>
      </c>
      <c r="I3289" s="1"/>
      <c r="J3289" s="1" t="e">
        <f>VLOOKUP(Table_1[[#This Row],[מספר רישוי ]],'[3]2024'!$A:$AH,34,0)</f>
        <v>#N/A</v>
      </c>
    </row>
    <row r="3290" spans="1:10" ht="18" customHeight="1" thickBot="1" x14ac:dyDescent="0.3">
      <c r="A3290" s="1"/>
      <c r="B3290" s="1"/>
      <c r="C3290" s="1"/>
      <c r="D3290" s="1"/>
      <c r="E3290" s="713"/>
      <c r="F3290" s="1"/>
      <c r="G3290" s="1"/>
      <c r="H3290" s="46" t="str">
        <f t="array" ref="H3290">IF(ISERROR(INDEX(גיליון3!$U$14:$X$28,MATCH('דיווח פרטני'!G3290,גיליון3!$T$14:$T$28,0),MATCH('דיווח פרטני'!C3290,גיליון3!$U$13:$X$13,0)))," ", INDEX(גיליון3!$U$14:$X$28,MATCH('דיווח פרטני'!G3290,גיליון3!$T$14:$T$28,0),MATCH('דיווח פרטני'!C3290,גיליון3!$U$13:$X$13,0)))</f>
        <v xml:space="preserve"> </v>
      </c>
      <c r="I3290" s="1"/>
      <c r="J3290" s="1" t="e">
        <f>VLOOKUP(Table_1[[#This Row],[מספר רישוי ]],'[3]2024'!$A:$AH,34,0)</f>
        <v>#N/A</v>
      </c>
    </row>
    <row r="3291" spans="1:10" ht="18" customHeight="1" thickBot="1" x14ac:dyDescent="0.3">
      <c r="A3291" s="1"/>
      <c r="B3291" s="1"/>
      <c r="C3291" s="1"/>
      <c r="D3291" s="1"/>
      <c r="E3291" s="713"/>
      <c r="F3291" s="1"/>
      <c r="G3291" s="1"/>
      <c r="H3291" s="46" t="str">
        <f t="array" ref="H3291">IF(ISERROR(INDEX(גיליון3!$U$14:$X$28,MATCH('דיווח פרטני'!G3291,גיליון3!$T$14:$T$28,0),MATCH('דיווח פרטני'!C3291,גיליון3!$U$13:$X$13,0)))," ", INDEX(גיליון3!$U$14:$X$28,MATCH('דיווח פרטני'!G3291,גיליון3!$T$14:$T$28,0),MATCH('דיווח פרטני'!C3291,גיליון3!$U$13:$X$13,0)))</f>
        <v xml:space="preserve"> </v>
      </c>
      <c r="I3291" s="1"/>
      <c r="J3291" s="1" t="e">
        <f>VLOOKUP(Table_1[[#This Row],[מספר רישוי ]],'[3]2024'!$A:$AH,34,0)</f>
        <v>#N/A</v>
      </c>
    </row>
    <row r="3292" spans="1:10" ht="18" customHeight="1" thickBot="1" x14ac:dyDescent="0.3">
      <c r="A3292" s="1"/>
      <c r="B3292" s="1"/>
      <c r="C3292" s="1"/>
      <c r="D3292" s="1"/>
      <c r="E3292" s="713"/>
      <c r="F3292" s="1"/>
      <c r="G3292" s="1"/>
      <c r="H3292" s="46" t="str">
        <f t="array" ref="H3292">IF(ISERROR(INDEX(גיליון3!$U$14:$X$28,MATCH('דיווח פרטני'!G3292,גיליון3!$T$14:$T$28,0),MATCH('דיווח פרטני'!C3292,גיליון3!$U$13:$X$13,0)))," ", INDEX(גיליון3!$U$14:$X$28,MATCH('דיווח פרטני'!G3292,גיליון3!$T$14:$T$28,0),MATCH('דיווח פרטני'!C3292,גיליון3!$U$13:$X$13,0)))</f>
        <v xml:space="preserve"> </v>
      </c>
      <c r="I3292" s="1"/>
      <c r="J3292" s="1" t="e">
        <f>VLOOKUP(Table_1[[#This Row],[מספר רישוי ]],'[3]2024'!$A:$AH,34,0)</f>
        <v>#N/A</v>
      </c>
    </row>
    <row r="3293" spans="1:10" ht="18" customHeight="1" thickBot="1" x14ac:dyDescent="0.3">
      <c r="A3293" s="1"/>
      <c r="B3293" s="1"/>
      <c r="C3293" s="1"/>
      <c r="D3293" s="1"/>
      <c r="E3293" s="713"/>
      <c r="F3293" s="1"/>
      <c r="G3293" s="1"/>
      <c r="H3293" s="46" t="str">
        <f t="array" ref="H3293">IF(ISERROR(INDEX(גיליון3!$U$14:$X$28,MATCH('דיווח פרטני'!G3293,גיליון3!$T$14:$T$28,0),MATCH('דיווח פרטני'!C3293,גיליון3!$U$13:$X$13,0)))," ", INDEX(גיליון3!$U$14:$X$28,MATCH('דיווח פרטני'!G3293,גיליון3!$T$14:$T$28,0),MATCH('דיווח פרטני'!C3293,גיליון3!$U$13:$X$13,0)))</f>
        <v xml:space="preserve"> </v>
      </c>
      <c r="I3293" s="1"/>
      <c r="J3293" s="1" t="e">
        <f>VLOOKUP(Table_1[[#This Row],[מספר רישוי ]],'[3]2024'!$A:$AH,34,0)</f>
        <v>#N/A</v>
      </c>
    </row>
    <row r="3294" spans="1:10" ht="18" customHeight="1" thickBot="1" x14ac:dyDescent="0.3">
      <c r="A3294" s="1"/>
      <c r="B3294" s="1"/>
      <c r="C3294" s="1"/>
      <c r="D3294" s="1"/>
      <c r="E3294" s="713"/>
      <c r="F3294" s="1"/>
      <c r="G3294" s="1"/>
      <c r="H3294" s="46" t="str">
        <f t="array" ref="H3294">IF(ISERROR(INDEX(גיליון3!$U$14:$X$28,MATCH('דיווח פרטני'!G3294,גיליון3!$T$14:$T$28,0),MATCH('דיווח פרטני'!C3294,גיליון3!$U$13:$X$13,0)))," ", INDEX(גיליון3!$U$14:$X$28,MATCH('דיווח פרטני'!G3294,גיליון3!$T$14:$T$28,0),MATCH('דיווח פרטני'!C3294,גיליון3!$U$13:$X$13,0)))</f>
        <v xml:space="preserve"> </v>
      </c>
      <c r="I3294" s="1"/>
      <c r="J3294" s="1" t="e">
        <f>VLOOKUP(Table_1[[#This Row],[מספר רישוי ]],'[3]2024'!$A:$AH,34,0)</f>
        <v>#N/A</v>
      </c>
    </row>
    <row r="3295" spans="1:10" ht="18" customHeight="1" thickBot="1" x14ac:dyDescent="0.3">
      <c r="A3295" s="1"/>
      <c r="B3295" s="1"/>
      <c r="C3295" s="1"/>
      <c r="D3295" s="1"/>
      <c r="E3295" s="713"/>
      <c r="F3295" s="1"/>
      <c r="G3295" s="1"/>
      <c r="H3295" s="46" t="str">
        <f t="array" ref="H3295">IF(ISERROR(INDEX(גיליון3!$U$14:$X$28,MATCH('דיווח פרטני'!G3295,גיליון3!$T$14:$T$28,0),MATCH('דיווח פרטני'!C3295,גיליון3!$U$13:$X$13,0)))," ", INDEX(גיליון3!$U$14:$X$28,MATCH('דיווח פרטני'!G3295,גיליון3!$T$14:$T$28,0),MATCH('דיווח פרטני'!C3295,גיליון3!$U$13:$X$13,0)))</f>
        <v xml:space="preserve"> </v>
      </c>
      <c r="I3295" s="1"/>
      <c r="J3295" s="1" t="e">
        <f>VLOOKUP(Table_1[[#This Row],[מספר רישוי ]],'[3]2024'!$A:$AH,34,0)</f>
        <v>#N/A</v>
      </c>
    </row>
    <row r="3296" spans="1:10" ht="18" customHeight="1" thickBot="1" x14ac:dyDescent="0.3">
      <c r="A3296" s="1"/>
      <c r="B3296" s="1"/>
      <c r="C3296" s="1"/>
      <c r="D3296" s="1"/>
      <c r="E3296" s="713"/>
      <c r="F3296" s="1"/>
      <c r="G3296" s="1"/>
      <c r="H3296" s="46" t="str">
        <f t="array" ref="H3296">IF(ISERROR(INDEX(גיליון3!$U$14:$X$28,MATCH('דיווח פרטני'!G3296,גיליון3!$T$14:$T$28,0),MATCH('דיווח פרטני'!C3296,גיליון3!$U$13:$X$13,0)))," ", INDEX(גיליון3!$U$14:$X$28,MATCH('דיווח פרטני'!G3296,גיליון3!$T$14:$T$28,0),MATCH('דיווח פרטני'!C3296,גיליון3!$U$13:$X$13,0)))</f>
        <v xml:space="preserve"> </v>
      </c>
      <c r="I3296" s="1"/>
      <c r="J3296" s="1" t="e">
        <f>VLOOKUP(Table_1[[#This Row],[מספר רישוי ]],'[3]2024'!$A:$AH,34,0)</f>
        <v>#N/A</v>
      </c>
    </row>
    <row r="3297" spans="1:10" ht="18" customHeight="1" thickBot="1" x14ac:dyDescent="0.3">
      <c r="A3297" s="1"/>
      <c r="B3297" s="1"/>
      <c r="C3297" s="1"/>
      <c r="D3297" s="1"/>
      <c r="E3297" s="713"/>
      <c r="F3297" s="1"/>
      <c r="G3297" s="1"/>
      <c r="H3297" s="46" t="str">
        <f t="array" ref="H3297">IF(ISERROR(INDEX(גיליון3!$U$14:$X$28,MATCH('דיווח פרטני'!G3297,גיליון3!$T$14:$T$28,0),MATCH('דיווח פרטני'!C3297,גיליון3!$U$13:$X$13,0)))," ", INDEX(גיליון3!$U$14:$X$28,MATCH('דיווח פרטני'!G3297,גיליון3!$T$14:$T$28,0),MATCH('דיווח פרטני'!C3297,גיליון3!$U$13:$X$13,0)))</f>
        <v xml:space="preserve"> </v>
      </c>
      <c r="I3297" s="1"/>
      <c r="J3297" s="1" t="e">
        <f>VLOOKUP(Table_1[[#This Row],[מספר רישוי ]],'[3]2024'!$A:$AH,34,0)</f>
        <v>#N/A</v>
      </c>
    </row>
    <row r="3298" spans="1:10" ht="18" customHeight="1" thickBot="1" x14ac:dyDescent="0.3">
      <c r="A3298" s="1"/>
      <c r="B3298" s="1"/>
      <c r="C3298" s="1"/>
      <c r="D3298" s="1"/>
      <c r="E3298" s="713"/>
      <c r="F3298" s="1"/>
      <c r="G3298" s="1"/>
      <c r="H3298" s="46" t="str">
        <f t="array" ref="H3298">IF(ISERROR(INDEX(גיליון3!$U$14:$X$28,MATCH('דיווח פרטני'!G3298,גיליון3!$T$14:$T$28,0),MATCH('דיווח פרטני'!C3298,גיליון3!$U$13:$X$13,0)))," ", INDEX(גיליון3!$U$14:$X$28,MATCH('דיווח פרטני'!G3298,גיליון3!$T$14:$T$28,0),MATCH('דיווח פרטני'!C3298,גיליון3!$U$13:$X$13,0)))</f>
        <v xml:space="preserve"> </v>
      </c>
      <c r="I3298" s="1"/>
      <c r="J3298" s="1" t="e">
        <f>VLOOKUP(Table_1[[#This Row],[מספר רישוי ]],'[3]2024'!$A:$AH,34,0)</f>
        <v>#N/A</v>
      </c>
    </row>
    <row r="3299" spans="1:10" ht="18" customHeight="1" thickBot="1" x14ac:dyDescent="0.3">
      <c r="A3299" s="1"/>
      <c r="B3299" s="1"/>
      <c r="C3299" s="1"/>
      <c r="D3299" s="1"/>
      <c r="E3299" s="713"/>
      <c r="F3299" s="1"/>
      <c r="G3299" s="1"/>
      <c r="H3299" s="46" t="str">
        <f t="array" ref="H3299">IF(ISERROR(INDEX(גיליון3!$U$14:$X$28,MATCH('דיווח פרטני'!G3299,גיליון3!$T$14:$T$28,0),MATCH('דיווח פרטני'!C3299,גיליון3!$U$13:$X$13,0)))," ", INDEX(גיליון3!$U$14:$X$28,MATCH('דיווח פרטני'!G3299,גיליון3!$T$14:$T$28,0),MATCH('דיווח פרטני'!C3299,גיליון3!$U$13:$X$13,0)))</f>
        <v xml:space="preserve"> </v>
      </c>
      <c r="I3299" s="1"/>
      <c r="J3299" s="1" t="e">
        <f>VLOOKUP(Table_1[[#This Row],[מספר רישוי ]],'[3]2024'!$A:$AH,34,0)</f>
        <v>#N/A</v>
      </c>
    </row>
    <row r="3300" spans="1:10" ht="18" customHeight="1" thickBot="1" x14ac:dyDescent="0.3">
      <c r="A3300" s="1"/>
      <c r="B3300" s="1"/>
      <c r="C3300" s="1"/>
      <c r="D3300" s="1"/>
      <c r="E3300" s="713"/>
      <c r="F3300" s="1"/>
      <c r="G3300" s="1"/>
      <c r="H3300" s="46" t="str">
        <f t="array" ref="H3300">IF(ISERROR(INDEX(גיליון3!$U$14:$X$28,MATCH('דיווח פרטני'!G3300,גיליון3!$T$14:$T$28,0),MATCH('דיווח פרטני'!C3300,גיליון3!$U$13:$X$13,0)))," ", INDEX(גיליון3!$U$14:$X$28,MATCH('דיווח פרטני'!G3300,גיליון3!$T$14:$T$28,0),MATCH('דיווח פרטני'!C3300,גיליון3!$U$13:$X$13,0)))</f>
        <v xml:space="preserve"> </v>
      </c>
      <c r="I3300" s="1"/>
      <c r="J3300" s="1" t="e">
        <f>VLOOKUP(Table_1[[#This Row],[מספר רישוי ]],'[3]2024'!$A:$AH,34,0)</f>
        <v>#N/A</v>
      </c>
    </row>
    <row r="3301" spans="1:10" ht="18" customHeight="1" thickBot="1" x14ac:dyDescent="0.3">
      <c r="A3301" s="1"/>
      <c r="B3301" s="1"/>
      <c r="C3301" s="1"/>
      <c r="D3301" s="1"/>
      <c r="E3301" s="713"/>
      <c r="F3301" s="1"/>
      <c r="G3301" s="1"/>
      <c r="H3301" s="46" t="str">
        <f t="array" ref="H3301">IF(ISERROR(INDEX(גיליון3!$U$14:$X$28,MATCH('דיווח פרטני'!G3301,גיליון3!$T$14:$T$28,0),MATCH('דיווח פרטני'!C3301,גיליון3!$U$13:$X$13,0)))," ", INDEX(גיליון3!$U$14:$X$28,MATCH('דיווח פרטני'!G3301,גיליון3!$T$14:$T$28,0),MATCH('דיווח פרטני'!C3301,גיליון3!$U$13:$X$13,0)))</f>
        <v xml:space="preserve"> </v>
      </c>
      <c r="I3301" s="1"/>
      <c r="J3301" s="1" t="e">
        <f>VLOOKUP(Table_1[[#This Row],[מספר רישוי ]],'[3]2024'!$A:$AH,34,0)</f>
        <v>#N/A</v>
      </c>
    </row>
    <row r="3302" spans="1:10" ht="18" customHeight="1" thickBot="1" x14ac:dyDescent="0.3">
      <c r="A3302" s="1"/>
      <c r="B3302" s="1"/>
      <c r="C3302" s="1"/>
      <c r="D3302" s="1"/>
      <c r="E3302" s="713"/>
      <c r="F3302" s="1"/>
      <c r="G3302" s="1"/>
      <c r="H3302" s="46" t="str">
        <f t="array" ref="H3302">IF(ISERROR(INDEX(גיליון3!$U$14:$X$28,MATCH('דיווח פרטני'!G3302,גיליון3!$T$14:$T$28,0),MATCH('דיווח פרטני'!C3302,גיליון3!$U$13:$X$13,0)))," ", INDEX(גיליון3!$U$14:$X$28,MATCH('דיווח פרטני'!G3302,גיליון3!$T$14:$T$28,0),MATCH('דיווח פרטני'!C3302,גיליון3!$U$13:$X$13,0)))</f>
        <v xml:space="preserve"> </v>
      </c>
      <c r="I3302" s="1"/>
      <c r="J3302" s="1" t="e">
        <f>VLOOKUP(Table_1[[#This Row],[מספר רישוי ]],'[3]2024'!$A:$AH,34,0)</f>
        <v>#N/A</v>
      </c>
    </row>
    <row r="3303" spans="1:10" ht="18" customHeight="1" thickBot="1" x14ac:dyDescent="0.3">
      <c r="A3303" s="1"/>
      <c r="B3303" s="1"/>
      <c r="C3303" s="1"/>
      <c r="D3303" s="1"/>
      <c r="E3303" s="713"/>
      <c r="F3303" s="1"/>
      <c r="G3303" s="1"/>
      <c r="H3303" s="46" t="str">
        <f t="array" ref="H3303">IF(ISERROR(INDEX(גיליון3!$U$14:$X$28,MATCH('דיווח פרטני'!G3303,גיליון3!$T$14:$T$28,0),MATCH('דיווח פרטני'!C3303,גיליון3!$U$13:$X$13,0)))," ", INDEX(גיליון3!$U$14:$X$28,MATCH('דיווח פרטני'!G3303,גיליון3!$T$14:$T$28,0),MATCH('דיווח פרטני'!C3303,גיליון3!$U$13:$X$13,0)))</f>
        <v xml:space="preserve"> </v>
      </c>
      <c r="I3303" s="1"/>
      <c r="J3303" s="1" t="e">
        <f>VLOOKUP(Table_1[[#This Row],[מספר רישוי ]],'[3]2024'!$A:$AH,34,0)</f>
        <v>#N/A</v>
      </c>
    </row>
    <row r="3304" spans="1:10" ht="18" customHeight="1" thickBot="1" x14ac:dyDescent="0.3">
      <c r="A3304" s="1"/>
      <c r="B3304" s="1"/>
      <c r="C3304" s="1"/>
      <c r="D3304" s="1"/>
      <c r="E3304" s="713"/>
      <c r="F3304" s="1"/>
      <c r="G3304" s="1"/>
      <c r="H3304" s="46" t="str">
        <f t="array" ref="H3304">IF(ISERROR(INDEX(גיליון3!$U$14:$X$28,MATCH('דיווח פרטני'!G3304,גיליון3!$T$14:$T$28,0),MATCH('דיווח פרטני'!C3304,גיליון3!$U$13:$X$13,0)))," ", INDEX(גיליון3!$U$14:$X$28,MATCH('דיווח פרטני'!G3304,גיליון3!$T$14:$T$28,0),MATCH('דיווח פרטני'!C3304,גיליון3!$U$13:$X$13,0)))</f>
        <v xml:space="preserve"> </v>
      </c>
      <c r="I3304" s="1"/>
      <c r="J3304" s="1" t="e">
        <f>VLOOKUP(Table_1[[#This Row],[מספר רישוי ]],'[3]2024'!$A:$AH,34,0)</f>
        <v>#N/A</v>
      </c>
    </row>
    <row r="3305" spans="1:10" ht="18" customHeight="1" thickBot="1" x14ac:dyDescent="0.3">
      <c r="A3305" s="1"/>
      <c r="B3305" s="1"/>
      <c r="C3305" s="1"/>
      <c r="D3305" s="1"/>
      <c r="E3305" s="713"/>
      <c r="F3305" s="1"/>
      <c r="G3305" s="1"/>
      <c r="H3305" s="46" t="str">
        <f t="array" ref="H3305">IF(ISERROR(INDEX(גיליון3!$U$14:$X$28,MATCH('דיווח פרטני'!G3305,גיליון3!$T$14:$T$28,0),MATCH('דיווח פרטני'!C3305,גיליון3!$U$13:$X$13,0)))," ", INDEX(גיליון3!$U$14:$X$28,MATCH('דיווח פרטני'!G3305,גיליון3!$T$14:$T$28,0),MATCH('דיווח פרטני'!C3305,גיליון3!$U$13:$X$13,0)))</f>
        <v xml:space="preserve"> </v>
      </c>
      <c r="I3305" s="1"/>
      <c r="J3305" s="1" t="e">
        <f>VLOOKUP(Table_1[[#This Row],[מספר רישוי ]],'[3]2024'!$A:$AH,34,0)</f>
        <v>#N/A</v>
      </c>
    </row>
    <row r="3306" spans="1:10" ht="18" customHeight="1" thickBot="1" x14ac:dyDescent="0.3">
      <c r="A3306" s="1"/>
      <c r="B3306" s="1"/>
      <c r="C3306" s="1"/>
      <c r="D3306" s="1"/>
      <c r="E3306" s="713"/>
      <c r="F3306" s="1"/>
      <c r="G3306" s="1"/>
      <c r="H3306" s="46" t="str">
        <f t="array" ref="H3306">IF(ISERROR(INDEX(גיליון3!$U$14:$X$28,MATCH('דיווח פרטני'!G3306,גיליון3!$T$14:$T$28,0),MATCH('דיווח פרטני'!C3306,גיליון3!$U$13:$X$13,0)))," ", INDEX(גיליון3!$U$14:$X$28,MATCH('דיווח פרטני'!G3306,גיליון3!$T$14:$T$28,0),MATCH('דיווח פרטני'!C3306,גיליון3!$U$13:$X$13,0)))</f>
        <v xml:space="preserve"> </v>
      </c>
      <c r="I3306" s="1"/>
      <c r="J3306" s="1" t="e">
        <f>VLOOKUP(Table_1[[#This Row],[מספר רישוי ]],'[3]2024'!$A:$AH,34,0)</f>
        <v>#N/A</v>
      </c>
    </row>
    <row r="3307" spans="1:10" ht="18" customHeight="1" thickBot="1" x14ac:dyDescent="0.3">
      <c r="A3307" s="1"/>
      <c r="B3307" s="1"/>
      <c r="C3307" s="1"/>
      <c r="D3307" s="1"/>
      <c r="E3307" s="713"/>
      <c r="F3307" s="1"/>
      <c r="G3307" s="1"/>
      <c r="H3307" s="46" t="str">
        <f t="array" ref="H3307">IF(ISERROR(INDEX(גיליון3!$U$14:$X$28,MATCH('דיווח פרטני'!G3307,גיליון3!$T$14:$T$28,0),MATCH('דיווח פרטני'!C3307,גיליון3!$U$13:$X$13,0)))," ", INDEX(גיליון3!$U$14:$X$28,MATCH('דיווח פרטני'!G3307,גיליון3!$T$14:$T$28,0),MATCH('דיווח פרטני'!C3307,גיליון3!$U$13:$X$13,0)))</f>
        <v xml:space="preserve"> </v>
      </c>
      <c r="I3307" s="1"/>
      <c r="J3307" s="1" t="e">
        <f>VLOOKUP(Table_1[[#This Row],[מספר רישוי ]],'[3]2024'!$A:$AH,34,0)</f>
        <v>#N/A</v>
      </c>
    </row>
    <row r="3308" spans="1:10" ht="18" customHeight="1" thickBot="1" x14ac:dyDescent="0.3">
      <c r="A3308" s="1"/>
      <c r="B3308" s="1"/>
      <c r="C3308" s="1"/>
      <c r="D3308" s="1"/>
      <c r="E3308" s="713"/>
      <c r="F3308" s="1"/>
      <c r="G3308" s="1"/>
      <c r="H3308" s="46" t="str">
        <f t="array" ref="H3308">IF(ISERROR(INDEX(גיליון3!$U$14:$X$28,MATCH('דיווח פרטני'!G3308,גיליון3!$T$14:$T$28,0),MATCH('דיווח פרטני'!C3308,גיליון3!$U$13:$X$13,0)))," ", INDEX(גיליון3!$U$14:$X$28,MATCH('דיווח פרטני'!G3308,גיליון3!$T$14:$T$28,0),MATCH('דיווח פרטני'!C3308,גיליון3!$U$13:$X$13,0)))</f>
        <v xml:space="preserve"> </v>
      </c>
      <c r="I3308" s="1"/>
      <c r="J3308" s="1" t="e">
        <f>VLOOKUP(Table_1[[#This Row],[מספר רישוי ]],'[3]2024'!$A:$AH,34,0)</f>
        <v>#N/A</v>
      </c>
    </row>
    <row r="3309" spans="1:10" ht="18" customHeight="1" thickBot="1" x14ac:dyDescent="0.3">
      <c r="A3309" s="1"/>
      <c r="B3309" s="1"/>
      <c r="C3309" s="1"/>
      <c r="D3309" s="1"/>
      <c r="E3309" s="713"/>
      <c r="F3309" s="1"/>
      <c r="G3309" s="1"/>
      <c r="H3309" s="46" t="str">
        <f t="array" ref="H3309">IF(ISERROR(INDEX(גיליון3!$U$14:$X$28,MATCH('דיווח פרטני'!G3309,גיליון3!$T$14:$T$28,0),MATCH('דיווח פרטני'!C3309,גיליון3!$U$13:$X$13,0)))," ", INDEX(גיליון3!$U$14:$X$28,MATCH('דיווח פרטני'!G3309,גיליון3!$T$14:$T$28,0),MATCH('דיווח פרטני'!C3309,גיליון3!$U$13:$X$13,0)))</f>
        <v xml:space="preserve"> </v>
      </c>
      <c r="I3309" s="1"/>
      <c r="J3309" s="1" t="e">
        <f>VLOOKUP(Table_1[[#This Row],[מספר רישוי ]],'[3]2024'!$A:$AH,34,0)</f>
        <v>#N/A</v>
      </c>
    </row>
    <row r="3310" spans="1:10" ht="18" customHeight="1" thickBot="1" x14ac:dyDescent="0.3">
      <c r="A3310" s="1"/>
      <c r="B3310" s="1"/>
      <c r="C3310" s="1"/>
      <c r="D3310" s="1"/>
      <c r="E3310" s="713"/>
      <c r="F3310" s="1"/>
      <c r="G3310" s="1"/>
      <c r="H3310" s="46" t="str">
        <f t="array" ref="H3310">IF(ISERROR(INDEX(גיליון3!$U$14:$X$28,MATCH('דיווח פרטני'!G3310,גיליון3!$T$14:$T$28,0),MATCH('דיווח פרטני'!C3310,גיליון3!$U$13:$X$13,0)))," ", INDEX(גיליון3!$U$14:$X$28,MATCH('דיווח פרטני'!G3310,גיליון3!$T$14:$T$28,0),MATCH('דיווח פרטני'!C3310,גיליון3!$U$13:$X$13,0)))</f>
        <v xml:space="preserve"> </v>
      </c>
      <c r="I3310" s="1"/>
      <c r="J3310" s="1" t="e">
        <f>VLOOKUP(Table_1[[#This Row],[מספר רישוי ]],'[3]2024'!$A:$AH,34,0)</f>
        <v>#N/A</v>
      </c>
    </row>
    <row r="3311" spans="1:10" ht="18" customHeight="1" thickBot="1" x14ac:dyDescent="0.3">
      <c r="A3311" s="1"/>
      <c r="B3311" s="1"/>
      <c r="C3311" s="1"/>
      <c r="D3311" s="1"/>
      <c r="E3311" s="713"/>
      <c r="F3311" s="1"/>
      <c r="G3311" s="1"/>
      <c r="H3311" s="46" t="str">
        <f t="array" ref="H3311">IF(ISERROR(INDEX(גיליון3!$U$14:$X$28,MATCH('דיווח פרטני'!G3311,גיליון3!$T$14:$T$28,0),MATCH('דיווח פרטני'!C3311,גיליון3!$U$13:$X$13,0)))," ", INDEX(גיליון3!$U$14:$X$28,MATCH('דיווח פרטני'!G3311,גיליון3!$T$14:$T$28,0),MATCH('דיווח פרטני'!C3311,גיליון3!$U$13:$X$13,0)))</f>
        <v xml:space="preserve"> </v>
      </c>
      <c r="I3311" s="1"/>
      <c r="J3311" s="1" t="e">
        <f>VLOOKUP(Table_1[[#This Row],[מספר רישוי ]],'[3]2024'!$A:$AH,34,0)</f>
        <v>#N/A</v>
      </c>
    </row>
    <row r="3312" spans="1:10" ht="18" customHeight="1" thickBot="1" x14ac:dyDescent="0.3">
      <c r="A3312" s="1"/>
      <c r="B3312" s="1"/>
      <c r="C3312" s="1"/>
      <c r="D3312" s="1"/>
      <c r="E3312" s="713"/>
      <c r="F3312" s="1"/>
      <c r="G3312" s="1"/>
      <c r="H3312" s="46" t="str">
        <f t="array" ref="H3312">IF(ISERROR(INDEX(גיליון3!$U$14:$X$28,MATCH('דיווח פרטני'!G3312,גיליון3!$T$14:$T$28,0),MATCH('דיווח פרטני'!C3312,גיליון3!$U$13:$X$13,0)))," ", INDEX(גיליון3!$U$14:$X$28,MATCH('דיווח פרטני'!G3312,גיליון3!$T$14:$T$28,0),MATCH('דיווח פרטני'!C3312,גיליון3!$U$13:$X$13,0)))</f>
        <v xml:space="preserve"> </v>
      </c>
      <c r="I3312" s="1"/>
      <c r="J3312" s="1" t="e">
        <f>VLOOKUP(Table_1[[#This Row],[מספר רישוי ]],'[3]2024'!$A:$AH,34,0)</f>
        <v>#N/A</v>
      </c>
    </row>
    <row r="3313" spans="1:10" ht="18" customHeight="1" thickBot="1" x14ac:dyDescent="0.3">
      <c r="A3313" s="1"/>
      <c r="B3313" s="1"/>
      <c r="C3313" s="1"/>
      <c r="D3313" s="1"/>
      <c r="E3313" s="713"/>
      <c r="F3313" s="1"/>
      <c r="G3313" s="1"/>
      <c r="H3313" s="46" t="str">
        <f t="array" ref="H3313">IF(ISERROR(INDEX(גיליון3!$U$14:$X$28,MATCH('דיווח פרטני'!G3313,גיליון3!$T$14:$T$28,0),MATCH('דיווח פרטני'!C3313,גיליון3!$U$13:$X$13,0)))," ", INDEX(גיליון3!$U$14:$X$28,MATCH('דיווח פרטני'!G3313,גיליון3!$T$14:$T$28,0),MATCH('דיווח פרטני'!C3313,גיליון3!$U$13:$X$13,0)))</f>
        <v xml:space="preserve"> </v>
      </c>
      <c r="I3313" s="1"/>
      <c r="J3313" s="1" t="e">
        <f>VLOOKUP(Table_1[[#This Row],[מספר רישוי ]],'[3]2024'!$A:$AH,34,0)</f>
        <v>#N/A</v>
      </c>
    </row>
    <row r="3314" spans="1:10" ht="18" customHeight="1" thickBot="1" x14ac:dyDescent="0.3">
      <c r="A3314" s="1"/>
      <c r="B3314" s="1"/>
      <c r="C3314" s="1"/>
      <c r="D3314" s="1"/>
      <c r="E3314" s="713"/>
      <c r="F3314" s="1"/>
      <c r="G3314" s="1"/>
      <c r="H3314" s="46" t="str">
        <f t="array" ref="H3314">IF(ISERROR(INDEX(גיליון3!$U$14:$X$28,MATCH('דיווח פרטני'!G3314,גיליון3!$T$14:$T$28,0),MATCH('דיווח פרטני'!C3314,גיליון3!$U$13:$X$13,0)))," ", INDEX(גיליון3!$U$14:$X$28,MATCH('דיווח פרטני'!G3314,גיליון3!$T$14:$T$28,0),MATCH('דיווח פרטני'!C3314,גיליון3!$U$13:$X$13,0)))</f>
        <v xml:space="preserve"> </v>
      </c>
      <c r="I3314" s="1"/>
      <c r="J3314" s="1" t="e">
        <f>VLOOKUP(Table_1[[#This Row],[מספר רישוי ]],'[3]2024'!$A:$AH,34,0)</f>
        <v>#N/A</v>
      </c>
    </row>
    <row r="3315" spans="1:10" ht="18" customHeight="1" thickBot="1" x14ac:dyDescent="0.3">
      <c r="A3315" s="1"/>
      <c r="B3315" s="1"/>
      <c r="C3315" s="1"/>
      <c r="D3315" s="1"/>
      <c r="E3315" s="713"/>
      <c r="F3315" s="1"/>
      <c r="G3315" s="1"/>
      <c r="H3315" s="46" t="str">
        <f t="array" ref="H3315">IF(ISERROR(INDEX(גיליון3!$U$14:$X$28,MATCH('דיווח פרטני'!G3315,גיליון3!$T$14:$T$28,0),MATCH('דיווח פרטני'!C3315,גיליון3!$U$13:$X$13,0)))," ", INDEX(גיליון3!$U$14:$X$28,MATCH('דיווח פרטני'!G3315,גיליון3!$T$14:$T$28,0),MATCH('דיווח פרטני'!C3315,גיליון3!$U$13:$X$13,0)))</f>
        <v xml:space="preserve"> </v>
      </c>
      <c r="I3315" s="1"/>
      <c r="J3315" s="1" t="e">
        <f>VLOOKUP(Table_1[[#This Row],[מספר רישוי ]],'[3]2024'!$A:$AH,34,0)</f>
        <v>#N/A</v>
      </c>
    </row>
    <row r="3316" spans="1:10" ht="18" customHeight="1" thickBot="1" x14ac:dyDescent="0.3">
      <c r="A3316" s="1"/>
      <c r="B3316" s="1"/>
      <c r="C3316" s="1"/>
      <c r="D3316" s="1"/>
      <c r="E3316" s="713"/>
      <c r="F3316" s="1"/>
      <c r="G3316" s="1"/>
      <c r="H3316" s="46" t="str">
        <f t="array" ref="H3316">IF(ISERROR(INDEX(גיליון3!$U$14:$X$28,MATCH('דיווח פרטני'!G3316,גיליון3!$T$14:$T$28,0),MATCH('דיווח פרטני'!C3316,גיליון3!$U$13:$X$13,0)))," ", INDEX(גיליון3!$U$14:$X$28,MATCH('דיווח פרטני'!G3316,גיליון3!$T$14:$T$28,0),MATCH('דיווח פרטני'!C3316,גיליון3!$U$13:$X$13,0)))</f>
        <v xml:space="preserve"> </v>
      </c>
      <c r="I3316" s="1"/>
      <c r="J3316" s="1" t="e">
        <f>VLOOKUP(Table_1[[#This Row],[מספר רישוי ]],'[3]2024'!$A:$AH,34,0)</f>
        <v>#N/A</v>
      </c>
    </row>
    <row r="3317" spans="1:10" ht="18" customHeight="1" thickBot="1" x14ac:dyDescent="0.3">
      <c r="A3317" s="1"/>
      <c r="B3317" s="1"/>
      <c r="C3317" s="1"/>
      <c r="D3317" s="1"/>
      <c r="E3317" s="713"/>
      <c r="F3317" s="1"/>
      <c r="G3317" s="1"/>
      <c r="H3317" s="46" t="str">
        <f t="array" ref="H3317">IF(ISERROR(INDEX(גיליון3!$U$14:$X$28,MATCH('דיווח פרטני'!G3317,גיליון3!$T$14:$T$28,0),MATCH('דיווח פרטני'!C3317,גיליון3!$U$13:$X$13,0)))," ", INDEX(גיליון3!$U$14:$X$28,MATCH('דיווח פרטני'!G3317,גיליון3!$T$14:$T$28,0),MATCH('דיווח פרטני'!C3317,גיליון3!$U$13:$X$13,0)))</f>
        <v xml:space="preserve"> </v>
      </c>
      <c r="I3317" s="1"/>
      <c r="J3317" s="1" t="e">
        <f>VLOOKUP(Table_1[[#This Row],[מספר רישוי ]],'[3]2024'!$A:$AH,34,0)</f>
        <v>#N/A</v>
      </c>
    </row>
    <row r="3318" spans="1:10" ht="18" customHeight="1" thickBot="1" x14ac:dyDescent="0.3">
      <c r="A3318" s="1"/>
      <c r="B3318" s="1"/>
      <c r="C3318" s="1"/>
      <c r="D3318" s="1"/>
      <c r="E3318" s="713"/>
      <c r="F3318" s="1"/>
      <c r="G3318" s="1"/>
      <c r="H3318" s="46" t="str">
        <f t="array" ref="H3318">IF(ISERROR(INDEX(גיליון3!$U$14:$X$28,MATCH('דיווח פרטני'!G3318,גיליון3!$T$14:$T$28,0),MATCH('דיווח פרטני'!C3318,גיליון3!$U$13:$X$13,0)))," ", INDEX(גיליון3!$U$14:$X$28,MATCH('דיווח פרטני'!G3318,גיליון3!$T$14:$T$28,0),MATCH('דיווח פרטני'!C3318,גיליון3!$U$13:$X$13,0)))</f>
        <v xml:space="preserve"> </v>
      </c>
      <c r="I3318" s="1"/>
      <c r="J3318" s="1" t="e">
        <f>VLOOKUP(Table_1[[#This Row],[מספר רישוי ]],'[3]2024'!$A:$AH,34,0)</f>
        <v>#N/A</v>
      </c>
    </row>
    <row r="3319" spans="1:10" ht="18" customHeight="1" thickBot="1" x14ac:dyDescent="0.3">
      <c r="A3319" s="1"/>
      <c r="B3319" s="1"/>
      <c r="C3319" s="1"/>
      <c r="D3319" s="1"/>
      <c r="E3319" s="713"/>
      <c r="F3319" s="1"/>
      <c r="G3319" s="1"/>
      <c r="H3319" s="46" t="str">
        <f t="array" ref="H3319">IF(ISERROR(INDEX(גיליון3!$U$14:$X$28,MATCH('דיווח פרטני'!G3319,גיליון3!$T$14:$T$28,0),MATCH('דיווח פרטני'!C3319,גיליון3!$U$13:$X$13,0)))," ", INDEX(גיליון3!$U$14:$X$28,MATCH('דיווח פרטני'!G3319,גיליון3!$T$14:$T$28,0),MATCH('דיווח פרטני'!C3319,גיליון3!$U$13:$X$13,0)))</f>
        <v xml:space="preserve"> </v>
      </c>
      <c r="I3319" s="1"/>
      <c r="J3319" s="1" t="e">
        <f>VLOOKUP(Table_1[[#This Row],[מספר רישוי ]],'[3]2024'!$A:$AH,34,0)</f>
        <v>#N/A</v>
      </c>
    </row>
    <row r="3320" spans="1:10" ht="18" customHeight="1" thickBot="1" x14ac:dyDescent="0.3">
      <c r="A3320" s="7"/>
      <c r="B3320" s="7"/>
      <c r="C3320" s="7"/>
      <c r="D3320" s="8"/>
      <c r="E3320" s="713"/>
      <c r="F3320" s="9"/>
      <c r="G3320" s="10"/>
      <c r="H3320" s="43" t="str">
        <f t="array" ref="H3320">IF(ISERROR(INDEX(גיליון3!$U$14:$X$28,MATCH('דיווח פרטני'!G3320,גיליון3!$T$14:$T$28,0),MATCH('דיווח פרטני'!C3320,גיליון3!$U$13:$X$13,0)))," ", INDEX(גיליון3!$U$14:$X$28,MATCH('דיווח פרטני'!G3320,גיליון3!$T$14:$T$28,0),MATCH('דיווח פרטני'!C3320,גיליון3!$U$13:$X$13,0)))</f>
        <v xml:space="preserve"> </v>
      </c>
      <c r="I3320" s="1"/>
      <c r="J3320" s="905" t="e">
        <f>VLOOKUP(Table_1[[#This Row],[מספר רישוי ]],'[3]2024'!$A:$AH,34,0)</f>
        <v>#N/A</v>
      </c>
    </row>
    <row r="3321" spans="1:10" ht="18" customHeight="1" thickBot="1" x14ac:dyDescent="0.3">
      <c r="A3321" s="7"/>
      <c r="B3321" s="7"/>
      <c r="C3321" s="7"/>
      <c r="D3321" s="8"/>
      <c r="E3321" s="713"/>
      <c r="F3321" s="9"/>
      <c r="G3321" s="10"/>
      <c r="H3321" s="43" t="str">
        <f t="array" ref="H3321">IF(ISERROR(INDEX(גיליון3!$U$14:$X$28,MATCH('דיווח פרטני'!G3321,גיליון3!$T$14:$T$28,0),MATCH('דיווח פרטני'!C3321,גיליון3!$U$13:$X$13,0)))," ", INDEX(גיליון3!$U$14:$X$28,MATCH('דיווח פרטני'!G3321,גיליון3!$T$14:$T$28,0),MATCH('דיווח פרטני'!C3321,גיליון3!$U$13:$X$13,0)))</f>
        <v xml:space="preserve"> </v>
      </c>
      <c r="I3321" s="1"/>
      <c r="J3321" s="905" t="e">
        <f>VLOOKUP(Table_1[[#This Row],[מספר רישוי ]],'[3]2024'!$A:$AH,34,0)</f>
        <v>#N/A</v>
      </c>
    </row>
    <row r="3322" spans="1:10" ht="18" customHeight="1" thickBot="1" x14ac:dyDescent="0.3">
      <c r="A3322" s="7"/>
      <c r="B3322" s="7"/>
      <c r="C3322" s="7"/>
      <c r="D3322" s="8"/>
      <c r="E3322" s="713"/>
      <c r="F3322" s="9"/>
      <c r="G3322" s="10"/>
      <c r="H3322" s="43" t="str">
        <f t="array" ref="H3322">IF(ISERROR(INDEX(גיליון3!$U$14:$X$28,MATCH('דיווח פרטני'!G3322,גיליון3!$T$14:$T$28,0),MATCH('דיווח פרטני'!C3322,גיליון3!$U$13:$X$13,0)))," ", INDEX(גיליון3!$U$14:$X$28,MATCH('דיווח פרטני'!G3322,גיליון3!$T$14:$T$28,0),MATCH('דיווח פרטני'!C3322,גיליון3!$U$13:$X$13,0)))</f>
        <v xml:space="preserve"> </v>
      </c>
      <c r="I3322" s="1"/>
      <c r="J3322" s="905" t="e">
        <f>VLOOKUP(Table_1[[#This Row],[מספר רישוי ]],'[3]2024'!$A:$AH,34,0)</f>
        <v>#N/A</v>
      </c>
    </row>
    <row r="3323" spans="1:10" ht="18" customHeight="1" thickBot="1" x14ac:dyDescent="0.3">
      <c r="A3323" s="7"/>
      <c r="B3323" s="7"/>
      <c r="C3323" s="7"/>
      <c r="D3323" s="8"/>
      <c r="E3323" s="713"/>
      <c r="F3323" s="9"/>
      <c r="G3323" s="10"/>
      <c r="H3323" s="43" t="str">
        <f t="array" ref="H3323">IF(ISERROR(INDEX(גיליון3!$U$14:$X$28,MATCH('דיווח פרטני'!G3323,גיליון3!$T$14:$T$28,0),MATCH('דיווח פרטני'!C3323,גיליון3!$U$13:$X$13,0)))," ", INDEX(גיליון3!$U$14:$X$28,MATCH('דיווח פרטני'!G3323,גיליון3!$T$14:$T$28,0),MATCH('דיווח פרטני'!C3323,גיליון3!$U$13:$X$13,0)))</f>
        <v xml:space="preserve"> </v>
      </c>
      <c r="I3323" s="1"/>
      <c r="J3323" s="905" t="e">
        <f>VLOOKUP(Table_1[[#This Row],[מספר רישוי ]],'[3]2024'!$A:$AH,34,0)</f>
        <v>#N/A</v>
      </c>
    </row>
    <row r="3324" spans="1:10" ht="18" customHeight="1" thickBot="1" x14ac:dyDescent="0.3">
      <c r="A3324" s="7"/>
      <c r="B3324" s="7"/>
      <c r="C3324" s="7"/>
      <c r="D3324" s="8"/>
      <c r="E3324" s="713"/>
      <c r="F3324" s="9"/>
      <c r="G3324" s="10"/>
      <c r="H3324" s="43" t="str">
        <f t="array" ref="H3324">IF(ISERROR(INDEX(גיליון3!$U$14:$X$28,MATCH('דיווח פרטני'!G3324,גיליון3!$T$14:$T$28,0),MATCH('דיווח פרטני'!C3324,גיליון3!$U$13:$X$13,0)))," ", INDEX(גיליון3!$U$14:$X$28,MATCH('דיווח פרטני'!G3324,גיליון3!$T$14:$T$28,0),MATCH('דיווח פרטני'!C3324,גיליון3!$U$13:$X$13,0)))</f>
        <v xml:space="preserve"> </v>
      </c>
      <c r="I3324" s="1"/>
      <c r="J3324" s="905" t="e">
        <f>VLOOKUP(Table_1[[#This Row],[מספר רישוי ]],'[3]2024'!$A:$AH,34,0)</f>
        <v>#N/A</v>
      </c>
    </row>
    <row r="3325" spans="1:10" ht="18" customHeight="1" thickBot="1" x14ac:dyDescent="0.3">
      <c r="A3325" s="7"/>
      <c r="B3325" s="7"/>
      <c r="C3325" s="7"/>
      <c r="D3325" s="8"/>
      <c r="E3325" s="713"/>
      <c r="F3325" s="9"/>
      <c r="G3325" s="10"/>
      <c r="H3325" s="43" t="str">
        <f t="array" ref="H3325">IF(ISERROR(INDEX(גיליון3!$U$14:$X$28,MATCH('דיווח פרטני'!G3325,גיליון3!$T$14:$T$28,0),MATCH('דיווח פרטני'!C3325,גיליון3!$U$13:$X$13,0)))," ", INDEX(גיליון3!$U$14:$X$28,MATCH('דיווח פרטני'!G3325,גיליון3!$T$14:$T$28,0),MATCH('דיווח פרטני'!C3325,גיליון3!$U$13:$X$13,0)))</f>
        <v xml:space="preserve"> </v>
      </c>
      <c r="I3325" s="1"/>
      <c r="J3325" s="905" t="e">
        <f>VLOOKUP(Table_1[[#This Row],[מספר רישוי ]],'[3]2024'!$A:$AH,34,0)</f>
        <v>#N/A</v>
      </c>
    </row>
    <row r="3326" spans="1:10" ht="18" customHeight="1" thickBot="1" x14ac:dyDescent="0.3">
      <c r="A3326" s="7"/>
      <c r="B3326" s="7"/>
      <c r="C3326" s="7"/>
      <c r="D3326" s="8"/>
      <c r="E3326" s="713"/>
      <c r="F3326" s="9"/>
      <c r="G3326" s="10"/>
      <c r="H3326" s="43" t="str">
        <f t="array" ref="H3326">IF(ISERROR(INDEX(גיליון3!$U$14:$X$28,MATCH('דיווח פרטני'!G3326,גיליון3!$T$14:$T$28,0),MATCH('דיווח פרטני'!C3326,גיליון3!$U$13:$X$13,0)))," ", INDEX(גיליון3!$U$14:$X$28,MATCH('דיווח פרטני'!G3326,גיליון3!$T$14:$T$28,0),MATCH('דיווח פרטני'!C3326,גיליון3!$U$13:$X$13,0)))</f>
        <v xml:space="preserve"> </v>
      </c>
      <c r="I3326" s="1"/>
      <c r="J3326" s="905" t="e">
        <f>VLOOKUP(Table_1[[#This Row],[מספר רישוי ]],'[3]2024'!$A:$AH,34,0)</f>
        <v>#N/A</v>
      </c>
    </row>
    <row r="3327" spans="1:10" ht="18" customHeight="1" thickBot="1" x14ac:dyDescent="0.3">
      <c r="A3327" s="7"/>
      <c r="B3327" s="7"/>
      <c r="C3327" s="7"/>
      <c r="D3327" s="8"/>
      <c r="E3327" s="713"/>
      <c r="F3327" s="9"/>
      <c r="G3327" s="10"/>
      <c r="H3327" s="43" t="str">
        <f t="array" ref="H3327">IF(ISERROR(INDEX(גיליון3!$U$14:$X$28,MATCH('דיווח פרטני'!G3327,גיליון3!$T$14:$T$28,0),MATCH('דיווח פרטני'!C3327,גיליון3!$U$13:$X$13,0)))," ", INDEX(גיליון3!$U$14:$X$28,MATCH('דיווח פרטני'!G3327,גיליון3!$T$14:$T$28,0),MATCH('דיווח פרטני'!C3327,גיליון3!$U$13:$X$13,0)))</f>
        <v xml:space="preserve"> </v>
      </c>
      <c r="I3327" s="1"/>
      <c r="J3327" s="905" t="e">
        <f>VLOOKUP(Table_1[[#This Row],[מספר רישוי ]],'[3]2024'!$A:$AH,34,0)</f>
        <v>#N/A</v>
      </c>
    </row>
    <row r="3328" spans="1:10" ht="18" customHeight="1" thickBot="1" x14ac:dyDescent="0.3">
      <c r="A3328" s="7"/>
      <c r="B3328" s="7"/>
      <c r="C3328" s="7"/>
      <c r="D3328" s="8"/>
      <c r="E3328" s="713"/>
      <c r="F3328" s="9"/>
      <c r="G3328" s="10"/>
      <c r="H3328" s="43" t="str">
        <f t="array" ref="H3328">IF(ISERROR(INDEX(גיליון3!$U$14:$X$28,MATCH('דיווח פרטני'!G3328,גיליון3!$T$14:$T$28,0),MATCH('דיווח פרטני'!C3328,גיליון3!$U$13:$X$13,0)))," ", INDEX(גיליון3!$U$14:$X$28,MATCH('דיווח פרטני'!G3328,גיליון3!$T$14:$T$28,0),MATCH('דיווח פרטני'!C3328,גיליון3!$U$13:$X$13,0)))</f>
        <v xml:space="preserve"> </v>
      </c>
      <c r="I3328" s="1"/>
      <c r="J3328" s="905" t="e">
        <f>VLOOKUP(Table_1[[#This Row],[מספר רישוי ]],'[3]2024'!$A:$AH,34,0)</f>
        <v>#N/A</v>
      </c>
    </row>
    <row r="3329" spans="1:10" ht="18" customHeight="1" thickBot="1" x14ac:dyDescent="0.3">
      <c r="A3329" s="7"/>
      <c r="B3329" s="7"/>
      <c r="C3329" s="7"/>
      <c r="D3329" s="8"/>
      <c r="E3329" s="713"/>
      <c r="F3329" s="9"/>
      <c r="G3329" s="10"/>
      <c r="H3329" s="43" t="str">
        <f t="array" ref="H3329">IF(ISERROR(INDEX(גיליון3!$U$14:$X$28,MATCH('דיווח פרטני'!G3329,גיליון3!$T$14:$T$28,0),MATCH('דיווח פרטני'!C3329,גיליון3!$U$13:$X$13,0)))," ", INDEX(גיליון3!$U$14:$X$28,MATCH('דיווח פרטני'!G3329,גיליון3!$T$14:$T$28,0),MATCH('דיווח פרטני'!C3329,גיליון3!$U$13:$X$13,0)))</f>
        <v xml:space="preserve"> </v>
      </c>
      <c r="I3329" s="1"/>
      <c r="J3329" s="905" t="e">
        <f>VLOOKUP(Table_1[[#This Row],[מספר רישוי ]],'[3]2024'!$A:$AH,34,0)</f>
        <v>#N/A</v>
      </c>
    </row>
    <row r="3330" spans="1:10" ht="18" customHeight="1" thickBot="1" x14ac:dyDescent="0.3">
      <c r="A3330" s="7"/>
      <c r="B3330" s="7"/>
      <c r="C3330" s="7"/>
      <c r="D3330" s="8"/>
      <c r="E3330" s="713"/>
      <c r="F3330" s="9"/>
      <c r="G3330" s="10"/>
      <c r="H3330" s="43" t="str">
        <f t="array" ref="H3330">IF(ISERROR(INDEX(גיליון3!$U$14:$X$28,MATCH('דיווח פרטני'!G3330,גיליון3!$T$14:$T$28,0),MATCH('דיווח פרטני'!C3330,גיליון3!$U$13:$X$13,0)))," ", INDEX(גיליון3!$U$14:$X$28,MATCH('דיווח פרטני'!G3330,גיליון3!$T$14:$T$28,0),MATCH('דיווח פרטני'!C3330,גיליון3!$U$13:$X$13,0)))</f>
        <v xml:space="preserve"> </v>
      </c>
      <c r="I3330" s="1"/>
      <c r="J3330" s="905" t="e">
        <f>VLOOKUP(Table_1[[#This Row],[מספר רישוי ]],'[3]2024'!$A:$AH,34,0)</f>
        <v>#N/A</v>
      </c>
    </row>
    <row r="3331" spans="1:10" ht="18" customHeight="1" thickBot="1" x14ac:dyDescent="0.3">
      <c r="A3331" s="7"/>
      <c r="B3331" s="7"/>
      <c r="C3331" s="7"/>
      <c r="D3331" s="8"/>
      <c r="E3331" s="713"/>
      <c r="F3331" s="9"/>
      <c r="G3331" s="10"/>
      <c r="H3331" s="43" t="str">
        <f t="array" ref="H3331">IF(ISERROR(INDEX(גיליון3!$U$14:$X$28,MATCH('דיווח פרטני'!G3331,גיליון3!$T$14:$T$28,0),MATCH('דיווח פרטני'!C3331,גיליון3!$U$13:$X$13,0)))," ", INDEX(גיליון3!$U$14:$X$28,MATCH('דיווח פרטני'!G3331,גיליון3!$T$14:$T$28,0),MATCH('דיווח פרטני'!C3331,גיליון3!$U$13:$X$13,0)))</f>
        <v xml:space="preserve"> </v>
      </c>
      <c r="I3331" s="1"/>
      <c r="J3331" s="905" t="e">
        <f>VLOOKUP(Table_1[[#This Row],[מספר רישוי ]],'[3]2024'!$A:$AH,34,0)</f>
        <v>#N/A</v>
      </c>
    </row>
    <row r="3332" spans="1:10" ht="18" customHeight="1" thickBot="1" x14ac:dyDescent="0.3">
      <c r="A3332" s="7"/>
      <c r="B3332" s="7"/>
      <c r="C3332" s="7"/>
      <c r="D3332" s="8"/>
      <c r="E3332" s="713"/>
      <c r="F3332" s="9"/>
      <c r="G3332" s="10"/>
      <c r="H3332" s="43" t="str">
        <f t="array" ref="H3332">IF(ISERROR(INDEX(גיליון3!$U$14:$X$28,MATCH('דיווח פרטני'!G3332,גיליון3!$T$14:$T$28,0),MATCH('דיווח פרטני'!C3332,גיליון3!$U$13:$X$13,0)))," ", INDEX(גיליון3!$U$14:$X$28,MATCH('דיווח פרטני'!G3332,גיליון3!$T$14:$T$28,0),MATCH('דיווח פרטני'!C3332,גיליון3!$U$13:$X$13,0)))</f>
        <v xml:space="preserve"> </v>
      </c>
      <c r="I3332" s="1"/>
      <c r="J3332" s="905" t="e">
        <f>VLOOKUP(Table_1[[#This Row],[מספר רישוי ]],'[3]2024'!$A:$AH,34,0)</f>
        <v>#N/A</v>
      </c>
    </row>
    <row r="3333" spans="1:10" ht="18" customHeight="1" thickBot="1" x14ac:dyDescent="0.3">
      <c r="A3333" s="7"/>
      <c r="B3333" s="7"/>
      <c r="C3333" s="7"/>
      <c r="D3333" s="8"/>
      <c r="E3333" s="713"/>
      <c r="F3333" s="9"/>
      <c r="G3333" s="10"/>
      <c r="H3333" s="43" t="str">
        <f t="array" ref="H3333">IF(ISERROR(INDEX(גיליון3!$U$14:$X$28,MATCH('דיווח פרטני'!G3333,גיליון3!$T$14:$T$28,0),MATCH('דיווח פרטני'!C3333,גיליון3!$U$13:$X$13,0)))," ", INDEX(גיליון3!$U$14:$X$28,MATCH('דיווח פרטני'!G3333,גיליון3!$T$14:$T$28,0),MATCH('דיווח פרטני'!C3333,גיליון3!$U$13:$X$13,0)))</f>
        <v xml:space="preserve"> </v>
      </c>
      <c r="I3333" s="1"/>
      <c r="J3333" s="905" t="e">
        <f>VLOOKUP(Table_1[[#This Row],[מספר רישוי ]],'[3]2024'!$A:$AH,34,0)</f>
        <v>#N/A</v>
      </c>
    </row>
    <row r="3334" spans="1:10" ht="18" customHeight="1" thickBot="1" x14ac:dyDescent="0.3">
      <c r="A3334" s="7"/>
      <c r="B3334" s="7"/>
      <c r="C3334" s="7"/>
      <c r="D3334" s="8"/>
      <c r="E3334" s="713"/>
      <c r="F3334" s="9"/>
      <c r="G3334" s="10"/>
      <c r="H3334" s="43" t="str">
        <f t="array" ref="H3334">IF(ISERROR(INDEX(גיליון3!$U$14:$X$28,MATCH('דיווח פרטני'!G3334,גיליון3!$T$14:$T$28,0),MATCH('דיווח פרטני'!C3334,גיליון3!$U$13:$X$13,0)))," ", INDEX(גיליון3!$U$14:$X$28,MATCH('דיווח פרטני'!G3334,גיליון3!$T$14:$T$28,0),MATCH('דיווח פרטני'!C3334,גיליון3!$U$13:$X$13,0)))</f>
        <v xml:space="preserve"> </v>
      </c>
      <c r="I3334" s="1"/>
      <c r="J3334" s="905" t="e">
        <f>VLOOKUP(Table_1[[#This Row],[מספר רישוי ]],'[3]2024'!$A:$AH,34,0)</f>
        <v>#N/A</v>
      </c>
    </row>
    <row r="3335" spans="1:10" ht="18" customHeight="1" thickBot="1" x14ac:dyDescent="0.3">
      <c r="A3335" s="7"/>
      <c r="B3335" s="7"/>
      <c r="C3335" s="7"/>
      <c r="D3335" s="8"/>
      <c r="E3335" s="713"/>
      <c r="F3335" s="9"/>
      <c r="G3335" s="10"/>
      <c r="H3335" s="43" t="str">
        <f t="array" ref="H3335">IF(ISERROR(INDEX(גיליון3!$U$14:$X$28,MATCH('דיווח פרטני'!G3335,גיליון3!$T$14:$T$28,0),MATCH('דיווח פרטני'!C3335,גיליון3!$U$13:$X$13,0)))," ", INDEX(גיליון3!$U$14:$X$28,MATCH('דיווח פרטני'!G3335,גיליון3!$T$14:$T$28,0),MATCH('דיווח פרטני'!C3335,גיליון3!$U$13:$X$13,0)))</f>
        <v xml:space="preserve"> </v>
      </c>
      <c r="I3335" s="1"/>
      <c r="J3335" s="905" t="e">
        <f>VLOOKUP(Table_1[[#This Row],[מספר רישוי ]],'[3]2024'!$A:$AH,34,0)</f>
        <v>#N/A</v>
      </c>
    </row>
    <row r="3336" spans="1:10" ht="18" customHeight="1" thickBot="1" x14ac:dyDescent="0.3">
      <c r="A3336" s="7"/>
      <c r="B3336" s="7"/>
      <c r="C3336" s="7"/>
      <c r="D3336" s="8"/>
      <c r="E3336" s="713"/>
      <c r="F3336" s="9"/>
      <c r="G3336" s="10"/>
      <c r="H3336" s="43" t="str">
        <f t="array" ref="H3336">IF(ISERROR(INDEX(גיליון3!$U$14:$X$28,MATCH('דיווח פרטני'!G3336,גיליון3!$T$14:$T$28,0),MATCH('דיווח פרטני'!C3336,גיליון3!$U$13:$X$13,0)))," ", INDEX(גיליון3!$U$14:$X$28,MATCH('דיווח פרטני'!G3336,גיליון3!$T$14:$T$28,0),MATCH('דיווח פרטני'!C3336,גיליון3!$U$13:$X$13,0)))</f>
        <v xml:space="preserve"> </v>
      </c>
      <c r="I3336" s="1"/>
      <c r="J3336" s="905" t="e">
        <f>VLOOKUP(Table_1[[#This Row],[מספר רישוי ]],'[3]2024'!$A:$AH,34,0)</f>
        <v>#N/A</v>
      </c>
    </row>
    <row r="3337" spans="1:10" ht="18" customHeight="1" thickBot="1" x14ac:dyDescent="0.3">
      <c r="A3337" s="7"/>
      <c r="B3337" s="7"/>
      <c r="C3337" s="7"/>
      <c r="D3337" s="8"/>
      <c r="E3337" s="713"/>
      <c r="F3337" s="9"/>
      <c r="G3337" s="10"/>
      <c r="H3337" s="43" t="str">
        <f t="array" ref="H3337">IF(ISERROR(INDEX(גיליון3!$U$14:$X$28,MATCH('דיווח פרטני'!G3337,גיליון3!$T$14:$T$28,0),MATCH('דיווח פרטני'!C3337,גיליון3!$U$13:$X$13,0)))," ", INDEX(גיליון3!$U$14:$X$28,MATCH('דיווח פרטני'!G3337,גיליון3!$T$14:$T$28,0),MATCH('דיווח פרטני'!C3337,גיליון3!$U$13:$X$13,0)))</f>
        <v xml:space="preserve"> </v>
      </c>
      <c r="I3337" s="1"/>
      <c r="J3337" s="905" t="e">
        <f>VLOOKUP(Table_1[[#This Row],[מספר רישוי ]],'[3]2024'!$A:$AH,34,0)</f>
        <v>#N/A</v>
      </c>
    </row>
    <row r="3338" spans="1:10" ht="18" customHeight="1" thickBot="1" x14ac:dyDescent="0.3">
      <c r="A3338" s="7"/>
      <c r="B3338" s="7"/>
      <c r="C3338" s="7"/>
      <c r="D3338" s="8"/>
      <c r="E3338" s="713"/>
      <c r="F3338" s="9"/>
      <c r="G3338" s="10"/>
      <c r="H3338" s="43" t="str">
        <f t="array" ref="H3338">IF(ISERROR(INDEX(גיליון3!$U$14:$X$28,MATCH('דיווח פרטני'!G3338,גיליון3!$T$14:$T$28,0),MATCH('דיווח פרטני'!C3338,גיליון3!$U$13:$X$13,0)))," ", INDEX(גיליון3!$U$14:$X$28,MATCH('דיווח פרטני'!G3338,גיליון3!$T$14:$T$28,0),MATCH('דיווח פרטני'!C3338,גיליון3!$U$13:$X$13,0)))</f>
        <v xml:space="preserve"> </v>
      </c>
      <c r="I3338" s="1"/>
      <c r="J3338" s="905" t="e">
        <f>VLOOKUP(Table_1[[#This Row],[מספר רישוי ]],'[3]2024'!$A:$AH,34,0)</f>
        <v>#N/A</v>
      </c>
    </row>
    <row r="3339" spans="1:10" ht="18" customHeight="1" thickBot="1" x14ac:dyDescent="0.3">
      <c r="A3339" s="7"/>
      <c r="B3339" s="7"/>
      <c r="C3339" s="7"/>
      <c r="D3339" s="8"/>
      <c r="E3339" s="713"/>
      <c r="F3339" s="9"/>
      <c r="G3339" s="10"/>
      <c r="H3339" s="43" t="str">
        <f t="array" ref="H3339">IF(ISERROR(INDEX(גיליון3!$U$14:$X$28,MATCH('דיווח פרטני'!G3339,גיליון3!$T$14:$T$28,0),MATCH('דיווח פרטני'!C3339,גיליון3!$U$13:$X$13,0)))," ", INDEX(גיליון3!$U$14:$X$28,MATCH('דיווח פרטני'!G3339,גיליון3!$T$14:$T$28,0),MATCH('דיווח פרטני'!C3339,גיליון3!$U$13:$X$13,0)))</f>
        <v xml:space="preserve"> </v>
      </c>
      <c r="I3339" s="1"/>
      <c r="J3339" s="905" t="e">
        <f>VLOOKUP(Table_1[[#This Row],[מספר רישוי ]],'[3]2024'!$A:$AH,34,0)</f>
        <v>#N/A</v>
      </c>
    </row>
    <row r="3340" spans="1:10" ht="18" customHeight="1" thickBot="1" x14ac:dyDescent="0.3">
      <c r="A3340" s="7"/>
      <c r="B3340" s="7"/>
      <c r="C3340" s="7"/>
      <c r="D3340" s="8"/>
      <c r="E3340" s="713"/>
      <c r="F3340" s="9"/>
      <c r="G3340" s="10"/>
      <c r="H3340" s="43" t="str">
        <f t="array" ref="H3340">IF(ISERROR(INDEX(גיליון3!$U$14:$X$28,MATCH('דיווח פרטני'!G3340,גיליון3!$T$14:$T$28,0),MATCH('דיווח פרטני'!C3340,גיליון3!$U$13:$X$13,0)))," ", INDEX(גיליון3!$U$14:$X$28,MATCH('דיווח פרטני'!G3340,גיליון3!$T$14:$T$28,0),MATCH('דיווח פרטני'!C3340,גיליון3!$U$13:$X$13,0)))</f>
        <v xml:space="preserve"> </v>
      </c>
      <c r="I3340" s="1"/>
      <c r="J3340" s="905" t="e">
        <f>VLOOKUP(Table_1[[#This Row],[מספר רישוי ]],'[3]2024'!$A:$AH,34,0)</f>
        <v>#N/A</v>
      </c>
    </row>
    <row r="3341" spans="1:10" ht="18" customHeight="1" thickBot="1" x14ac:dyDescent="0.3">
      <c r="A3341" s="7"/>
      <c r="B3341" s="7"/>
      <c r="C3341" s="7"/>
      <c r="D3341" s="8"/>
      <c r="E3341" s="713"/>
      <c r="F3341" s="9"/>
      <c r="G3341" s="10"/>
      <c r="H3341" s="43" t="str">
        <f t="array" ref="H3341">IF(ISERROR(INDEX(גיליון3!$U$14:$X$28,MATCH('דיווח פרטני'!G3341,גיליון3!$T$14:$T$28,0),MATCH('דיווח פרטני'!C3341,גיליון3!$U$13:$X$13,0)))," ", INDEX(גיליון3!$U$14:$X$28,MATCH('דיווח פרטני'!G3341,גיליון3!$T$14:$T$28,0),MATCH('דיווח פרטני'!C3341,גיליון3!$U$13:$X$13,0)))</f>
        <v xml:space="preserve"> </v>
      </c>
      <c r="I3341" s="1"/>
      <c r="J3341" s="905" t="e">
        <f>VLOOKUP(Table_1[[#This Row],[מספר רישוי ]],'[3]2024'!$A:$AH,34,0)</f>
        <v>#N/A</v>
      </c>
    </row>
    <row r="3342" spans="1:10" ht="18" customHeight="1" thickBot="1" x14ac:dyDescent="0.3">
      <c r="A3342" s="7"/>
      <c r="B3342" s="7"/>
      <c r="C3342" s="7"/>
      <c r="D3342" s="8"/>
      <c r="E3342" s="713"/>
      <c r="F3342" s="9"/>
      <c r="G3342" s="10"/>
      <c r="H3342" s="43" t="str">
        <f t="array" ref="H3342">IF(ISERROR(INDEX(גיליון3!$U$14:$X$28,MATCH('דיווח פרטני'!G3342,גיליון3!$T$14:$T$28,0),MATCH('דיווח פרטני'!C3342,גיליון3!$U$13:$X$13,0)))," ", INDEX(גיליון3!$U$14:$X$28,MATCH('דיווח פרטני'!G3342,גיליון3!$T$14:$T$28,0),MATCH('דיווח פרטני'!C3342,גיליון3!$U$13:$X$13,0)))</f>
        <v xml:space="preserve"> </v>
      </c>
      <c r="I3342" s="1"/>
      <c r="J3342" s="905" t="e">
        <f>VLOOKUP(Table_1[[#This Row],[מספר רישוי ]],'[3]2024'!$A:$AH,34,0)</f>
        <v>#N/A</v>
      </c>
    </row>
    <row r="3343" spans="1:10" ht="18" customHeight="1" thickBot="1" x14ac:dyDescent="0.3">
      <c r="A3343" s="7"/>
      <c r="B3343" s="7"/>
      <c r="C3343" s="7"/>
      <c r="D3343" s="8"/>
      <c r="E3343" s="713"/>
      <c r="F3343" s="9"/>
      <c r="G3343" s="10"/>
      <c r="H3343" s="43" t="str">
        <f t="array" ref="H3343">IF(ISERROR(INDEX(גיליון3!$U$14:$X$28,MATCH('דיווח פרטני'!G3343,גיליון3!$T$14:$T$28,0),MATCH('דיווח פרטני'!C3343,גיליון3!$U$13:$X$13,0)))," ", INDEX(גיליון3!$U$14:$X$28,MATCH('דיווח פרטני'!G3343,גיליון3!$T$14:$T$28,0),MATCH('דיווח פרטני'!C3343,גיליון3!$U$13:$X$13,0)))</f>
        <v xml:space="preserve"> </v>
      </c>
      <c r="I3343" s="1"/>
      <c r="J3343" s="905" t="e">
        <f>VLOOKUP(Table_1[[#This Row],[מספר רישוי ]],'[3]2024'!$A:$AH,34,0)</f>
        <v>#N/A</v>
      </c>
    </row>
    <row r="3344" spans="1:10" ht="18" customHeight="1" thickBot="1" x14ac:dyDescent="0.3">
      <c r="A3344" s="7"/>
      <c r="B3344" s="7"/>
      <c r="C3344" s="7"/>
      <c r="D3344" s="8"/>
      <c r="E3344" s="713"/>
      <c r="F3344" s="9"/>
      <c r="G3344" s="10"/>
      <c r="H3344" s="43" t="str">
        <f t="array" ref="H3344">IF(ISERROR(INDEX(גיליון3!$U$14:$X$28,MATCH('דיווח פרטני'!G3344,גיליון3!$T$14:$T$28,0),MATCH('דיווח פרטני'!C3344,גיליון3!$U$13:$X$13,0)))," ", INDEX(גיליון3!$U$14:$X$28,MATCH('דיווח פרטני'!G3344,גיליון3!$T$14:$T$28,0),MATCH('דיווח פרטני'!C3344,גיליון3!$U$13:$X$13,0)))</f>
        <v xml:space="preserve"> </v>
      </c>
      <c r="I3344" s="1"/>
      <c r="J3344" s="905" t="e">
        <f>VLOOKUP(Table_1[[#This Row],[מספר רישוי ]],'[3]2024'!$A:$AH,34,0)</f>
        <v>#N/A</v>
      </c>
    </row>
    <row r="3345" spans="1:10" ht="18" customHeight="1" thickBot="1" x14ac:dyDescent="0.3">
      <c r="A3345" s="7"/>
      <c r="B3345" s="7"/>
      <c r="C3345" s="7"/>
      <c r="D3345" s="8"/>
      <c r="E3345" s="713"/>
      <c r="F3345" s="9"/>
      <c r="G3345" s="10"/>
      <c r="H3345" s="43" t="str">
        <f t="array" ref="H3345">IF(ISERROR(INDEX(גיליון3!$U$14:$X$28,MATCH('דיווח פרטני'!G3345,גיליון3!$T$14:$T$28,0),MATCH('דיווח פרטני'!C3345,גיליון3!$U$13:$X$13,0)))," ", INDEX(גיליון3!$U$14:$X$28,MATCH('דיווח פרטני'!G3345,גיליון3!$T$14:$T$28,0),MATCH('דיווח פרטני'!C3345,גיליון3!$U$13:$X$13,0)))</f>
        <v xml:space="preserve"> </v>
      </c>
      <c r="I3345" s="1"/>
      <c r="J3345" s="905" t="e">
        <f>VLOOKUP(Table_1[[#This Row],[מספר רישוי ]],'[3]2024'!$A:$AH,34,0)</f>
        <v>#N/A</v>
      </c>
    </row>
    <row r="3346" spans="1:10" ht="18" customHeight="1" thickBot="1" x14ac:dyDescent="0.3">
      <c r="A3346" s="7"/>
      <c r="B3346" s="7"/>
      <c r="C3346" s="7"/>
      <c r="D3346" s="8"/>
      <c r="E3346" s="713"/>
      <c r="F3346" s="9"/>
      <c r="G3346" s="10"/>
      <c r="H3346" s="43" t="str">
        <f t="array" ref="H3346">IF(ISERROR(INDEX(גיליון3!$U$14:$X$28,MATCH('דיווח פרטני'!G3346,גיליון3!$T$14:$T$28,0),MATCH('דיווח פרטני'!C3346,גיליון3!$U$13:$X$13,0)))," ", INDEX(גיליון3!$U$14:$X$28,MATCH('דיווח פרטני'!G3346,גיליון3!$T$14:$T$28,0),MATCH('דיווח פרטני'!C3346,גיליון3!$U$13:$X$13,0)))</f>
        <v xml:space="preserve"> </v>
      </c>
      <c r="I3346" s="1"/>
      <c r="J3346" s="905" t="e">
        <f>VLOOKUP(Table_1[[#This Row],[מספר רישוי ]],'[3]2024'!$A:$AH,34,0)</f>
        <v>#N/A</v>
      </c>
    </row>
    <row r="3347" spans="1:10" ht="18" customHeight="1" thickBot="1" x14ac:dyDescent="0.3">
      <c r="A3347" s="7"/>
      <c r="B3347" s="7"/>
      <c r="C3347" s="7"/>
      <c r="D3347" s="8"/>
      <c r="E3347" s="713"/>
      <c r="F3347" s="9"/>
      <c r="G3347" s="10"/>
      <c r="H3347" s="43" t="str">
        <f t="array" ref="H3347">IF(ISERROR(INDEX(גיליון3!$U$14:$X$28,MATCH('דיווח פרטני'!G3347,גיליון3!$T$14:$T$28,0),MATCH('דיווח פרטני'!C3347,גיליון3!$U$13:$X$13,0)))," ", INDEX(גיליון3!$U$14:$X$28,MATCH('דיווח פרטני'!G3347,גיליון3!$T$14:$T$28,0),MATCH('דיווח פרטני'!C3347,גיליון3!$U$13:$X$13,0)))</f>
        <v xml:space="preserve"> </v>
      </c>
      <c r="I3347" s="1"/>
      <c r="J3347" s="905" t="e">
        <f>VLOOKUP(Table_1[[#This Row],[מספר רישוי ]],'[3]2024'!$A:$AH,34,0)</f>
        <v>#N/A</v>
      </c>
    </row>
    <row r="3348" spans="1:10" ht="18" customHeight="1" thickBot="1" x14ac:dyDescent="0.3">
      <c r="A3348" s="7"/>
      <c r="B3348" s="7"/>
      <c r="C3348" s="7"/>
      <c r="D3348" s="8"/>
      <c r="E3348" s="713"/>
      <c r="F3348" s="9"/>
      <c r="G3348" s="10"/>
      <c r="H3348" s="43" t="str">
        <f t="array" ref="H3348">IF(ISERROR(INDEX(גיליון3!$U$14:$X$28,MATCH('דיווח פרטני'!G3348,גיליון3!$T$14:$T$28,0),MATCH('דיווח פרטני'!C3348,גיליון3!$U$13:$X$13,0)))," ", INDEX(גיליון3!$U$14:$X$28,MATCH('דיווח פרטני'!G3348,גיליון3!$T$14:$T$28,0),MATCH('דיווח פרטני'!C3348,גיליון3!$U$13:$X$13,0)))</f>
        <v xml:space="preserve"> </v>
      </c>
      <c r="I3348" s="1"/>
      <c r="J3348" s="905" t="e">
        <f>VLOOKUP(Table_1[[#This Row],[מספר רישוי ]],'[3]2024'!$A:$AH,34,0)</f>
        <v>#N/A</v>
      </c>
    </row>
    <row r="3349" spans="1:10" ht="18" customHeight="1" thickBot="1" x14ac:dyDescent="0.3">
      <c r="A3349" s="7"/>
      <c r="B3349" s="7"/>
      <c r="C3349" s="7"/>
      <c r="D3349" s="8"/>
      <c r="E3349" s="713"/>
      <c r="F3349" s="9"/>
      <c r="G3349" s="10"/>
      <c r="H3349" s="43" t="str">
        <f t="array" ref="H3349">IF(ISERROR(INDEX(גיליון3!$U$14:$X$28,MATCH('דיווח פרטני'!G3349,גיליון3!$T$14:$T$28,0),MATCH('דיווח פרטני'!C3349,גיליון3!$U$13:$X$13,0)))," ", INDEX(גיליון3!$U$14:$X$28,MATCH('דיווח פרטני'!G3349,גיליון3!$T$14:$T$28,0),MATCH('דיווח פרטני'!C3349,גיליון3!$U$13:$X$13,0)))</f>
        <v xml:space="preserve"> </v>
      </c>
      <c r="I3349" s="1"/>
      <c r="J3349" s="905" t="e">
        <f>VLOOKUP(Table_1[[#This Row],[מספר רישוי ]],'[3]2024'!$A:$AH,34,0)</f>
        <v>#N/A</v>
      </c>
    </row>
    <row r="3350" spans="1:10" ht="18" customHeight="1" thickBot="1" x14ac:dyDescent="0.3">
      <c r="A3350" s="7"/>
      <c r="B3350" s="7"/>
      <c r="C3350" s="7"/>
      <c r="D3350" s="8"/>
      <c r="E3350" s="713"/>
      <c r="F3350" s="9"/>
      <c r="G3350" s="10"/>
      <c r="H3350" s="43" t="str">
        <f t="array" ref="H3350">IF(ISERROR(INDEX(גיליון3!$U$14:$X$28,MATCH('דיווח פרטני'!G3350,גיליון3!$T$14:$T$28,0),MATCH('דיווח פרטני'!C3350,גיליון3!$U$13:$X$13,0)))," ", INDEX(גיליון3!$U$14:$X$28,MATCH('דיווח פרטני'!G3350,גיליון3!$T$14:$T$28,0),MATCH('דיווח פרטני'!C3350,גיליון3!$U$13:$X$13,0)))</f>
        <v xml:space="preserve"> </v>
      </c>
      <c r="I3350" s="1"/>
      <c r="J3350" s="905" t="e">
        <f>VLOOKUP(Table_1[[#This Row],[מספר רישוי ]],'[3]2024'!$A:$AH,34,0)</f>
        <v>#N/A</v>
      </c>
    </row>
    <row r="3351" spans="1:10" ht="18" customHeight="1" thickBot="1" x14ac:dyDescent="0.3">
      <c r="A3351" s="7"/>
      <c r="B3351" s="7"/>
      <c r="C3351" s="7"/>
      <c r="D3351" s="8"/>
      <c r="E3351" s="713"/>
      <c r="F3351" s="9"/>
      <c r="G3351" s="10"/>
      <c r="H3351" s="43" t="str">
        <f t="array" ref="H3351">IF(ISERROR(INDEX(גיליון3!$U$14:$X$28,MATCH('דיווח פרטני'!G3351,גיליון3!$T$14:$T$28,0),MATCH('דיווח פרטני'!C3351,גיליון3!$U$13:$X$13,0)))," ", INDEX(גיליון3!$U$14:$X$28,MATCH('דיווח פרטני'!G3351,גיליון3!$T$14:$T$28,0),MATCH('דיווח פרטני'!C3351,גיליון3!$U$13:$X$13,0)))</f>
        <v xml:space="preserve"> </v>
      </c>
      <c r="I3351" s="1"/>
      <c r="J3351" s="905" t="e">
        <f>VLOOKUP(Table_1[[#This Row],[מספר רישוי ]],'[3]2024'!$A:$AH,34,0)</f>
        <v>#N/A</v>
      </c>
    </row>
    <row r="3352" spans="1:10" ht="18" customHeight="1" thickBot="1" x14ac:dyDescent="0.3">
      <c r="A3352" s="7"/>
      <c r="B3352" s="7"/>
      <c r="C3352" s="7"/>
      <c r="D3352" s="8"/>
      <c r="E3352" s="713"/>
      <c r="F3352" s="9"/>
      <c r="G3352" s="10"/>
      <c r="H3352" s="43" t="str">
        <f t="array" ref="H3352">IF(ISERROR(INDEX(גיליון3!$U$14:$X$28,MATCH('דיווח פרטני'!G3352,גיליון3!$T$14:$T$28,0),MATCH('דיווח פרטני'!C3352,גיליון3!$U$13:$X$13,0)))," ", INDEX(גיליון3!$U$14:$X$28,MATCH('דיווח פרטני'!G3352,גיליון3!$T$14:$T$28,0),MATCH('דיווח פרטני'!C3352,גיליון3!$U$13:$X$13,0)))</f>
        <v xml:space="preserve"> </v>
      </c>
      <c r="I3352" s="1"/>
      <c r="J3352" s="905" t="e">
        <f>VLOOKUP(Table_1[[#This Row],[מספר רישוי ]],'[3]2024'!$A:$AH,34,0)</f>
        <v>#N/A</v>
      </c>
    </row>
    <row r="3353" spans="1:10" ht="18" customHeight="1" thickBot="1" x14ac:dyDescent="0.3">
      <c r="A3353" s="7"/>
      <c r="B3353" s="7"/>
      <c r="C3353" s="7"/>
      <c r="D3353" s="8"/>
      <c r="E3353" s="713"/>
      <c r="F3353" s="9"/>
      <c r="G3353" s="10"/>
      <c r="H3353" s="43" t="str">
        <f t="array" ref="H3353">IF(ISERROR(INDEX(גיליון3!$U$14:$X$28,MATCH('דיווח פרטני'!G3353,גיליון3!$T$14:$T$28,0),MATCH('דיווח פרטני'!C3353,גיליון3!$U$13:$X$13,0)))," ", INDEX(גיליון3!$U$14:$X$28,MATCH('דיווח פרטני'!G3353,גיליון3!$T$14:$T$28,0),MATCH('דיווח פרטני'!C3353,גיליון3!$U$13:$X$13,0)))</f>
        <v xml:space="preserve"> </v>
      </c>
      <c r="I3353" s="1"/>
      <c r="J3353" s="905" t="e">
        <f>VLOOKUP(Table_1[[#This Row],[מספר רישוי ]],'[3]2024'!$A:$AH,34,0)</f>
        <v>#N/A</v>
      </c>
    </row>
    <row r="3354" spans="1:10" ht="18" customHeight="1" thickBot="1" x14ac:dyDescent="0.3">
      <c r="A3354" s="7"/>
      <c r="B3354" s="7"/>
      <c r="C3354" s="7"/>
      <c r="D3354" s="8"/>
      <c r="E3354" s="713"/>
      <c r="F3354" s="9"/>
      <c r="G3354" s="10"/>
      <c r="H3354" s="43" t="str">
        <f t="array" ref="H3354">IF(ISERROR(INDEX(גיליון3!$U$14:$X$28,MATCH('דיווח פרטני'!G3354,גיליון3!$T$14:$T$28,0),MATCH('דיווח פרטני'!C3354,גיליון3!$U$13:$X$13,0)))," ", INDEX(גיליון3!$U$14:$X$28,MATCH('דיווח פרטני'!G3354,גיליון3!$T$14:$T$28,0),MATCH('דיווח פרטני'!C3354,גיליון3!$U$13:$X$13,0)))</f>
        <v xml:space="preserve"> </v>
      </c>
      <c r="I3354" s="1"/>
      <c r="J3354" s="905" t="e">
        <f>VLOOKUP(Table_1[[#This Row],[מספר רישוי ]],'[3]2024'!$A:$AH,34,0)</f>
        <v>#N/A</v>
      </c>
    </row>
    <row r="3355" spans="1:10" ht="18" customHeight="1" thickBot="1" x14ac:dyDescent="0.3">
      <c r="A3355" s="7"/>
      <c r="B3355" s="7"/>
      <c r="C3355" s="7"/>
      <c r="D3355" s="8"/>
      <c r="E3355" s="713"/>
      <c r="F3355" s="9"/>
      <c r="G3355" s="10"/>
      <c r="H3355" s="43" t="str">
        <f t="array" ref="H3355">IF(ISERROR(INDEX(גיליון3!$U$14:$X$28,MATCH('דיווח פרטני'!G3355,גיליון3!$T$14:$T$28,0),MATCH('דיווח פרטני'!C3355,גיליון3!$U$13:$X$13,0)))," ", INDEX(גיליון3!$U$14:$X$28,MATCH('דיווח פרטני'!G3355,גיליון3!$T$14:$T$28,0),MATCH('דיווח פרטני'!C3355,גיליון3!$U$13:$X$13,0)))</f>
        <v xml:space="preserve"> </v>
      </c>
      <c r="I3355" s="1"/>
      <c r="J3355" s="905" t="e">
        <f>VLOOKUP(Table_1[[#This Row],[מספר רישוי ]],'[3]2024'!$A:$AH,34,0)</f>
        <v>#N/A</v>
      </c>
    </row>
    <row r="3356" spans="1:10" ht="18" customHeight="1" thickBot="1" x14ac:dyDescent="0.3">
      <c r="A3356" s="7"/>
      <c r="B3356" s="7"/>
      <c r="C3356" s="7"/>
      <c r="D3356" s="8"/>
      <c r="E3356" s="713"/>
      <c r="F3356" s="9"/>
      <c r="G3356" s="10"/>
      <c r="H3356" s="43" t="str">
        <f t="array" ref="H3356">IF(ISERROR(INDEX(גיליון3!$U$14:$X$28,MATCH('דיווח פרטני'!G3356,גיליון3!$T$14:$T$28,0),MATCH('דיווח פרטני'!C3356,גיליון3!$U$13:$X$13,0)))," ", INDEX(גיליון3!$U$14:$X$28,MATCH('דיווח פרטני'!G3356,גיליון3!$T$14:$T$28,0),MATCH('דיווח פרטני'!C3356,גיליון3!$U$13:$X$13,0)))</f>
        <v xml:space="preserve"> </v>
      </c>
      <c r="I3356" s="1"/>
      <c r="J3356" s="905" t="e">
        <f>VLOOKUP(Table_1[[#This Row],[מספר רישוי ]],'[3]2024'!$A:$AH,34,0)</f>
        <v>#N/A</v>
      </c>
    </row>
    <row r="3357" spans="1:10" ht="18" customHeight="1" thickBot="1" x14ac:dyDescent="0.3">
      <c r="A3357" s="7"/>
      <c r="B3357" s="7"/>
      <c r="C3357" s="7"/>
      <c r="D3357" s="8"/>
      <c r="E3357" s="713"/>
      <c r="F3357" s="9"/>
      <c r="G3357" s="10"/>
      <c r="H3357" s="43" t="str">
        <f t="array" ref="H3357">IF(ISERROR(INDEX(גיליון3!$U$14:$X$28,MATCH('דיווח פרטני'!G3357,גיליון3!$T$14:$T$28,0),MATCH('דיווח פרטני'!C3357,גיליון3!$U$13:$X$13,0)))," ", INDEX(גיליון3!$U$14:$X$28,MATCH('דיווח פרטני'!G3357,גיליון3!$T$14:$T$28,0),MATCH('דיווח פרטני'!C3357,גיליון3!$U$13:$X$13,0)))</f>
        <v xml:space="preserve"> </v>
      </c>
      <c r="I3357" s="1"/>
      <c r="J3357" s="905" t="e">
        <f>VLOOKUP(Table_1[[#This Row],[מספר רישוי ]],'[3]2024'!$A:$AH,34,0)</f>
        <v>#N/A</v>
      </c>
    </row>
    <row r="3358" spans="1:10" ht="18" customHeight="1" thickBot="1" x14ac:dyDescent="0.3">
      <c r="A3358" s="7"/>
      <c r="B3358" s="7"/>
      <c r="C3358" s="7"/>
      <c r="D3358" s="8"/>
      <c r="E3358" s="713"/>
      <c r="F3358" s="9"/>
      <c r="G3358" s="10"/>
      <c r="H3358" s="43" t="str">
        <f t="array" ref="H3358">IF(ISERROR(INDEX(גיליון3!$U$14:$X$28,MATCH('דיווח פרטני'!G3358,גיליון3!$T$14:$T$28,0),MATCH('דיווח פרטני'!C3358,גיליון3!$U$13:$X$13,0)))," ", INDEX(גיליון3!$U$14:$X$28,MATCH('דיווח פרטני'!G3358,גיליון3!$T$14:$T$28,0),MATCH('דיווח פרטני'!C3358,גיליון3!$U$13:$X$13,0)))</f>
        <v xml:space="preserve"> </v>
      </c>
      <c r="I3358" s="1"/>
      <c r="J3358" s="905" t="e">
        <f>VLOOKUP(Table_1[[#This Row],[מספר רישוי ]],'[3]2024'!$A:$AH,34,0)</f>
        <v>#N/A</v>
      </c>
    </row>
    <row r="3359" spans="1:10" ht="18" customHeight="1" thickBot="1" x14ac:dyDescent="0.3">
      <c r="A3359" s="7"/>
      <c r="B3359" s="7"/>
      <c r="C3359" s="7"/>
      <c r="D3359" s="8"/>
      <c r="E3359" s="713"/>
      <c r="F3359" s="9"/>
      <c r="G3359" s="10"/>
      <c r="H3359" s="43" t="str">
        <f t="array" ref="H3359">IF(ISERROR(INDEX(גיליון3!$U$14:$X$28,MATCH('דיווח פרטני'!G3359,גיליון3!$T$14:$T$28,0),MATCH('דיווח פרטני'!C3359,גיליון3!$U$13:$X$13,0)))," ", INDEX(גיליון3!$U$14:$X$28,MATCH('דיווח פרטני'!G3359,גיליון3!$T$14:$T$28,0),MATCH('דיווח פרטני'!C3359,גיליון3!$U$13:$X$13,0)))</f>
        <v xml:space="preserve"> </v>
      </c>
      <c r="I3359" s="1"/>
      <c r="J3359" s="905" t="e">
        <f>VLOOKUP(Table_1[[#This Row],[מספר רישוי ]],'[3]2024'!$A:$AH,34,0)</f>
        <v>#N/A</v>
      </c>
    </row>
    <row r="3360" spans="1:10" ht="18" customHeight="1" thickBot="1" x14ac:dyDescent="0.3">
      <c r="A3360" s="7"/>
      <c r="B3360" s="7"/>
      <c r="C3360" s="7"/>
      <c r="D3360" s="8"/>
      <c r="E3360" s="713"/>
      <c r="F3360" s="9"/>
      <c r="G3360" s="10"/>
      <c r="H3360" s="43" t="str">
        <f t="array" ref="H3360">IF(ISERROR(INDEX(גיליון3!$U$14:$X$28,MATCH('דיווח פרטני'!G3360,גיליון3!$T$14:$T$28,0),MATCH('דיווח פרטני'!C3360,גיליון3!$U$13:$X$13,0)))," ", INDEX(גיליון3!$U$14:$X$28,MATCH('דיווח פרטני'!G3360,גיליון3!$T$14:$T$28,0),MATCH('דיווח פרטני'!C3360,גיליון3!$U$13:$X$13,0)))</f>
        <v xml:space="preserve"> </v>
      </c>
      <c r="I3360" s="1"/>
      <c r="J3360" s="905" t="e">
        <f>VLOOKUP(Table_1[[#This Row],[מספר רישוי ]],'[3]2024'!$A:$AH,34,0)</f>
        <v>#N/A</v>
      </c>
    </row>
    <row r="3361" spans="1:10" ht="18" customHeight="1" thickBot="1" x14ac:dyDescent="0.3">
      <c r="A3361" s="7"/>
      <c r="B3361" s="7"/>
      <c r="C3361" s="7"/>
      <c r="D3361" s="8"/>
      <c r="E3361" s="713"/>
      <c r="F3361" s="9"/>
      <c r="G3361" s="10"/>
      <c r="H3361" s="43" t="str">
        <f t="array" ref="H3361">IF(ISERROR(INDEX(גיליון3!$U$14:$X$28,MATCH('דיווח פרטני'!G3361,גיליון3!$T$14:$T$28,0),MATCH('דיווח פרטני'!C3361,גיליון3!$U$13:$X$13,0)))," ", INDEX(גיליון3!$U$14:$X$28,MATCH('דיווח פרטני'!G3361,גיליון3!$T$14:$T$28,0),MATCH('דיווח פרטני'!C3361,גיליון3!$U$13:$X$13,0)))</f>
        <v xml:space="preserve"> </v>
      </c>
      <c r="I3361" s="1"/>
      <c r="J3361" s="905" t="e">
        <f>VLOOKUP(Table_1[[#This Row],[מספר רישוי ]],'[3]2024'!$A:$AH,34,0)</f>
        <v>#N/A</v>
      </c>
    </row>
    <row r="3362" spans="1:10" ht="18" customHeight="1" thickBot="1" x14ac:dyDescent="0.3">
      <c r="A3362" s="7"/>
      <c r="B3362" s="7"/>
      <c r="C3362" s="7"/>
      <c r="D3362" s="8"/>
      <c r="E3362" s="713"/>
      <c r="F3362" s="9"/>
      <c r="G3362" s="10"/>
      <c r="H3362" s="43" t="str">
        <f t="array" ref="H3362">IF(ISERROR(INDEX(גיליון3!$U$14:$X$28,MATCH('דיווח פרטני'!G3362,גיליון3!$T$14:$T$28,0),MATCH('דיווח פרטני'!C3362,גיליון3!$U$13:$X$13,0)))," ", INDEX(גיליון3!$U$14:$X$28,MATCH('דיווח פרטני'!G3362,גיליון3!$T$14:$T$28,0),MATCH('דיווח פרטני'!C3362,גיליון3!$U$13:$X$13,0)))</f>
        <v xml:space="preserve"> </v>
      </c>
      <c r="I3362" s="1"/>
      <c r="J3362" s="905" t="e">
        <f>VLOOKUP(Table_1[[#This Row],[מספר רישוי ]],'[3]2024'!$A:$AH,34,0)</f>
        <v>#N/A</v>
      </c>
    </row>
    <row r="3363" spans="1:10" ht="18" customHeight="1" thickBot="1" x14ac:dyDescent="0.3">
      <c r="A3363" s="7"/>
      <c r="B3363" s="7"/>
      <c r="C3363" s="7"/>
      <c r="D3363" s="8"/>
      <c r="E3363" s="713"/>
      <c r="F3363" s="9"/>
      <c r="G3363" s="10"/>
      <c r="H3363" s="43" t="str">
        <f t="array" ref="H3363">IF(ISERROR(INDEX(גיליון3!$U$14:$X$28,MATCH('דיווח פרטני'!G3363,גיליון3!$T$14:$T$28,0),MATCH('דיווח פרטני'!C3363,גיליון3!$U$13:$X$13,0)))," ", INDEX(גיליון3!$U$14:$X$28,MATCH('דיווח פרטני'!G3363,גיליון3!$T$14:$T$28,0),MATCH('דיווח פרטני'!C3363,גיליון3!$U$13:$X$13,0)))</f>
        <v xml:space="preserve"> </v>
      </c>
      <c r="I3363" s="1"/>
      <c r="J3363" s="905" t="e">
        <f>VLOOKUP(Table_1[[#This Row],[מספר רישוי ]],'[3]2024'!$A:$AH,34,0)</f>
        <v>#N/A</v>
      </c>
    </row>
    <row r="3364" spans="1:10" ht="18" customHeight="1" thickBot="1" x14ac:dyDescent="0.3">
      <c r="A3364" s="7"/>
      <c r="B3364" s="7"/>
      <c r="C3364" s="7"/>
      <c r="D3364" s="8"/>
      <c r="E3364" s="713"/>
      <c r="F3364" s="9"/>
      <c r="G3364" s="10"/>
      <c r="H3364" s="43" t="str">
        <f t="array" ref="H3364">IF(ISERROR(INDEX(גיליון3!$U$14:$X$28,MATCH('דיווח פרטני'!G3364,גיליון3!$T$14:$T$28,0),MATCH('דיווח פרטני'!C3364,גיליון3!$U$13:$X$13,0)))," ", INDEX(גיליון3!$U$14:$X$28,MATCH('דיווח פרטני'!G3364,גיליון3!$T$14:$T$28,0),MATCH('דיווח פרטני'!C3364,גיליון3!$U$13:$X$13,0)))</f>
        <v xml:space="preserve"> </v>
      </c>
      <c r="I3364" s="1"/>
      <c r="J3364" s="905" t="e">
        <f>VLOOKUP(Table_1[[#This Row],[מספר רישוי ]],'[3]2024'!$A:$AH,34,0)</f>
        <v>#N/A</v>
      </c>
    </row>
    <row r="3365" spans="1:10" ht="18" customHeight="1" thickBot="1" x14ac:dyDescent="0.3">
      <c r="A3365" s="7"/>
      <c r="B3365" s="7"/>
      <c r="C3365" s="7"/>
      <c r="D3365" s="8"/>
      <c r="E3365" s="713"/>
      <c r="F3365" s="9"/>
      <c r="G3365" s="10"/>
      <c r="H3365" s="43" t="str">
        <f t="array" ref="H3365">IF(ISERROR(INDEX(גיליון3!$U$14:$X$28,MATCH('דיווח פרטני'!G3365,גיליון3!$T$14:$T$28,0),MATCH('דיווח פרטני'!C3365,גיליון3!$U$13:$X$13,0)))," ", INDEX(גיליון3!$U$14:$X$28,MATCH('דיווח פרטני'!G3365,גיליון3!$T$14:$T$28,0),MATCH('דיווח פרטני'!C3365,גיליון3!$U$13:$X$13,0)))</f>
        <v xml:space="preserve"> </v>
      </c>
      <c r="I3365" s="1"/>
      <c r="J3365" s="905" t="e">
        <f>VLOOKUP(Table_1[[#This Row],[מספר רישוי ]],'[3]2024'!$A:$AH,34,0)</f>
        <v>#N/A</v>
      </c>
    </row>
    <row r="3366" spans="1:10" ht="18" customHeight="1" thickBot="1" x14ac:dyDescent="0.3">
      <c r="A3366" s="7"/>
      <c r="B3366" s="7"/>
      <c r="C3366" s="7"/>
      <c r="D3366" s="8"/>
      <c r="E3366" s="713"/>
      <c r="F3366" s="9"/>
      <c r="G3366" s="10"/>
      <c r="H3366" s="43" t="str">
        <f t="array" ref="H3366">IF(ISERROR(INDEX(גיליון3!$U$14:$X$28,MATCH('דיווח פרטני'!G3366,גיליון3!$T$14:$T$28,0),MATCH('דיווח פרטני'!C3366,גיליון3!$U$13:$X$13,0)))," ", INDEX(גיליון3!$U$14:$X$28,MATCH('דיווח פרטני'!G3366,גיליון3!$T$14:$T$28,0),MATCH('דיווח פרטני'!C3366,גיליון3!$U$13:$X$13,0)))</f>
        <v xml:space="preserve"> </v>
      </c>
      <c r="I3366" s="1"/>
      <c r="J3366" s="905" t="e">
        <f>VLOOKUP(Table_1[[#This Row],[מספר רישוי ]],'[3]2024'!$A:$AH,34,0)</f>
        <v>#N/A</v>
      </c>
    </row>
    <row r="3367" spans="1:10" ht="18" customHeight="1" thickBot="1" x14ac:dyDescent="0.3">
      <c r="A3367" s="7"/>
      <c r="B3367" s="7"/>
      <c r="C3367" s="7"/>
      <c r="D3367" s="8"/>
      <c r="E3367" s="713"/>
      <c r="F3367" s="9"/>
      <c r="G3367" s="10"/>
      <c r="H3367" s="43" t="str">
        <f t="array" ref="H3367">IF(ISERROR(INDEX(גיליון3!$U$14:$X$28,MATCH('דיווח פרטני'!G3367,גיליון3!$T$14:$T$28,0),MATCH('דיווח פרטני'!C3367,גיליון3!$U$13:$X$13,0)))," ", INDEX(גיליון3!$U$14:$X$28,MATCH('דיווח פרטני'!G3367,גיליון3!$T$14:$T$28,0),MATCH('דיווח פרטני'!C3367,גיליון3!$U$13:$X$13,0)))</f>
        <v xml:space="preserve"> </v>
      </c>
      <c r="I3367" s="1"/>
      <c r="J3367" s="905" t="e">
        <f>VLOOKUP(Table_1[[#This Row],[מספר רישוי ]],'[3]2024'!$A:$AH,34,0)</f>
        <v>#N/A</v>
      </c>
    </row>
    <row r="3368" spans="1:10" ht="18" customHeight="1" thickBot="1" x14ac:dyDescent="0.3">
      <c r="A3368" s="7"/>
      <c r="B3368" s="7"/>
      <c r="C3368" s="7"/>
      <c r="D3368" s="8"/>
      <c r="E3368" s="713"/>
      <c r="F3368" s="9"/>
      <c r="G3368" s="10"/>
      <c r="H3368" s="43" t="str">
        <f t="array" ref="H3368">IF(ISERROR(INDEX(גיליון3!$U$14:$X$28,MATCH('דיווח פרטני'!G3368,גיליון3!$T$14:$T$28,0),MATCH('דיווח פרטני'!C3368,גיליון3!$U$13:$X$13,0)))," ", INDEX(גיליון3!$U$14:$X$28,MATCH('דיווח פרטני'!G3368,גיליון3!$T$14:$T$28,0),MATCH('דיווח פרטני'!C3368,גיליון3!$U$13:$X$13,0)))</f>
        <v xml:space="preserve"> </v>
      </c>
      <c r="I3368" s="1"/>
      <c r="J3368" s="905" t="e">
        <f>VLOOKUP(Table_1[[#This Row],[מספר רישוי ]],'[3]2024'!$A:$AH,34,0)</f>
        <v>#N/A</v>
      </c>
    </row>
    <row r="3369" spans="1:10" ht="18" customHeight="1" thickBot="1" x14ac:dyDescent="0.3">
      <c r="A3369" s="7"/>
      <c r="B3369" s="7"/>
      <c r="C3369" s="7"/>
      <c r="D3369" s="8"/>
      <c r="E3369" s="713"/>
      <c r="F3369" s="9"/>
      <c r="G3369" s="10"/>
      <c r="H3369" s="43" t="str">
        <f t="array" ref="H3369">IF(ISERROR(INDEX(גיליון3!$U$14:$X$28,MATCH('דיווח פרטני'!G3369,גיליון3!$T$14:$T$28,0),MATCH('דיווח פרטני'!C3369,גיליון3!$U$13:$X$13,0)))," ", INDEX(גיליון3!$U$14:$X$28,MATCH('דיווח פרטני'!G3369,גיליון3!$T$14:$T$28,0),MATCH('דיווח פרטני'!C3369,גיליון3!$U$13:$X$13,0)))</f>
        <v xml:space="preserve"> </v>
      </c>
      <c r="I3369" s="1"/>
      <c r="J3369" s="905" t="e">
        <f>VLOOKUP(Table_1[[#This Row],[מספר רישוי ]],'[3]2024'!$A:$AH,34,0)</f>
        <v>#N/A</v>
      </c>
    </row>
    <row r="3370" spans="1:10" ht="18" customHeight="1" thickBot="1" x14ac:dyDescent="0.3">
      <c r="A3370" s="7"/>
      <c r="B3370" s="7"/>
      <c r="C3370" s="7"/>
      <c r="D3370" s="8"/>
      <c r="E3370" s="713"/>
      <c r="F3370" s="9"/>
      <c r="G3370" s="10"/>
      <c r="H3370" s="43" t="str">
        <f t="array" ref="H3370">IF(ISERROR(INDEX(גיליון3!$U$14:$X$28,MATCH('דיווח פרטני'!G3370,גיליון3!$T$14:$T$28,0),MATCH('דיווח פרטני'!C3370,גיליון3!$U$13:$X$13,0)))," ", INDEX(גיליון3!$U$14:$X$28,MATCH('דיווח פרטני'!G3370,גיליון3!$T$14:$T$28,0),MATCH('דיווח פרטני'!C3370,גיליון3!$U$13:$X$13,0)))</f>
        <v xml:space="preserve"> </v>
      </c>
      <c r="I3370" s="1"/>
      <c r="J3370" s="905" t="e">
        <f>VLOOKUP(Table_1[[#This Row],[מספר רישוי ]],'[3]2024'!$A:$AH,34,0)</f>
        <v>#N/A</v>
      </c>
    </row>
    <row r="3371" spans="1:10" ht="18" customHeight="1" thickBot="1" x14ac:dyDescent="0.3">
      <c r="A3371" s="7"/>
      <c r="B3371" s="7"/>
      <c r="C3371" s="7"/>
      <c r="D3371" s="8"/>
      <c r="E3371" s="713"/>
      <c r="F3371" s="9"/>
      <c r="G3371" s="10"/>
      <c r="H3371" s="43" t="str">
        <f t="array" ref="H3371">IF(ISERROR(INDEX(גיליון3!$U$14:$X$28,MATCH('דיווח פרטני'!G3371,גיליון3!$T$14:$T$28,0),MATCH('דיווח פרטני'!C3371,גיליון3!$U$13:$X$13,0)))," ", INDEX(גיליון3!$U$14:$X$28,MATCH('דיווח פרטני'!G3371,גיליון3!$T$14:$T$28,0),MATCH('דיווח פרטני'!C3371,גיליון3!$U$13:$X$13,0)))</f>
        <v xml:space="preserve"> </v>
      </c>
      <c r="I3371" s="1"/>
      <c r="J3371" s="905" t="e">
        <f>VLOOKUP(Table_1[[#This Row],[מספר רישוי ]],'[3]2024'!$A:$AH,34,0)</f>
        <v>#N/A</v>
      </c>
    </row>
    <row r="3372" spans="1:10" ht="18" customHeight="1" thickBot="1" x14ac:dyDescent="0.3">
      <c r="A3372" s="7"/>
      <c r="B3372" s="7"/>
      <c r="C3372" s="7"/>
      <c r="D3372" s="8"/>
      <c r="E3372" s="713"/>
      <c r="F3372" s="9"/>
      <c r="G3372" s="10"/>
      <c r="H3372" s="43" t="str">
        <f t="array" ref="H3372">IF(ISERROR(INDEX(גיליון3!$U$14:$X$28,MATCH('דיווח פרטני'!G3372,גיליון3!$T$14:$T$28,0),MATCH('דיווח פרטני'!C3372,גיליון3!$U$13:$X$13,0)))," ", INDEX(גיליון3!$U$14:$X$28,MATCH('דיווח פרטני'!G3372,גיליון3!$T$14:$T$28,0),MATCH('דיווח פרטני'!C3372,גיליון3!$U$13:$X$13,0)))</f>
        <v xml:space="preserve"> </v>
      </c>
      <c r="I3372" s="1"/>
      <c r="J3372" s="905" t="e">
        <f>VLOOKUP(Table_1[[#This Row],[מספר רישוי ]],'[3]2024'!$A:$AH,34,0)</f>
        <v>#N/A</v>
      </c>
    </row>
    <row r="3373" spans="1:10" ht="18" customHeight="1" thickBot="1" x14ac:dyDescent="0.3">
      <c r="A3373" s="7"/>
      <c r="B3373" s="7"/>
      <c r="C3373" s="7"/>
      <c r="D3373" s="8"/>
      <c r="E3373" s="713"/>
      <c r="F3373" s="9"/>
      <c r="G3373" s="10"/>
      <c r="H3373" s="43" t="str">
        <f t="array" ref="H3373">IF(ISERROR(INDEX(גיליון3!$U$14:$X$28,MATCH('דיווח פרטני'!G3373,גיליון3!$T$14:$T$28,0),MATCH('דיווח פרטני'!C3373,גיליון3!$U$13:$X$13,0)))," ", INDEX(גיליון3!$U$14:$X$28,MATCH('דיווח פרטני'!G3373,גיליון3!$T$14:$T$28,0),MATCH('דיווח פרטני'!C3373,גיליון3!$U$13:$X$13,0)))</f>
        <v xml:space="preserve"> </v>
      </c>
      <c r="I3373" s="1"/>
      <c r="J3373" s="905" t="e">
        <f>VLOOKUP(Table_1[[#This Row],[מספר רישוי ]],'[3]2024'!$A:$AH,34,0)</f>
        <v>#N/A</v>
      </c>
    </row>
    <row r="3374" spans="1:10" ht="18" customHeight="1" thickBot="1" x14ac:dyDescent="0.3">
      <c r="A3374" s="7"/>
      <c r="B3374" s="7"/>
      <c r="C3374" s="7"/>
      <c r="D3374" s="8"/>
      <c r="E3374" s="713"/>
      <c r="F3374" s="9"/>
      <c r="G3374" s="10"/>
      <c r="H3374" s="43" t="str">
        <f t="array" ref="H3374">IF(ISERROR(INDEX(גיליון3!$U$14:$X$28,MATCH('דיווח פרטני'!G3374,גיליון3!$T$14:$T$28,0),MATCH('דיווח פרטני'!C3374,גיליון3!$U$13:$X$13,0)))," ", INDEX(גיליון3!$U$14:$X$28,MATCH('דיווח פרטני'!G3374,גיליון3!$T$14:$T$28,0),MATCH('דיווח פרטני'!C3374,גיליון3!$U$13:$X$13,0)))</f>
        <v xml:space="preserve"> </v>
      </c>
      <c r="I3374" s="1"/>
      <c r="J3374" s="905" t="e">
        <f>VLOOKUP(Table_1[[#This Row],[מספר רישוי ]],'[3]2024'!$A:$AH,34,0)</f>
        <v>#N/A</v>
      </c>
    </row>
    <row r="3375" spans="1:10" ht="18" customHeight="1" thickBot="1" x14ac:dyDescent="0.3">
      <c r="A3375" s="7"/>
      <c r="B3375" s="7"/>
      <c r="C3375" s="7"/>
      <c r="D3375" s="8"/>
      <c r="E3375" s="713"/>
      <c r="F3375" s="9"/>
      <c r="G3375" s="10"/>
      <c r="H3375" s="43" t="str">
        <f t="array" ref="H3375">IF(ISERROR(INDEX(גיליון3!$U$14:$X$28,MATCH('דיווח פרטני'!G3375,גיליון3!$T$14:$T$28,0),MATCH('דיווח פרטני'!C3375,גיליון3!$U$13:$X$13,0)))," ", INDEX(גיליון3!$U$14:$X$28,MATCH('דיווח פרטני'!G3375,גיליון3!$T$14:$T$28,0),MATCH('דיווח פרטני'!C3375,גיליון3!$U$13:$X$13,0)))</f>
        <v xml:space="preserve"> </v>
      </c>
      <c r="I3375" s="1"/>
      <c r="J3375" s="905" t="e">
        <f>VLOOKUP(Table_1[[#This Row],[מספר רישוי ]],'[3]2024'!$A:$AH,34,0)</f>
        <v>#N/A</v>
      </c>
    </row>
    <row r="3376" spans="1:10" ht="18" customHeight="1" thickBot="1" x14ac:dyDescent="0.3">
      <c r="A3376" s="7"/>
      <c r="B3376" s="7"/>
      <c r="C3376" s="7"/>
      <c r="D3376" s="8"/>
      <c r="E3376" s="713"/>
      <c r="F3376" s="9"/>
      <c r="G3376" s="10"/>
      <c r="H3376" s="43" t="str">
        <f t="array" ref="H3376">IF(ISERROR(INDEX(גיליון3!$U$14:$X$28,MATCH('דיווח פרטני'!G3376,גיליון3!$T$14:$T$28,0),MATCH('דיווח פרטני'!C3376,גיליון3!$U$13:$X$13,0)))," ", INDEX(גיליון3!$U$14:$X$28,MATCH('דיווח פרטני'!G3376,גיליון3!$T$14:$T$28,0),MATCH('דיווח פרטני'!C3376,גיליון3!$U$13:$X$13,0)))</f>
        <v xml:space="preserve"> </v>
      </c>
      <c r="I3376" s="1"/>
      <c r="J3376" s="905" t="e">
        <f>VLOOKUP(Table_1[[#This Row],[מספר רישוי ]],'[3]2024'!$A:$AH,34,0)</f>
        <v>#N/A</v>
      </c>
    </row>
    <row r="3377" spans="1:10" ht="18" customHeight="1" thickBot="1" x14ac:dyDescent="0.3">
      <c r="A3377" s="7"/>
      <c r="B3377" s="7"/>
      <c r="C3377" s="7"/>
      <c r="D3377" s="8"/>
      <c r="E3377" s="713"/>
      <c r="F3377" s="9"/>
      <c r="G3377" s="10"/>
      <c r="H3377" s="43" t="str">
        <f t="array" ref="H3377">IF(ISERROR(INDEX(גיליון3!$U$14:$X$28,MATCH('דיווח פרטני'!G3377,גיליון3!$T$14:$T$28,0),MATCH('דיווח פרטני'!C3377,גיליון3!$U$13:$X$13,0)))," ", INDEX(גיליון3!$U$14:$X$28,MATCH('דיווח פרטני'!G3377,גיליון3!$T$14:$T$28,0),MATCH('דיווח פרטני'!C3377,גיליון3!$U$13:$X$13,0)))</f>
        <v xml:space="preserve"> </v>
      </c>
      <c r="I3377" s="1"/>
      <c r="J3377" s="905" t="e">
        <f>VLOOKUP(Table_1[[#This Row],[מספר רישוי ]],'[3]2024'!$A:$AH,34,0)</f>
        <v>#N/A</v>
      </c>
    </row>
    <row r="3378" spans="1:10" ht="18" customHeight="1" thickBot="1" x14ac:dyDescent="0.3">
      <c r="A3378" s="7"/>
      <c r="B3378" s="7"/>
      <c r="C3378" s="7"/>
      <c r="D3378" s="8"/>
      <c r="E3378" s="713"/>
      <c r="F3378" s="9"/>
      <c r="G3378" s="10"/>
      <c r="H3378" s="43" t="str">
        <f t="array" ref="H3378">IF(ISERROR(INDEX(גיליון3!$U$14:$X$28,MATCH('דיווח פרטני'!G3378,גיליון3!$T$14:$T$28,0),MATCH('דיווח פרטני'!C3378,גיליון3!$U$13:$X$13,0)))," ", INDEX(גיליון3!$U$14:$X$28,MATCH('דיווח פרטני'!G3378,גיליון3!$T$14:$T$28,0),MATCH('דיווח פרטני'!C3378,גיליון3!$U$13:$X$13,0)))</f>
        <v xml:space="preserve"> </v>
      </c>
      <c r="I3378" s="1"/>
      <c r="J3378" s="905" t="e">
        <f>VLOOKUP(Table_1[[#This Row],[מספר רישוי ]],'[3]2024'!$A:$AH,34,0)</f>
        <v>#N/A</v>
      </c>
    </row>
    <row r="3379" spans="1:10" ht="18" customHeight="1" thickBot="1" x14ac:dyDescent="0.3">
      <c r="A3379" s="7"/>
      <c r="B3379" s="7"/>
      <c r="C3379" s="7"/>
      <c r="D3379" s="8"/>
      <c r="E3379" s="713"/>
      <c r="F3379" s="9"/>
      <c r="G3379" s="10"/>
      <c r="H3379" s="43" t="str">
        <f t="array" ref="H3379">IF(ISERROR(INDEX(גיליון3!$U$14:$X$28,MATCH('דיווח פרטני'!G3379,גיליון3!$T$14:$T$28,0),MATCH('דיווח פרטני'!C3379,גיליון3!$U$13:$X$13,0)))," ", INDEX(גיליון3!$U$14:$X$28,MATCH('דיווח פרטני'!G3379,גיליון3!$T$14:$T$28,0),MATCH('דיווח פרטני'!C3379,גיליון3!$U$13:$X$13,0)))</f>
        <v xml:space="preserve"> </v>
      </c>
      <c r="I3379" s="1"/>
      <c r="J3379" s="905" t="e">
        <f>VLOOKUP(Table_1[[#This Row],[מספר רישוי ]],'[3]2024'!$A:$AH,34,0)</f>
        <v>#N/A</v>
      </c>
    </row>
    <row r="3380" spans="1:10" ht="18" customHeight="1" thickBot="1" x14ac:dyDescent="0.3">
      <c r="A3380" s="7"/>
      <c r="B3380" s="7"/>
      <c r="C3380" s="7"/>
      <c r="D3380" s="8"/>
      <c r="E3380" s="713"/>
      <c r="F3380" s="9"/>
      <c r="G3380" s="10"/>
      <c r="H3380" s="43" t="str">
        <f t="array" ref="H3380">IF(ISERROR(INDEX(גיליון3!$U$14:$X$28,MATCH('דיווח פרטני'!G3380,גיליון3!$T$14:$T$28,0),MATCH('דיווח פרטני'!C3380,גיליון3!$U$13:$X$13,0)))," ", INDEX(גיליון3!$U$14:$X$28,MATCH('דיווח פרטני'!G3380,גיליון3!$T$14:$T$28,0),MATCH('דיווח פרטני'!C3380,גיליון3!$U$13:$X$13,0)))</f>
        <v xml:space="preserve"> </v>
      </c>
      <c r="I3380" s="1"/>
      <c r="J3380" s="905" t="e">
        <f>VLOOKUP(Table_1[[#This Row],[מספר רישוי ]],'[3]2024'!$A:$AH,34,0)</f>
        <v>#N/A</v>
      </c>
    </row>
    <row r="3381" spans="1:10" ht="18" customHeight="1" thickBot="1" x14ac:dyDescent="0.3">
      <c r="A3381" s="7"/>
      <c r="B3381" s="7"/>
      <c r="C3381" s="7"/>
      <c r="D3381" s="8"/>
      <c r="E3381" s="713"/>
      <c r="F3381" s="9"/>
      <c r="G3381" s="10"/>
      <c r="H3381" s="43" t="str">
        <f t="array" ref="H3381">IF(ISERROR(INDEX(גיליון3!$U$14:$X$28,MATCH('דיווח פרטני'!G3381,גיליון3!$T$14:$T$28,0),MATCH('דיווח פרטני'!C3381,גיליון3!$U$13:$X$13,0)))," ", INDEX(גיליון3!$U$14:$X$28,MATCH('דיווח פרטני'!G3381,גיליון3!$T$14:$T$28,0),MATCH('דיווח פרטני'!C3381,גיליון3!$U$13:$X$13,0)))</f>
        <v xml:space="preserve"> </v>
      </c>
      <c r="I3381" s="1"/>
      <c r="J3381" s="905" t="e">
        <f>VLOOKUP(Table_1[[#This Row],[מספר רישוי ]],'[3]2024'!$A:$AH,34,0)</f>
        <v>#N/A</v>
      </c>
    </row>
    <row r="3382" spans="1:10" ht="18" customHeight="1" thickBot="1" x14ac:dyDescent="0.3">
      <c r="A3382" s="7"/>
      <c r="B3382" s="7"/>
      <c r="C3382" s="7"/>
      <c r="D3382" s="8"/>
      <c r="E3382" s="713"/>
      <c r="F3382" s="9"/>
      <c r="G3382" s="10"/>
      <c r="H3382" s="43" t="str">
        <f t="array" ref="H3382">IF(ISERROR(INDEX(גיליון3!$U$14:$X$28,MATCH('דיווח פרטני'!G3382,גיליון3!$T$14:$T$28,0),MATCH('דיווח פרטני'!C3382,גיליון3!$U$13:$X$13,0)))," ", INDEX(גיליון3!$U$14:$X$28,MATCH('דיווח פרטני'!G3382,גיליון3!$T$14:$T$28,0),MATCH('דיווח פרטני'!C3382,גיליון3!$U$13:$X$13,0)))</f>
        <v xml:space="preserve"> </v>
      </c>
      <c r="I3382" s="1"/>
      <c r="J3382" s="905" t="e">
        <f>VLOOKUP(Table_1[[#This Row],[מספר רישוי ]],'[3]2024'!$A:$AH,34,0)</f>
        <v>#N/A</v>
      </c>
    </row>
    <row r="3383" spans="1:10" ht="18" customHeight="1" thickBot="1" x14ac:dyDescent="0.3">
      <c r="A3383" s="7"/>
      <c r="B3383" s="7"/>
      <c r="C3383" s="7"/>
      <c r="D3383" s="8"/>
      <c r="E3383" s="713"/>
      <c r="F3383" s="9"/>
      <c r="G3383" s="10"/>
      <c r="H3383" s="43" t="str">
        <f t="array" ref="H3383">IF(ISERROR(INDEX(גיליון3!$U$14:$X$28,MATCH('דיווח פרטני'!G3383,גיליון3!$T$14:$T$28,0),MATCH('דיווח פרטני'!C3383,גיליון3!$U$13:$X$13,0)))," ", INDEX(גיליון3!$U$14:$X$28,MATCH('דיווח פרטני'!G3383,גיליון3!$T$14:$T$28,0),MATCH('דיווח פרטני'!C3383,גיליון3!$U$13:$X$13,0)))</f>
        <v xml:space="preserve"> </v>
      </c>
      <c r="I3383" s="1"/>
      <c r="J3383" s="905" t="e">
        <f>VLOOKUP(Table_1[[#This Row],[מספר רישוי ]],'[3]2024'!$A:$AH,34,0)</f>
        <v>#N/A</v>
      </c>
    </row>
    <row r="3384" spans="1:10" ht="18" customHeight="1" thickBot="1" x14ac:dyDescent="0.3">
      <c r="A3384" s="7"/>
      <c r="B3384" s="7"/>
      <c r="C3384" s="7"/>
      <c r="D3384" s="8"/>
      <c r="E3384" s="713"/>
      <c r="F3384" s="9"/>
      <c r="G3384" s="10"/>
      <c r="H3384" s="43" t="str">
        <f t="array" ref="H3384">IF(ISERROR(INDEX(גיליון3!$U$14:$X$28,MATCH('דיווח פרטני'!G3384,גיליון3!$T$14:$T$28,0),MATCH('דיווח פרטני'!C3384,גיליון3!$U$13:$X$13,0)))," ", INDEX(גיליון3!$U$14:$X$28,MATCH('דיווח פרטני'!G3384,גיליון3!$T$14:$T$28,0),MATCH('דיווח פרטני'!C3384,גיליון3!$U$13:$X$13,0)))</f>
        <v xml:space="preserve"> </v>
      </c>
      <c r="I3384" s="1"/>
      <c r="J3384" s="905" t="e">
        <f>VLOOKUP(Table_1[[#This Row],[מספר רישוי ]],'[3]2024'!$A:$AH,34,0)</f>
        <v>#N/A</v>
      </c>
    </row>
    <row r="3385" spans="1:10" ht="18" customHeight="1" thickBot="1" x14ac:dyDescent="0.3">
      <c r="A3385" s="7"/>
      <c r="B3385" s="7"/>
      <c r="C3385" s="7"/>
      <c r="D3385" s="8"/>
      <c r="E3385" s="713"/>
      <c r="F3385" s="9"/>
      <c r="G3385" s="10"/>
      <c r="H3385" s="43" t="str">
        <f t="array" ref="H3385">IF(ISERROR(INDEX(גיליון3!$U$14:$X$28,MATCH('דיווח פרטני'!G3385,גיליון3!$T$14:$T$28,0),MATCH('דיווח פרטני'!C3385,גיליון3!$U$13:$X$13,0)))," ", INDEX(גיליון3!$U$14:$X$28,MATCH('דיווח פרטני'!G3385,גיליון3!$T$14:$T$28,0),MATCH('דיווח פרטני'!C3385,גיליון3!$U$13:$X$13,0)))</f>
        <v xml:space="preserve"> </v>
      </c>
      <c r="I3385" s="1"/>
      <c r="J3385" s="905" t="e">
        <f>VLOOKUP(Table_1[[#This Row],[מספר רישוי ]],'[3]2024'!$A:$AH,34,0)</f>
        <v>#N/A</v>
      </c>
    </row>
    <row r="3386" spans="1:10" ht="18" customHeight="1" thickBot="1" x14ac:dyDescent="0.3">
      <c r="A3386" s="7"/>
      <c r="B3386" s="7"/>
      <c r="C3386" s="7"/>
      <c r="D3386" s="8"/>
      <c r="E3386" s="713"/>
      <c r="F3386" s="9"/>
      <c r="G3386" s="10"/>
      <c r="H3386" s="43" t="str">
        <f t="array" ref="H3386">IF(ISERROR(INDEX(גיליון3!$U$14:$X$28,MATCH('דיווח פרטני'!G3386,גיליון3!$T$14:$T$28,0),MATCH('דיווח פרטני'!C3386,גיליון3!$U$13:$X$13,0)))," ", INDEX(גיליון3!$U$14:$X$28,MATCH('דיווח פרטני'!G3386,גיליון3!$T$14:$T$28,0),MATCH('דיווח פרטני'!C3386,גיליון3!$U$13:$X$13,0)))</f>
        <v xml:space="preserve"> </v>
      </c>
      <c r="I3386" s="1"/>
      <c r="J3386" s="905" t="e">
        <f>VLOOKUP(Table_1[[#This Row],[מספר רישוי ]],'[3]2024'!$A:$AH,34,0)</f>
        <v>#N/A</v>
      </c>
    </row>
    <row r="3387" spans="1:10" ht="18" customHeight="1" thickBot="1" x14ac:dyDescent="0.3">
      <c r="A3387" s="7"/>
      <c r="B3387" s="7"/>
      <c r="C3387" s="7"/>
      <c r="D3387" s="8"/>
      <c r="E3387" s="713"/>
      <c r="F3387" s="9"/>
      <c r="G3387" s="10"/>
      <c r="H3387" s="43" t="str">
        <f t="array" ref="H3387">IF(ISERROR(INDEX(גיליון3!$U$14:$X$28,MATCH('דיווח פרטני'!G3387,גיליון3!$T$14:$T$28,0),MATCH('דיווח פרטני'!C3387,גיליון3!$U$13:$X$13,0)))," ", INDEX(גיליון3!$U$14:$X$28,MATCH('דיווח פרטני'!G3387,גיליון3!$T$14:$T$28,0),MATCH('דיווח פרטני'!C3387,גיליון3!$U$13:$X$13,0)))</f>
        <v xml:space="preserve"> </v>
      </c>
      <c r="I3387" s="1"/>
      <c r="J3387" s="905" t="e">
        <f>VLOOKUP(Table_1[[#This Row],[מספר רישוי ]],'[3]2024'!$A:$AH,34,0)</f>
        <v>#N/A</v>
      </c>
    </row>
    <row r="3388" spans="1:10" ht="18" customHeight="1" thickBot="1" x14ac:dyDescent="0.3">
      <c r="A3388" s="7"/>
      <c r="B3388" s="7"/>
      <c r="C3388" s="7"/>
      <c r="D3388" s="8"/>
      <c r="E3388" s="713"/>
      <c r="F3388" s="9"/>
      <c r="G3388" s="10"/>
      <c r="H3388" s="43" t="str">
        <f t="array" ref="H3388">IF(ISERROR(INDEX(גיליון3!$U$14:$X$28,MATCH('דיווח פרטני'!G3388,גיליון3!$T$14:$T$28,0),MATCH('דיווח פרטני'!C3388,גיליון3!$U$13:$X$13,0)))," ", INDEX(גיליון3!$U$14:$X$28,MATCH('דיווח פרטני'!G3388,גיליון3!$T$14:$T$28,0),MATCH('דיווח פרטני'!C3388,גיליון3!$U$13:$X$13,0)))</f>
        <v xml:space="preserve"> </v>
      </c>
      <c r="I3388" s="1"/>
      <c r="J3388" s="905" t="e">
        <f>VLOOKUP(Table_1[[#This Row],[מספר רישוי ]],'[3]2024'!$A:$AH,34,0)</f>
        <v>#N/A</v>
      </c>
    </row>
    <row r="3389" spans="1:10" ht="18" customHeight="1" thickBot="1" x14ac:dyDescent="0.3">
      <c r="A3389" s="7"/>
      <c r="B3389" s="7"/>
      <c r="C3389" s="7"/>
      <c r="D3389" s="8"/>
      <c r="E3389" s="713"/>
      <c r="F3389" s="9"/>
      <c r="G3389" s="10"/>
      <c r="H3389" s="43" t="str">
        <f t="array" ref="H3389">IF(ISERROR(INDEX(גיליון3!$U$14:$X$28,MATCH('דיווח פרטני'!G3389,גיליון3!$T$14:$T$28,0),MATCH('דיווח פרטני'!C3389,גיליון3!$U$13:$X$13,0)))," ", INDEX(גיליון3!$U$14:$X$28,MATCH('דיווח פרטני'!G3389,גיליון3!$T$14:$T$28,0),MATCH('דיווח פרטני'!C3389,גיליון3!$U$13:$X$13,0)))</f>
        <v xml:space="preserve"> </v>
      </c>
      <c r="I3389" s="1"/>
      <c r="J3389" s="905" t="e">
        <f>VLOOKUP(Table_1[[#This Row],[מספר רישוי ]],'[3]2024'!$A:$AH,34,0)</f>
        <v>#N/A</v>
      </c>
    </row>
    <row r="3390" spans="1:10" ht="18" customHeight="1" thickBot="1" x14ac:dyDescent="0.3">
      <c r="A3390" s="7"/>
      <c r="B3390" s="7"/>
      <c r="C3390" s="7"/>
      <c r="D3390" s="8"/>
      <c r="E3390" s="713"/>
      <c r="F3390" s="9"/>
      <c r="G3390" s="10"/>
      <c r="H3390" s="43" t="str">
        <f t="array" ref="H3390">IF(ISERROR(INDEX(גיליון3!$U$14:$X$28,MATCH('דיווח פרטני'!G3390,גיליון3!$T$14:$T$28,0),MATCH('דיווח פרטני'!C3390,גיליון3!$U$13:$X$13,0)))," ", INDEX(גיליון3!$U$14:$X$28,MATCH('דיווח פרטני'!G3390,גיליון3!$T$14:$T$28,0),MATCH('דיווח פרטני'!C3390,גיליון3!$U$13:$X$13,0)))</f>
        <v xml:space="preserve"> </v>
      </c>
      <c r="I3390" s="1"/>
      <c r="J3390" s="905" t="e">
        <f>VLOOKUP(Table_1[[#This Row],[מספר רישוי ]],'[3]2024'!$A:$AH,34,0)</f>
        <v>#N/A</v>
      </c>
    </row>
    <row r="3391" spans="1:10" ht="18" customHeight="1" thickBot="1" x14ac:dyDescent="0.3">
      <c r="A3391" s="7"/>
      <c r="B3391" s="7"/>
      <c r="C3391" s="7"/>
      <c r="D3391" s="8"/>
      <c r="E3391" s="713"/>
      <c r="F3391" s="9"/>
      <c r="G3391" s="10"/>
      <c r="H3391" s="43" t="str">
        <f t="array" ref="H3391">IF(ISERROR(INDEX(גיליון3!$U$14:$X$28,MATCH('דיווח פרטני'!G3391,גיליון3!$T$14:$T$28,0),MATCH('דיווח פרטני'!C3391,גיליון3!$U$13:$X$13,0)))," ", INDEX(גיליון3!$U$14:$X$28,MATCH('דיווח פרטני'!G3391,גיליון3!$T$14:$T$28,0),MATCH('דיווח פרטני'!C3391,גיליון3!$U$13:$X$13,0)))</f>
        <v xml:space="preserve"> </v>
      </c>
      <c r="I3391" s="1"/>
      <c r="J3391" s="905" t="e">
        <f>VLOOKUP(Table_1[[#This Row],[מספר רישוי ]],'[3]2024'!$A:$AH,34,0)</f>
        <v>#N/A</v>
      </c>
    </row>
    <row r="3392" spans="1:10" ht="18" customHeight="1" thickBot="1" x14ac:dyDescent="0.3">
      <c r="A3392" s="7"/>
      <c r="B3392" s="7"/>
      <c r="C3392" s="7"/>
      <c r="D3392" s="8"/>
      <c r="E3392" s="713"/>
      <c r="F3392" s="9"/>
      <c r="G3392" s="10"/>
      <c r="H3392" s="43" t="str">
        <f t="array" ref="H3392">IF(ISERROR(INDEX(גיליון3!$U$14:$X$28,MATCH('דיווח פרטני'!G3392,גיליון3!$T$14:$T$28,0),MATCH('דיווח פרטני'!C3392,גיליון3!$U$13:$X$13,0)))," ", INDEX(גיליון3!$U$14:$X$28,MATCH('דיווח פרטני'!G3392,גיליון3!$T$14:$T$28,0),MATCH('דיווח פרטני'!C3392,גיליון3!$U$13:$X$13,0)))</f>
        <v xml:space="preserve"> </v>
      </c>
      <c r="I3392" s="1"/>
      <c r="J3392" s="905" t="e">
        <f>VLOOKUP(Table_1[[#This Row],[מספר רישוי ]],'[3]2024'!$A:$AH,34,0)</f>
        <v>#N/A</v>
      </c>
    </row>
    <row r="3393" spans="1:10" ht="18" customHeight="1" thickBot="1" x14ac:dyDescent="0.3">
      <c r="A3393" s="7"/>
      <c r="B3393" s="7"/>
      <c r="C3393" s="7"/>
      <c r="D3393" s="8"/>
      <c r="E3393" s="713"/>
      <c r="F3393" s="9"/>
      <c r="G3393" s="10"/>
      <c r="H3393" s="43" t="str">
        <f t="array" ref="H3393">IF(ISERROR(INDEX(גיליון3!$U$14:$X$28,MATCH('דיווח פרטני'!G3393,גיליון3!$T$14:$T$28,0),MATCH('דיווח פרטני'!C3393,גיליון3!$U$13:$X$13,0)))," ", INDEX(גיליון3!$U$14:$X$28,MATCH('דיווח פרטני'!G3393,גיליון3!$T$14:$T$28,0),MATCH('דיווח פרטני'!C3393,גיליון3!$U$13:$X$13,0)))</f>
        <v xml:space="preserve"> </v>
      </c>
      <c r="I3393" s="1"/>
      <c r="J3393" s="905" t="e">
        <f>VLOOKUP(Table_1[[#This Row],[מספר רישוי ]],'[3]2024'!$A:$AH,34,0)</f>
        <v>#N/A</v>
      </c>
    </row>
    <row r="3394" spans="1:10" ht="18" customHeight="1" thickBot="1" x14ac:dyDescent="0.3">
      <c r="A3394" s="7"/>
      <c r="B3394" s="7"/>
      <c r="C3394" s="7"/>
      <c r="D3394" s="8"/>
      <c r="E3394" s="713"/>
      <c r="F3394" s="9"/>
      <c r="G3394" s="10"/>
      <c r="H3394" s="43" t="str">
        <f t="array" ref="H3394">IF(ISERROR(INDEX(גיליון3!$U$14:$X$28,MATCH('דיווח פרטני'!G3394,גיליון3!$T$14:$T$28,0),MATCH('דיווח פרטני'!C3394,גיליון3!$U$13:$X$13,0)))," ", INDEX(גיליון3!$U$14:$X$28,MATCH('דיווח פרטני'!G3394,גיליון3!$T$14:$T$28,0),MATCH('דיווח פרטני'!C3394,גיליון3!$U$13:$X$13,0)))</f>
        <v xml:space="preserve"> </v>
      </c>
      <c r="I3394" s="1"/>
      <c r="J3394" s="905" t="e">
        <f>VLOOKUP(Table_1[[#This Row],[מספר רישוי ]],'[3]2024'!$A:$AH,34,0)</f>
        <v>#N/A</v>
      </c>
    </row>
    <row r="3395" spans="1:10" ht="18" customHeight="1" thickBot="1" x14ac:dyDescent="0.3">
      <c r="A3395" s="7"/>
      <c r="B3395" s="7"/>
      <c r="C3395" s="7"/>
      <c r="D3395" s="8"/>
      <c r="E3395" s="713"/>
      <c r="F3395" s="9"/>
      <c r="G3395" s="10"/>
      <c r="H3395" s="43" t="str">
        <f t="array" ref="H3395">IF(ISERROR(INDEX(גיליון3!$U$14:$X$28,MATCH('דיווח פרטני'!G3395,גיליון3!$T$14:$T$28,0),MATCH('דיווח פרטני'!C3395,גיליון3!$U$13:$X$13,0)))," ", INDEX(גיליון3!$U$14:$X$28,MATCH('דיווח פרטני'!G3395,גיליון3!$T$14:$T$28,0),MATCH('דיווח פרטני'!C3395,גיליון3!$U$13:$X$13,0)))</f>
        <v xml:space="preserve"> </v>
      </c>
      <c r="I3395" s="1"/>
      <c r="J3395" s="905" t="e">
        <f>VLOOKUP(Table_1[[#This Row],[מספר רישוי ]],'[3]2024'!$A:$AH,34,0)</f>
        <v>#N/A</v>
      </c>
    </row>
    <row r="3396" spans="1:10" ht="18" customHeight="1" thickBot="1" x14ac:dyDescent="0.3">
      <c r="A3396" s="7"/>
      <c r="B3396" s="7"/>
      <c r="C3396" s="7"/>
      <c r="D3396" s="8"/>
      <c r="E3396" s="713"/>
      <c r="F3396" s="9"/>
      <c r="G3396" s="10"/>
      <c r="H3396" s="43" t="str">
        <f t="array" ref="H3396">IF(ISERROR(INDEX(גיליון3!$U$14:$X$28,MATCH('דיווח פרטני'!G3396,גיליון3!$T$14:$T$28,0),MATCH('דיווח פרטני'!C3396,גיליון3!$U$13:$X$13,0)))," ", INDEX(גיליון3!$U$14:$X$28,MATCH('דיווח פרטני'!G3396,גיליון3!$T$14:$T$28,0),MATCH('דיווח פרטני'!C3396,גיליון3!$U$13:$X$13,0)))</f>
        <v xml:space="preserve"> </v>
      </c>
      <c r="I3396" s="1"/>
      <c r="J3396" s="905" t="e">
        <f>VLOOKUP(Table_1[[#This Row],[מספר רישוי ]],'[3]2024'!$A:$AH,34,0)</f>
        <v>#N/A</v>
      </c>
    </row>
    <row r="3397" spans="1:10" ht="18" customHeight="1" thickBot="1" x14ac:dyDescent="0.3">
      <c r="A3397" s="7"/>
      <c r="B3397" s="7"/>
      <c r="C3397" s="7"/>
      <c r="D3397" s="8"/>
      <c r="E3397" s="713"/>
      <c r="F3397" s="9"/>
      <c r="G3397" s="10"/>
      <c r="H3397" s="43" t="str">
        <f t="array" ref="H3397">IF(ISERROR(INDEX(גיליון3!$U$14:$X$28,MATCH('דיווח פרטני'!G3397,גיליון3!$T$14:$T$28,0),MATCH('דיווח פרטני'!C3397,גיליון3!$U$13:$X$13,0)))," ", INDEX(גיליון3!$U$14:$X$28,MATCH('דיווח פרטני'!G3397,גיליון3!$T$14:$T$28,0),MATCH('דיווח פרטני'!C3397,גיליון3!$U$13:$X$13,0)))</f>
        <v xml:space="preserve"> </v>
      </c>
      <c r="I3397" s="1"/>
      <c r="J3397" s="905" t="e">
        <f>VLOOKUP(Table_1[[#This Row],[מספר רישוי ]],'[3]2024'!$A:$AH,34,0)</f>
        <v>#N/A</v>
      </c>
    </row>
    <row r="3398" spans="1:10" ht="18" customHeight="1" thickBot="1" x14ac:dyDescent="0.3">
      <c r="A3398" s="7"/>
      <c r="B3398" s="7"/>
      <c r="C3398" s="7"/>
      <c r="D3398" s="8"/>
      <c r="E3398" s="713"/>
      <c r="F3398" s="9"/>
      <c r="G3398" s="10"/>
      <c r="H3398" s="43" t="str">
        <f t="array" ref="H3398">IF(ISERROR(INDEX(גיליון3!$U$14:$X$28,MATCH('דיווח פרטני'!G3398,גיליון3!$T$14:$T$28,0),MATCH('דיווח פרטני'!C3398,גיליון3!$U$13:$X$13,0)))," ", INDEX(גיליון3!$U$14:$X$28,MATCH('דיווח פרטני'!G3398,גיליון3!$T$14:$T$28,0),MATCH('דיווח פרטני'!C3398,גיליון3!$U$13:$X$13,0)))</f>
        <v xml:space="preserve"> </v>
      </c>
      <c r="I3398" s="1"/>
      <c r="J3398" s="905" t="e">
        <f>VLOOKUP(Table_1[[#This Row],[מספר רישוי ]],'[3]2024'!$A:$AH,34,0)</f>
        <v>#N/A</v>
      </c>
    </row>
    <row r="3399" spans="1:10" ht="18" customHeight="1" thickBot="1" x14ac:dyDescent="0.3">
      <c r="A3399" s="7"/>
      <c r="B3399" s="7"/>
      <c r="C3399" s="7"/>
      <c r="D3399" s="8"/>
      <c r="E3399" s="713"/>
      <c r="F3399" s="9"/>
      <c r="G3399" s="10"/>
      <c r="H3399" s="43" t="str">
        <f t="array" ref="H3399">IF(ISERROR(INDEX(גיליון3!$U$14:$X$28,MATCH('דיווח פרטני'!G3399,גיליון3!$T$14:$T$28,0),MATCH('דיווח פרטני'!C3399,גיליון3!$U$13:$X$13,0)))," ", INDEX(גיליון3!$U$14:$X$28,MATCH('דיווח פרטני'!G3399,גיליון3!$T$14:$T$28,0),MATCH('דיווח פרטני'!C3399,גיליון3!$U$13:$X$13,0)))</f>
        <v xml:space="preserve"> </v>
      </c>
      <c r="I3399" s="1"/>
      <c r="J3399" s="905" t="e">
        <f>VLOOKUP(Table_1[[#This Row],[מספר רישוי ]],'[3]2024'!$A:$AH,34,0)</f>
        <v>#N/A</v>
      </c>
    </row>
    <row r="3400" spans="1:10" ht="18" customHeight="1" thickBot="1" x14ac:dyDescent="0.3">
      <c r="A3400" s="7"/>
      <c r="B3400" s="7"/>
      <c r="C3400" s="7"/>
      <c r="D3400" s="8"/>
      <c r="E3400" s="713"/>
      <c r="F3400" s="9"/>
      <c r="G3400" s="10"/>
      <c r="H3400" s="43" t="str">
        <f t="array" ref="H3400">IF(ISERROR(INDEX(גיליון3!$U$14:$X$28,MATCH('דיווח פרטני'!G3400,גיליון3!$T$14:$T$28,0),MATCH('דיווח פרטני'!C3400,גיליון3!$U$13:$X$13,0)))," ", INDEX(גיליון3!$U$14:$X$28,MATCH('דיווח פרטני'!G3400,גיליון3!$T$14:$T$28,0),MATCH('דיווח פרטני'!C3400,גיליון3!$U$13:$X$13,0)))</f>
        <v xml:space="preserve"> </v>
      </c>
      <c r="I3400" s="1"/>
      <c r="J3400" s="905" t="e">
        <f>VLOOKUP(Table_1[[#This Row],[מספר רישוי ]],'[3]2024'!$A:$AH,34,0)</f>
        <v>#N/A</v>
      </c>
    </row>
    <row r="3401" spans="1:10" ht="18" customHeight="1" thickBot="1" x14ac:dyDescent="0.3">
      <c r="A3401" s="7"/>
      <c r="B3401" s="7"/>
      <c r="C3401" s="7"/>
      <c r="D3401" s="8"/>
      <c r="E3401" s="713"/>
      <c r="F3401" s="9"/>
      <c r="G3401" s="10"/>
      <c r="H3401" s="43" t="str">
        <f t="array" ref="H3401">IF(ISERROR(INDEX(גיליון3!$U$14:$X$28,MATCH('דיווח פרטני'!G3401,גיליון3!$T$14:$T$28,0),MATCH('דיווח פרטני'!C3401,גיליון3!$U$13:$X$13,0)))," ", INDEX(גיליון3!$U$14:$X$28,MATCH('דיווח פרטני'!G3401,גיליון3!$T$14:$T$28,0),MATCH('דיווח פרטני'!C3401,גיליון3!$U$13:$X$13,0)))</f>
        <v xml:space="preserve"> </v>
      </c>
      <c r="I3401" s="1"/>
      <c r="J3401" s="905" t="e">
        <f>VLOOKUP(Table_1[[#This Row],[מספר רישוי ]],'[3]2024'!$A:$AH,34,0)</f>
        <v>#N/A</v>
      </c>
    </row>
    <row r="3402" spans="1:10" ht="18" customHeight="1" thickBot="1" x14ac:dyDescent="0.3">
      <c r="A3402" s="7"/>
      <c r="B3402" s="7"/>
      <c r="C3402" s="7"/>
      <c r="D3402" s="8"/>
      <c r="E3402" s="713"/>
      <c r="F3402" s="9"/>
      <c r="G3402" s="10"/>
      <c r="H3402" s="43" t="str">
        <f t="array" ref="H3402">IF(ISERROR(INDEX(גיליון3!$U$14:$X$28,MATCH('דיווח פרטני'!G3402,גיליון3!$T$14:$T$28,0),MATCH('דיווח פרטני'!C3402,גיליון3!$U$13:$X$13,0)))," ", INDEX(גיליון3!$U$14:$X$28,MATCH('דיווח פרטני'!G3402,גיליון3!$T$14:$T$28,0),MATCH('דיווח פרטני'!C3402,גיליון3!$U$13:$X$13,0)))</f>
        <v xml:space="preserve"> </v>
      </c>
      <c r="I3402" s="1"/>
      <c r="J3402" s="905" t="e">
        <f>VLOOKUP(Table_1[[#This Row],[מספר רישוי ]],'[3]2024'!$A:$AH,34,0)</f>
        <v>#N/A</v>
      </c>
    </row>
    <row r="3403" spans="1:10" ht="18" customHeight="1" thickBot="1" x14ac:dyDescent="0.3">
      <c r="A3403" s="7"/>
      <c r="B3403" s="7"/>
      <c r="C3403" s="7"/>
      <c r="D3403" s="8"/>
      <c r="E3403" s="713"/>
      <c r="F3403" s="9"/>
      <c r="G3403" s="10"/>
      <c r="H3403" s="43" t="str">
        <f t="array" ref="H3403">IF(ISERROR(INDEX(גיליון3!$U$14:$X$28,MATCH('דיווח פרטני'!G3403,גיליון3!$T$14:$T$28,0),MATCH('דיווח פרטני'!C3403,גיליון3!$U$13:$X$13,0)))," ", INDEX(גיליון3!$U$14:$X$28,MATCH('דיווח פרטני'!G3403,גיליון3!$T$14:$T$28,0),MATCH('דיווח פרטני'!C3403,גיליון3!$U$13:$X$13,0)))</f>
        <v xml:space="preserve"> </v>
      </c>
      <c r="I3403" s="1"/>
      <c r="J3403" s="905" t="e">
        <f>VLOOKUP(Table_1[[#This Row],[מספר רישוי ]],'[3]2024'!$A:$AH,34,0)</f>
        <v>#N/A</v>
      </c>
    </row>
    <row r="3404" spans="1:10" ht="18" customHeight="1" thickBot="1" x14ac:dyDescent="0.3">
      <c r="A3404" s="7"/>
      <c r="B3404" s="7"/>
      <c r="C3404" s="7"/>
      <c r="D3404" s="8"/>
      <c r="E3404" s="713"/>
      <c r="F3404" s="9"/>
      <c r="G3404" s="10"/>
      <c r="H3404" s="43" t="str">
        <f t="array" ref="H3404">IF(ISERROR(INDEX(גיליון3!$U$14:$X$28,MATCH('דיווח פרטני'!G3404,גיליון3!$T$14:$T$28,0),MATCH('דיווח פרטני'!C3404,גיליון3!$U$13:$X$13,0)))," ", INDEX(גיליון3!$U$14:$X$28,MATCH('דיווח פרטני'!G3404,גיליון3!$T$14:$T$28,0),MATCH('דיווח פרטני'!C3404,גיליון3!$U$13:$X$13,0)))</f>
        <v xml:space="preserve"> </v>
      </c>
      <c r="I3404" s="1"/>
      <c r="J3404" s="905" t="e">
        <f>VLOOKUP(Table_1[[#This Row],[מספר רישוי ]],'[3]2024'!$A:$AH,34,0)</f>
        <v>#N/A</v>
      </c>
    </row>
    <row r="3405" spans="1:10" ht="18" customHeight="1" thickBot="1" x14ac:dyDescent="0.3">
      <c r="A3405" s="7"/>
      <c r="B3405" s="7"/>
      <c r="C3405" s="7"/>
      <c r="D3405" s="8"/>
      <c r="E3405" s="713"/>
      <c r="F3405" s="9"/>
      <c r="G3405" s="10"/>
      <c r="H3405" s="43" t="str">
        <f t="array" ref="H3405">IF(ISERROR(INDEX(גיליון3!$U$14:$X$28,MATCH('דיווח פרטני'!G3405,גיליון3!$T$14:$T$28,0),MATCH('דיווח פרטני'!C3405,גיליון3!$U$13:$X$13,0)))," ", INDEX(גיליון3!$U$14:$X$28,MATCH('דיווח פרטני'!G3405,גיליון3!$T$14:$T$28,0),MATCH('דיווח פרטני'!C3405,גיליון3!$U$13:$X$13,0)))</f>
        <v xml:space="preserve"> </v>
      </c>
      <c r="I3405" s="1"/>
      <c r="J3405" s="905" t="e">
        <f>VLOOKUP(Table_1[[#This Row],[מספר רישוי ]],'[3]2024'!$A:$AH,34,0)</f>
        <v>#N/A</v>
      </c>
    </row>
    <row r="3406" spans="1:10" ht="18" customHeight="1" thickBot="1" x14ac:dyDescent="0.3">
      <c r="A3406" s="7"/>
      <c r="B3406" s="7"/>
      <c r="C3406" s="7"/>
      <c r="D3406" s="8"/>
      <c r="E3406" s="713"/>
      <c r="F3406" s="9"/>
      <c r="G3406" s="10"/>
      <c r="H3406" s="43" t="str">
        <f t="array" ref="H3406">IF(ISERROR(INDEX(גיליון3!$U$14:$X$28,MATCH('דיווח פרטני'!G3406,גיליון3!$T$14:$T$28,0),MATCH('דיווח פרטני'!C3406,גיליון3!$U$13:$X$13,0)))," ", INDEX(גיליון3!$U$14:$X$28,MATCH('דיווח פרטני'!G3406,גיליון3!$T$14:$T$28,0),MATCH('דיווח פרטני'!C3406,גיליון3!$U$13:$X$13,0)))</f>
        <v xml:space="preserve"> </v>
      </c>
      <c r="I3406" s="1"/>
      <c r="J3406" s="905" t="e">
        <f>VLOOKUP(Table_1[[#This Row],[מספר רישוי ]],'[3]2024'!$A:$AH,34,0)</f>
        <v>#N/A</v>
      </c>
    </row>
    <row r="3407" spans="1:10" ht="18" customHeight="1" thickBot="1" x14ac:dyDescent="0.3">
      <c r="A3407" s="7"/>
      <c r="B3407" s="7"/>
      <c r="C3407" s="7"/>
      <c r="D3407" s="8"/>
      <c r="E3407" s="713"/>
      <c r="F3407" s="9"/>
      <c r="G3407" s="10"/>
      <c r="H3407" s="43" t="str">
        <f t="array" ref="H3407">IF(ISERROR(INDEX(גיליון3!$U$14:$X$28,MATCH('דיווח פרטני'!G3407,גיליון3!$T$14:$T$28,0),MATCH('דיווח פרטני'!C3407,גיליון3!$U$13:$X$13,0)))," ", INDEX(גיליון3!$U$14:$X$28,MATCH('דיווח פרטני'!G3407,גיליון3!$T$14:$T$28,0),MATCH('דיווח פרטני'!C3407,גיליון3!$U$13:$X$13,0)))</f>
        <v xml:space="preserve"> </v>
      </c>
      <c r="I3407" s="1"/>
      <c r="J3407" s="905" t="e">
        <f>VLOOKUP(Table_1[[#This Row],[מספר רישוי ]],'[3]2024'!$A:$AH,34,0)</f>
        <v>#N/A</v>
      </c>
    </row>
    <row r="3408" spans="1:10" ht="18" customHeight="1" thickBot="1" x14ac:dyDescent="0.3">
      <c r="A3408" s="7"/>
      <c r="B3408" s="7"/>
      <c r="C3408" s="7"/>
      <c r="D3408" s="8"/>
      <c r="E3408" s="713"/>
      <c r="F3408" s="9"/>
      <c r="G3408" s="10"/>
      <c r="H3408" s="43" t="str">
        <f t="array" ref="H3408">IF(ISERROR(INDEX(גיליון3!$U$14:$X$28,MATCH('דיווח פרטני'!G3408,גיליון3!$T$14:$T$28,0),MATCH('דיווח פרטני'!C3408,גיליון3!$U$13:$X$13,0)))," ", INDEX(גיליון3!$U$14:$X$28,MATCH('דיווח פרטני'!G3408,גיליון3!$T$14:$T$28,0),MATCH('דיווח פרטני'!C3408,גיליון3!$U$13:$X$13,0)))</f>
        <v xml:space="preserve"> </v>
      </c>
      <c r="I3408" s="1"/>
      <c r="J3408" s="905" t="e">
        <f>VLOOKUP(Table_1[[#This Row],[מספר רישוי ]],'[3]2024'!$A:$AH,34,0)</f>
        <v>#N/A</v>
      </c>
    </row>
    <row r="3409" spans="1:10" ht="18" customHeight="1" thickBot="1" x14ac:dyDescent="0.3">
      <c r="A3409" s="7"/>
      <c r="B3409" s="7"/>
      <c r="C3409" s="7"/>
      <c r="D3409" s="8"/>
      <c r="E3409" s="713"/>
      <c r="F3409" s="9"/>
      <c r="G3409" s="10"/>
      <c r="H3409" s="43" t="str">
        <f t="array" ref="H3409">IF(ISERROR(INDEX(גיליון3!$U$14:$X$28,MATCH('דיווח פרטני'!G3409,גיליון3!$T$14:$T$28,0),MATCH('דיווח פרטני'!C3409,גיליון3!$U$13:$X$13,0)))," ", INDEX(גיליון3!$U$14:$X$28,MATCH('דיווח פרטני'!G3409,גיליון3!$T$14:$T$28,0),MATCH('דיווח פרטני'!C3409,גיליון3!$U$13:$X$13,0)))</f>
        <v xml:space="preserve"> </v>
      </c>
      <c r="I3409" s="1"/>
      <c r="J3409" s="905" t="e">
        <f>VLOOKUP(Table_1[[#This Row],[מספר רישוי ]],'[3]2024'!$A:$AH,34,0)</f>
        <v>#N/A</v>
      </c>
    </row>
    <row r="3410" spans="1:10" ht="18" customHeight="1" thickBot="1" x14ac:dyDescent="0.3">
      <c r="A3410" s="7"/>
      <c r="B3410" s="7"/>
      <c r="C3410" s="7"/>
      <c r="D3410" s="8"/>
      <c r="E3410" s="713"/>
      <c r="F3410" s="9"/>
      <c r="G3410" s="10"/>
      <c r="H3410" s="43" t="str">
        <f t="array" ref="H3410">IF(ISERROR(INDEX(גיליון3!$U$14:$X$28,MATCH('דיווח פרטני'!G3410,גיליון3!$T$14:$T$28,0),MATCH('דיווח פרטני'!C3410,גיליון3!$U$13:$X$13,0)))," ", INDEX(גיליון3!$U$14:$X$28,MATCH('דיווח פרטני'!G3410,גיליון3!$T$14:$T$28,0),MATCH('דיווח פרטני'!C3410,גיליון3!$U$13:$X$13,0)))</f>
        <v xml:space="preserve"> </v>
      </c>
      <c r="I3410" s="1"/>
      <c r="J3410" s="905" t="e">
        <f>VLOOKUP(Table_1[[#This Row],[מספר רישוי ]],'[3]2024'!$A:$AH,34,0)</f>
        <v>#N/A</v>
      </c>
    </row>
    <row r="3411" spans="1:10" ht="18" customHeight="1" thickBot="1" x14ac:dyDescent="0.3">
      <c r="A3411" s="7"/>
      <c r="B3411" s="7"/>
      <c r="C3411" s="7"/>
      <c r="D3411" s="8"/>
      <c r="E3411" s="713"/>
      <c r="F3411" s="9"/>
      <c r="G3411" s="10"/>
      <c r="H3411" s="43" t="str">
        <f t="array" ref="H3411">IF(ISERROR(INDEX(גיליון3!$U$14:$X$28,MATCH('דיווח פרטני'!G3411,גיליון3!$T$14:$T$28,0),MATCH('דיווח פרטני'!C3411,גיליון3!$U$13:$X$13,0)))," ", INDEX(גיליון3!$U$14:$X$28,MATCH('דיווח פרטני'!G3411,גיליון3!$T$14:$T$28,0),MATCH('דיווח פרטני'!C3411,גיליון3!$U$13:$X$13,0)))</f>
        <v xml:space="preserve"> </v>
      </c>
      <c r="I3411" s="1"/>
      <c r="J3411" s="905" t="e">
        <f>VLOOKUP(Table_1[[#This Row],[מספר רישוי ]],'[3]2024'!$A:$AH,34,0)</f>
        <v>#N/A</v>
      </c>
    </row>
    <row r="3412" spans="1:10" ht="18" customHeight="1" thickBot="1" x14ac:dyDescent="0.3">
      <c r="A3412" s="7"/>
      <c r="B3412" s="7"/>
      <c r="C3412" s="7"/>
      <c r="D3412" s="8"/>
      <c r="E3412" s="713"/>
      <c r="F3412" s="9"/>
      <c r="G3412" s="10"/>
      <c r="H3412" s="43" t="str">
        <f t="array" ref="H3412">IF(ISERROR(INDEX(גיליון3!$U$14:$X$28,MATCH('דיווח פרטני'!G3412,גיליון3!$T$14:$T$28,0),MATCH('דיווח פרטני'!C3412,גיליון3!$U$13:$X$13,0)))," ", INDEX(גיליון3!$U$14:$X$28,MATCH('דיווח פרטני'!G3412,גיליון3!$T$14:$T$28,0),MATCH('דיווח פרטני'!C3412,גיליון3!$U$13:$X$13,0)))</f>
        <v xml:space="preserve"> </v>
      </c>
      <c r="I3412" s="1"/>
      <c r="J3412" s="905" t="e">
        <f>VLOOKUP(Table_1[[#This Row],[מספר רישוי ]],'[3]2024'!$A:$AH,34,0)</f>
        <v>#N/A</v>
      </c>
    </row>
    <row r="3413" spans="1:10" ht="18" customHeight="1" thickBot="1" x14ac:dyDescent="0.3">
      <c r="A3413" s="7"/>
      <c r="B3413" s="7"/>
      <c r="C3413" s="7"/>
      <c r="D3413" s="8"/>
      <c r="E3413" s="713"/>
      <c r="F3413" s="9"/>
      <c r="G3413" s="10"/>
      <c r="H3413" s="43" t="str">
        <f t="array" ref="H3413">IF(ISERROR(INDEX(גיליון3!$U$14:$X$28,MATCH('דיווח פרטני'!G3413,גיליון3!$T$14:$T$28,0),MATCH('דיווח פרטני'!C3413,גיליון3!$U$13:$X$13,0)))," ", INDEX(גיליון3!$U$14:$X$28,MATCH('דיווח פרטני'!G3413,גיליון3!$T$14:$T$28,0),MATCH('דיווח פרטני'!C3413,גיליון3!$U$13:$X$13,0)))</f>
        <v xml:space="preserve"> </v>
      </c>
      <c r="I3413" s="1"/>
      <c r="J3413" s="905" t="e">
        <f>VLOOKUP(Table_1[[#This Row],[מספר רישוי ]],'[3]2024'!$A:$AH,34,0)</f>
        <v>#N/A</v>
      </c>
    </row>
    <row r="3414" spans="1:10" ht="18" customHeight="1" thickBot="1" x14ac:dyDescent="0.3">
      <c r="A3414" s="7"/>
      <c r="B3414" s="7"/>
      <c r="C3414" s="7"/>
      <c r="D3414" s="8"/>
      <c r="E3414" s="713"/>
      <c r="F3414" s="9"/>
      <c r="G3414" s="10"/>
      <c r="H3414" s="43" t="str">
        <f t="array" ref="H3414">IF(ISERROR(INDEX(גיליון3!$U$14:$X$28,MATCH('דיווח פרטני'!G3414,גיליון3!$T$14:$T$28,0),MATCH('דיווח פרטני'!C3414,גיליון3!$U$13:$X$13,0)))," ", INDEX(גיליון3!$U$14:$X$28,MATCH('דיווח פרטני'!G3414,גיליון3!$T$14:$T$28,0),MATCH('דיווח פרטני'!C3414,גיליון3!$U$13:$X$13,0)))</f>
        <v xml:space="preserve"> </v>
      </c>
      <c r="I3414" s="1"/>
      <c r="J3414" s="905" t="e">
        <f>VLOOKUP(Table_1[[#This Row],[מספר רישוי ]],'[3]2024'!$A:$AH,34,0)</f>
        <v>#N/A</v>
      </c>
    </row>
    <row r="3415" spans="1:10" ht="18" customHeight="1" thickBot="1" x14ac:dyDescent="0.3">
      <c r="A3415" s="7"/>
      <c r="B3415" s="7"/>
      <c r="C3415" s="7"/>
      <c r="D3415" s="8"/>
      <c r="E3415" s="713"/>
      <c r="F3415" s="9"/>
      <c r="G3415" s="10"/>
      <c r="H3415" s="43" t="str">
        <f t="array" ref="H3415">IF(ISERROR(INDEX(גיליון3!$U$14:$X$28,MATCH('דיווח פרטני'!G3415,גיליון3!$T$14:$T$28,0),MATCH('דיווח פרטני'!C3415,גיליון3!$U$13:$X$13,0)))," ", INDEX(גיליון3!$U$14:$X$28,MATCH('דיווח פרטני'!G3415,גיליון3!$T$14:$T$28,0),MATCH('דיווח פרטני'!C3415,גיליון3!$U$13:$X$13,0)))</f>
        <v xml:space="preserve"> </v>
      </c>
      <c r="I3415" s="1"/>
      <c r="J3415" s="905" t="e">
        <f>VLOOKUP(Table_1[[#This Row],[מספר רישוי ]],'[3]2024'!$A:$AH,34,0)</f>
        <v>#N/A</v>
      </c>
    </row>
    <row r="3416" spans="1:10" ht="18" customHeight="1" thickBot="1" x14ac:dyDescent="0.3">
      <c r="A3416" s="7"/>
      <c r="B3416" s="7"/>
      <c r="C3416" s="7"/>
      <c r="D3416" s="8"/>
      <c r="E3416" s="713"/>
      <c r="F3416" s="9"/>
      <c r="G3416" s="10"/>
      <c r="H3416" s="43" t="str">
        <f t="array" ref="H3416">IF(ISERROR(INDEX(גיליון3!$U$14:$X$28,MATCH('דיווח פרטני'!G3416,גיליון3!$T$14:$T$28,0),MATCH('דיווח פרטני'!C3416,גיליון3!$U$13:$X$13,0)))," ", INDEX(גיליון3!$U$14:$X$28,MATCH('דיווח פרטני'!G3416,גיליון3!$T$14:$T$28,0),MATCH('דיווח פרטני'!C3416,גיליון3!$U$13:$X$13,0)))</f>
        <v xml:space="preserve"> </v>
      </c>
      <c r="I3416" s="1"/>
      <c r="J3416" s="905" t="e">
        <f>VLOOKUP(Table_1[[#This Row],[מספר רישוי ]],'[3]2024'!$A:$AH,34,0)</f>
        <v>#N/A</v>
      </c>
    </row>
    <row r="3417" spans="1:10" ht="18" customHeight="1" thickBot="1" x14ac:dyDescent="0.3">
      <c r="A3417" s="7"/>
      <c r="B3417" s="7"/>
      <c r="C3417" s="7"/>
      <c r="D3417" s="8"/>
      <c r="E3417" s="713"/>
      <c r="F3417" s="9"/>
      <c r="G3417" s="10"/>
      <c r="H3417" s="43" t="str">
        <f t="array" ref="H3417">IF(ISERROR(INDEX(גיליון3!$U$14:$X$28,MATCH('דיווח פרטני'!G3417,גיליון3!$T$14:$T$28,0),MATCH('דיווח פרטני'!C3417,גיליון3!$U$13:$X$13,0)))," ", INDEX(גיליון3!$U$14:$X$28,MATCH('דיווח פרטני'!G3417,גיליון3!$T$14:$T$28,0),MATCH('דיווח פרטני'!C3417,גיליון3!$U$13:$X$13,0)))</f>
        <v xml:space="preserve"> </v>
      </c>
      <c r="I3417" s="1"/>
      <c r="J3417" s="905" t="e">
        <f>VLOOKUP(Table_1[[#This Row],[מספר רישוי ]],'[3]2024'!$A:$AH,34,0)</f>
        <v>#N/A</v>
      </c>
    </row>
    <row r="3418" spans="1:10" ht="18" customHeight="1" thickBot="1" x14ac:dyDescent="0.3">
      <c r="A3418" s="7"/>
      <c r="B3418" s="7"/>
      <c r="C3418" s="7"/>
      <c r="D3418" s="8"/>
      <c r="E3418" s="713"/>
      <c r="F3418" s="9"/>
      <c r="G3418" s="10"/>
      <c r="H3418" s="43" t="str">
        <f t="array" ref="H3418">IF(ISERROR(INDEX(גיליון3!$U$14:$X$28,MATCH('דיווח פרטני'!G3418,גיליון3!$T$14:$T$28,0),MATCH('דיווח פרטני'!C3418,גיליון3!$U$13:$X$13,0)))," ", INDEX(גיליון3!$U$14:$X$28,MATCH('דיווח פרטני'!G3418,גיליון3!$T$14:$T$28,0),MATCH('דיווח פרטני'!C3418,גיליון3!$U$13:$X$13,0)))</f>
        <v xml:space="preserve"> </v>
      </c>
      <c r="I3418" s="1"/>
      <c r="J3418" s="905" t="e">
        <f>VLOOKUP(Table_1[[#This Row],[מספר רישוי ]],'[3]2024'!$A:$AH,34,0)</f>
        <v>#N/A</v>
      </c>
    </row>
    <row r="3419" spans="1:10" ht="18" customHeight="1" thickBot="1" x14ac:dyDescent="0.3">
      <c r="A3419" s="7"/>
      <c r="B3419" s="7"/>
      <c r="C3419" s="7"/>
      <c r="D3419" s="8"/>
      <c r="E3419" s="713"/>
      <c r="F3419" s="9"/>
      <c r="G3419" s="10"/>
      <c r="H3419" s="43" t="str">
        <f t="array" ref="H3419">IF(ISERROR(INDEX(גיליון3!$U$14:$X$28,MATCH('דיווח פרטני'!G3419,גיליון3!$T$14:$T$28,0),MATCH('דיווח פרטני'!C3419,גיליון3!$U$13:$X$13,0)))," ", INDEX(גיליון3!$U$14:$X$28,MATCH('דיווח פרטני'!G3419,גיליון3!$T$14:$T$28,0),MATCH('דיווח פרטני'!C3419,גיליון3!$U$13:$X$13,0)))</f>
        <v xml:space="preserve"> </v>
      </c>
      <c r="I3419" s="1"/>
      <c r="J3419" s="905" t="e">
        <f>VLOOKUP(Table_1[[#This Row],[מספר רישוי ]],'[3]2024'!$A:$AH,34,0)</f>
        <v>#N/A</v>
      </c>
    </row>
    <row r="3420" spans="1:10" ht="18" customHeight="1" thickBot="1" x14ac:dyDescent="0.3">
      <c r="A3420" s="7"/>
      <c r="B3420" s="7"/>
      <c r="C3420" s="7"/>
      <c r="D3420" s="8"/>
      <c r="E3420" s="713"/>
      <c r="F3420" s="9"/>
      <c r="G3420" s="10"/>
      <c r="H3420" s="43" t="str">
        <f t="array" ref="H3420">IF(ISERROR(INDEX(גיליון3!$U$14:$X$28,MATCH('דיווח פרטני'!G3420,גיליון3!$T$14:$T$28,0),MATCH('דיווח פרטני'!C3420,גיליון3!$U$13:$X$13,0)))," ", INDEX(גיליון3!$U$14:$X$28,MATCH('דיווח פרטני'!G3420,גיליון3!$T$14:$T$28,0),MATCH('דיווח פרטני'!C3420,גיליון3!$U$13:$X$13,0)))</f>
        <v xml:space="preserve"> </v>
      </c>
      <c r="I3420" s="1"/>
      <c r="J3420" s="905" t="e">
        <f>VLOOKUP(Table_1[[#This Row],[מספר רישוי ]],'[3]2024'!$A:$AH,34,0)</f>
        <v>#N/A</v>
      </c>
    </row>
    <row r="3421" spans="1:10" ht="18" customHeight="1" thickBot="1" x14ac:dyDescent="0.3">
      <c r="A3421" s="7"/>
      <c r="B3421" s="7"/>
      <c r="C3421" s="7"/>
      <c r="D3421" s="8"/>
      <c r="E3421" s="713"/>
      <c r="F3421" s="9"/>
      <c r="G3421" s="10"/>
      <c r="H3421" s="43" t="str">
        <f t="array" ref="H3421">IF(ISERROR(INDEX(גיליון3!$U$14:$X$28,MATCH('דיווח פרטני'!G3421,גיליון3!$T$14:$T$28,0),MATCH('דיווח פרטני'!C3421,גיליון3!$U$13:$X$13,0)))," ", INDEX(גיליון3!$U$14:$X$28,MATCH('דיווח פרטני'!G3421,גיליון3!$T$14:$T$28,0),MATCH('דיווח פרטני'!C3421,גיליון3!$U$13:$X$13,0)))</f>
        <v xml:space="preserve"> </v>
      </c>
      <c r="I3421" s="1"/>
      <c r="J3421" s="905" t="e">
        <f>VLOOKUP(Table_1[[#This Row],[מספר רישוי ]],'[3]2024'!$A:$AH,34,0)</f>
        <v>#N/A</v>
      </c>
    </row>
    <row r="3422" spans="1:10" ht="18" customHeight="1" thickBot="1" x14ac:dyDescent="0.3">
      <c r="A3422" s="7"/>
      <c r="B3422" s="7"/>
      <c r="C3422" s="7"/>
      <c r="D3422" s="8"/>
      <c r="E3422" s="713"/>
      <c r="F3422" s="9"/>
      <c r="G3422" s="10"/>
      <c r="H3422" s="43" t="str">
        <f t="array" ref="H3422">IF(ISERROR(INDEX(גיליון3!$U$14:$X$28,MATCH('דיווח פרטני'!G3422,גיליון3!$T$14:$T$28,0),MATCH('דיווח פרטני'!C3422,גיליון3!$U$13:$X$13,0)))," ", INDEX(גיליון3!$U$14:$X$28,MATCH('דיווח פרטני'!G3422,גיליון3!$T$14:$T$28,0),MATCH('דיווח פרטני'!C3422,גיליון3!$U$13:$X$13,0)))</f>
        <v xml:space="preserve"> </v>
      </c>
      <c r="I3422" s="1"/>
      <c r="J3422" s="905" t="e">
        <f>VLOOKUP(Table_1[[#This Row],[מספר רישוי ]],'[3]2024'!$A:$AH,34,0)</f>
        <v>#N/A</v>
      </c>
    </row>
    <row r="3423" spans="1:10" ht="18" customHeight="1" thickBot="1" x14ac:dyDescent="0.3">
      <c r="A3423" s="7"/>
      <c r="B3423" s="7"/>
      <c r="C3423" s="7"/>
      <c r="D3423" s="8"/>
      <c r="E3423" s="713"/>
      <c r="F3423" s="9"/>
      <c r="G3423" s="10"/>
      <c r="H3423" s="43" t="str">
        <f t="array" ref="H3423">IF(ISERROR(INDEX(גיליון3!$U$14:$X$28,MATCH('דיווח פרטני'!G3423,גיליון3!$T$14:$T$28,0),MATCH('דיווח פרטני'!C3423,גיליון3!$U$13:$X$13,0)))," ", INDEX(גיליון3!$U$14:$X$28,MATCH('דיווח פרטני'!G3423,גיליון3!$T$14:$T$28,0),MATCH('דיווח פרטני'!C3423,גיליון3!$U$13:$X$13,0)))</f>
        <v xml:space="preserve"> </v>
      </c>
      <c r="I3423" s="1"/>
      <c r="J3423" s="905" t="e">
        <f>VLOOKUP(Table_1[[#This Row],[מספר רישוי ]],'[3]2024'!$A:$AH,34,0)</f>
        <v>#N/A</v>
      </c>
    </row>
    <row r="3424" spans="1:10" ht="18" customHeight="1" thickBot="1" x14ac:dyDescent="0.3">
      <c r="A3424" s="7"/>
      <c r="B3424" s="7"/>
      <c r="C3424" s="7"/>
      <c r="D3424" s="8"/>
      <c r="E3424" s="713"/>
      <c r="F3424" s="9"/>
      <c r="G3424" s="10"/>
      <c r="H3424" s="43" t="str">
        <f t="array" ref="H3424">IF(ISERROR(INDEX(גיליון3!$U$14:$X$28,MATCH('דיווח פרטני'!G3424,גיליון3!$T$14:$T$28,0),MATCH('דיווח פרטני'!C3424,גיליון3!$U$13:$X$13,0)))," ", INDEX(גיליון3!$U$14:$X$28,MATCH('דיווח פרטני'!G3424,גיליון3!$T$14:$T$28,0),MATCH('דיווח פרטני'!C3424,גיליון3!$U$13:$X$13,0)))</f>
        <v xml:space="preserve"> </v>
      </c>
      <c r="I3424" s="1"/>
      <c r="J3424" s="905" t="e">
        <f>VLOOKUP(Table_1[[#This Row],[מספר רישוי ]],'[3]2024'!$A:$AH,34,0)</f>
        <v>#N/A</v>
      </c>
    </row>
    <row r="3425" spans="1:10" ht="18" customHeight="1" thickBot="1" x14ac:dyDescent="0.3">
      <c r="A3425" s="7"/>
      <c r="B3425" s="7"/>
      <c r="C3425" s="7"/>
      <c r="D3425" s="8"/>
      <c r="E3425" s="713"/>
      <c r="F3425" s="9"/>
      <c r="G3425" s="10"/>
      <c r="H3425" s="43" t="str">
        <f t="array" ref="H3425">IF(ISERROR(INDEX(גיליון3!$U$14:$X$28,MATCH('דיווח פרטני'!G3425,גיליון3!$T$14:$T$28,0),MATCH('דיווח פרטני'!C3425,גיליון3!$U$13:$X$13,0)))," ", INDEX(גיליון3!$U$14:$X$28,MATCH('דיווח פרטני'!G3425,גיליון3!$T$14:$T$28,0),MATCH('דיווח פרטני'!C3425,גיליון3!$U$13:$X$13,0)))</f>
        <v xml:space="preserve"> </v>
      </c>
      <c r="I3425" s="1"/>
      <c r="J3425" s="905" t="e">
        <f>VLOOKUP(Table_1[[#This Row],[מספר רישוי ]],'[3]2024'!$A:$AH,34,0)</f>
        <v>#N/A</v>
      </c>
    </row>
    <row r="3426" spans="1:10" ht="18" customHeight="1" thickBot="1" x14ac:dyDescent="0.3">
      <c r="A3426" s="7"/>
      <c r="B3426" s="7"/>
      <c r="C3426" s="7"/>
      <c r="D3426" s="8"/>
      <c r="E3426" s="713"/>
      <c r="F3426" s="9"/>
      <c r="G3426" s="10"/>
      <c r="H3426" s="43" t="str">
        <f t="array" ref="H3426">IF(ISERROR(INDEX(גיליון3!$U$14:$X$28,MATCH('דיווח פרטני'!G3426,גיליון3!$T$14:$T$28,0),MATCH('דיווח פרטני'!C3426,גיליון3!$U$13:$X$13,0)))," ", INDEX(גיליון3!$U$14:$X$28,MATCH('דיווח פרטני'!G3426,גיליון3!$T$14:$T$28,0),MATCH('דיווח פרטני'!C3426,גיליון3!$U$13:$X$13,0)))</f>
        <v xml:space="preserve"> </v>
      </c>
      <c r="I3426" s="1"/>
      <c r="J3426" s="905" t="e">
        <f>VLOOKUP(Table_1[[#This Row],[מספר רישוי ]],'[3]2024'!$A:$AH,34,0)</f>
        <v>#N/A</v>
      </c>
    </row>
    <row r="3427" spans="1:10" ht="18" customHeight="1" thickBot="1" x14ac:dyDescent="0.3">
      <c r="A3427" s="7"/>
      <c r="B3427" s="7"/>
      <c r="C3427" s="7"/>
      <c r="D3427" s="8"/>
      <c r="E3427" s="713"/>
      <c r="F3427" s="9"/>
      <c r="G3427" s="10"/>
      <c r="H3427" s="43" t="str">
        <f t="array" ref="H3427">IF(ISERROR(INDEX(גיליון3!$U$14:$X$28,MATCH('דיווח פרטני'!G3427,גיליון3!$T$14:$T$28,0),MATCH('דיווח פרטני'!C3427,גיליון3!$U$13:$X$13,0)))," ", INDEX(גיליון3!$U$14:$X$28,MATCH('דיווח פרטני'!G3427,גיליון3!$T$14:$T$28,0),MATCH('דיווח פרטני'!C3427,גיליון3!$U$13:$X$13,0)))</f>
        <v xml:space="preserve"> </v>
      </c>
      <c r="I3427" s="1"/>
      <c r="J3427" s="905" t="e">
        <f>VLOOKUP(Table_1[[#This Row],[מספר רישוי ]],'[3]2024'!$A:$AH,34,0)</f>
        <v>#N/A</v>
      </c>
    </row>
    <row r="3428" spans="1:10" ht="18" customHeight="1" thickBot="1" x14ac:dyDescent="0.3">
      <c r="A3428" s="7"/>
      <c r="B3428" s="7"/>
      <c r="C3428" s="7"/>
      <c r="D3428" s="8"/>
      <c r="E3428" s="713"/>
      <c r="F3428" s="9"/>
      <c r="G3428" s="10"/>
      <c r="H3428" s="43" t="str">
        <f t="array" ref="H3428">IF(ISERROR(INDEX(גיליון3!$U$14:$X$28,MATCH('דיווח פרטני'!G3428,גיליון3!$T$14:$T$28,0),MATCH('דיווח פרטני'!C3428,גיליון3!$U$13:$X$13,0)))," ", INDEX(גיליון3!$U$14:$X$28,MATCH('דיווח פרטני'!G3428,גיליון3!$T$14:$T$28,0),MATCH('דיווח פרטני'!C3428,גיליון3!$U$13:$X$13,0)))</f>
        <v xml:space="preserve"> </v>
      </c>
      <c r="I3428" s="1"/>
      <c r="J3428" s="905" t="e">
        <f>VLOOKUP(Table_1[[#This Row],[מספר רישוי ]],'[3]2024'!$A:$AH,34,0)</f>
        <v>#N/A</v>
      </c>
    </row>
    <row r="3429" spans="1:10" ht="18" customHeight="1" thickBot="1" x14ac:dyDescent="0.3">
      <c r="A3429" s="7"/>
      <c r="B3429" s="7"/>
      <c r="C3429" s="7"/>
      <c r="D3429" s="8"/>
      <c r="E3429" s="713"/>
      <c r="F3429" s="9"/>
      <c r="G3429" s="10"/>
      <c r="H3429" s="43" t="str">
        <f t="array" ref="H3429">IF(ISERROR(INDEX(גיליון3!$U$14:$X$28,MATCH('דיווח פרטני'!G3429,גיליון3!$T$14:$T$28,0),MATCH('דיווח פרטני'!C3429,גיליון3!$U$13:$X$13,0)))," ", INDEX(גיליון3!$U$14:$X$28,MATCH('דיווח פרטני'!G3429,גיליון3!$T$14:$T$28,0),MATCH('דיווח פרטני'!C3429,גיליון3!$U$13:$X$13,0)))</f>
        <v xml:space="preserve"> </v>
      </c>
      <c r="I3429" s="1"/>
      <c r="J3429" s="905" t="e">
        <f>VLOOKUP(Table_1[[#This Row],[מספר רישוי ]],'[3]2024'!$A:$AH,34,0)</f>
        <v>#N/A</v>
      </c>
    </row>
    <row r="3430" spans="1:10" ht="18" customHeight="1" thickBot="1" x14ac:dyDescent="0.3">
      <c r="A3430" s="7"/>
      <c r="B3430" s="7"/>
      <c r="C3430" s="7"/>
      <c r="D3430" s="8"/>
      <c r="E3430" s="713"/>
      <c r="F3430" s="9"/>
      <c r="G3430" s="10"/>
      <c r="H3430" s="43" t="str">
        <f t="array" ref="H3430">IF(ISERROR(INDEX(גיליון3!$U$14:$X$28,MATCH('דיווח פרטני'!G3430,גיליון3!$T$14:$T$28,0),MATCH('דיווח פרטני'!C3430,גיליון3!$U$13:$X$13,0)))," ", INDEX(גיליון3!$U$14:$X$28,MATCH('דיווח פרטני'!G3430,גיליון3!$T$14:$T$28,0),MATCH('דיווח פרטני'!C3430,גיליון3!$U$13:$X$13,0)))</f>
        <v xml:space="preserve"> </v>
      </c>
      <c r="I3430" s="1"/>
      <c r="J3430" s="905" t="e">
        <f>VLOOKUP(Table_1[[#This Row],[מספר רישוי ]],'[3]2024'!$A:$AH,34,0)</f>
        <v>#N/A</v>
      </c>
    </row>
    <row r="3431" spans="1:10" ht="18" customHeight="1" thickBot="1" x14ac:dyDescent="0.3">
      <c r="A3431" s="7"/>
      <c r="B3431" s="7"/>
      <c r="C3431" s="7"/>
      <c r="D3431" s="8"/>
      <c r="E3431" s="713"/>
      <c r="F3431" s="9"/>
      <c r="G3431" s="10"/>
      <c r="H3431" s="43" t="str">
        <f t="array" ref="H3431">IF(ISERROR(INDEX(גיליון3!$U$14:$X$28,MATCH('דיווח פרטני'!G3431,גיליון3!$T$14:$T$28,0),MATCH('דיווח פרטני'!C3431,גיליון3!$U$13:$X$13,0)))," ", INDEX(גיליון3!$U$14:$X$28,MATCH('דיווח פרטני'!G3431,גיליון3!$T$14:$T$28,0),MATCH('דיווח פרטני'!C3431,גיליון3!$U$13:$X$13,0)))</f>
        <v xml:space="preserve"> </v>
      </c>
      <c r="I3431" s="1"/>
      <c r="J3431" s="905" t="e">
        <f>VLOOKUP(Table_1[[#This Row],[מספר רישוי ]],'[3]2024'!$A:$AH,34,0)</f>
        <v>#N/A</v>
      </c>
    </row>
    <row r="3432" spans="1:10" ht="18" customHeight="1" thickBot="1" x14ac:dyDescent="0.3">
      <c r="A3432" s="7"/>
      <c r="B3432" s="7"/>
      <c r="C3432" s="7"/>
      <c r="D3432" s="8"/>
      <c r="E3432" s="713"/>
      <c r="F3432" s="9"/>
      <c r="G3432" s="10"/>
      <c r="H3432" s="43" t="str">
        <f t="array" ref="H3432">IF(ISERROR(INDEX(גיליון3!$U$14:$X$28,MATCH('דיווח פרטני'!G3432,גיליון3!$T$14:$T$28,0),MATCH('דיווח פרטני'!C3432,גיליון3!$U$13:$X$13,0)))," ", INDEX(גיליון3!$U$14:$X$28,MATCH('דיווח פרטני'!G3432,גיליון3!$T$14:$T$28,0),MATCH('דיווח פרטני'!C3432,גיליון3!$U$13:$X$13,0)))</f>
        <v xml:space="preserve"> </v>
      </c>
      <c r="I3432" s="1"/>
      <c r="J3432" s="905" t="e">
        <f>VLOOKUP(Table_1[[#This Row],[מספר רישוי ]],'[3]2024'!$A:$AH,34,0)</f>
        <v>#N/A</v>
      </c>
    </row>
    <row r="3433" spans="1:10" ht="18" customHeight="1" thickBot="1" x14ac:dyDescent="0.3">
      <c r="A3433" s="7"/>
      <c r="B3433" s="7"/>
      <c r="C3433" s="7"/>
      <c r="D3433" s="8"/>
      <c r="E3433" s="713"/>
      <c r="F3433" s="9"/>
      <c r="G3433" s="10"/>
      <c r="H3433" s="43" t="str">
        <f t="array" ref="H3433">IF(ISERROR(INDEX(גיליון3!$U$14:$X$28,MATCH('דיווח פרטני'!G3433,גיליון3!$T$14:$T$28,0),MATCH('דיווח פרטני'!C3433,גיליון3!$U$13:$X$13,0)))," ", INDEX(גיליון3!$U$14:$X$28,MATCH('דיווח פרטני'!G3433,גיליון3!$T$14:$T$28,0),MATCH('דיווח פרטני'!C3433,גיליון3!$U$13:$X$13,0)))</f>
        <v xml:space="preserve"> </v>
      </c>
      <c r="I3433" s="1"/>
      <c r="J3433" s="905" t="e">
        <f>VLOOKUP(Table_1[[#This Row],[מספר רישוי ]],'[3]2024'!$A:$AH,34,0)</f>
        <v>#N/A</v>
      </c>
    </row>
    <row r="3434" spans="1:10" ht="18" customHeight="1" thickBot="1" x14ac:dyDescent="0.3">
      <c r="A3434" s="7"/>
      <c r="B3434" s="7"/>
      <c r="C3434" s="7"/>
      <c r="D3434" s="8"/>
      <c r="E3434" s="713"/>
      <c r="F3434" s="9"/>
      <c r="G3434" s="10"/>
      <c r="H3434" s="43" t="str">
        <f t="array" ref="H3434">IF(ISERROR(INDEX(גיליון3!$U$14:$X$28,MATCH('דיווח פרטני'!G3434,גיליון3!$T$14:$T$28,0),MATCH('דיווח פרטני'!C3434,גיליון3!$U$13:$X$13,0)))," ", INDEX(גיליון3!$U$14:$X$28,MATCH('דיווח פרטני'!G3434,גיליון3!$T$14:$T$28,0),MATCH('דיווח פרטני'!C3434,גיליון3!$U$13:$X$13,0)))</f>
        <v xml:space="preserve"> </v>
      </c>
      <c r="I3434" s="1"/>
      <c r="J3434" s="905" t="e">
        <f>VLOOKUP(Table_1[[#This Row],[מספר רישוי ]],'[3]2024'!$A:$AH,34,0)</f>
        <v>#N/A</v>
      </c>
    </row>
    <row r="3435" spans="1:10" ht="18" customHeight="1" thickBot="1" x14ac:dyDescent="0.3">
      <c r="A3435" s="7"/>
      <c r="B3435" s="7"/>
      <c r="C3435" s="7"/>
      <c r="D3435" s="8"/>
      <c r="E3435" s="713"/>
      <c r="F3435" s="9"/>
      <c r="G3435" s="10"/>
      <c r="H3435" s="43" t="str">
        <f t="array" ref="H3435">IF(ISERROR(INDEX(גיליון3!$U$14:$X$28,MATCH('דיווח פרטני'!G3435,גיליון3!$T$14:$T$28,0),MATCH('דיווח פרטני'!C3435,גיליון3!$U$13:$X$13,0)))," ", INDEX(גיליון3!$U$14:$X$28,MATCH('דיווח פרטני'!G3435,גיליון3!$T$14:$T$28,0),MATCH('דיווח פרטני'!C3435,גיליון3!$U$13:$X$13,0)))</f>
        <v xml:space="preserve"> </v>
      </c>
      <c r="I3435" s="1"/>
      <c r="J3435" s="905" t="e">
        <f>VLOOKUP(Table_1[[#This Row],[מספר רישוי ]],'[3]2024'!$A:$AH,34,0)</f>
        <v>#N/A</v>
      </c>
    </row>
    <row r="3436" spans="1:10" ht="18" customHeight="1" thickBot="1" x14ac:dyDescent="0.3">
      <c r="A3436" s="7"/>
      <c r="B3436" s="7"/>
      <c r="C3436" s="7"/>
      <c r="D3436" s="8"/>
      <c r="E3436" s="713"/>
      <c r="F3436" s="9"/>
      <c r="G3436" s="10"/>
      <c r="H3436" s="43" t="str">
        <f t="array" ref="H3436">IF(ISERROR(INDEX(גיליון3!$U$14:$X$28,MATCH('דיווח פרטני'!G3436,גיליון3!$T$14:$T$28,0),MATCH('דיווח פרטני'!C3436,גיליון3!$U$13:$X$13,0)))," ", INDEX(גיליון3!$U$14:$X$28,MATCH('דיווח פרטני'!G3436,גיליון3!$T$14:$T$28,0),MATCH('דיווח פרטני'!C3436,גיליון3!$U$13:$X$13,0)))</f>
        <v xml:space="preserve"> </v>
      </c>
      <c r="I3436" s="1"/>
      <c r="J3436" s="905" t="e">
        <f>VLOOKUP(Table_1[[#This Row],[מספר רישוי ]],'[3]2024'!$A:$AH,34,0)</f>
        <v>#N/A</v>
      </c>
    </row>
    <row r="3437" spans="1:10" ht="18" customHeight="1" thickBot="1" x14ac:dyDescent="0.3">
      <c r="A3437" s="7"/>
      <c r="B3437" s="7"/>
      <c r="C3437" s="7"/>
      <c r="D3437" s="8"/>
      <c r="E3437" s="713"/>
      <c r="F3437" s="9"/>
      <c r="G3437" s="10"/>
      <c r="H3437" s="43" t="str">
        <f t="array" ref="H3437">IF(ISERROR(INDEX(גיליון3!$U$14:$X$28,MATCH('דיווח פרטני'!G3437,גיליון3!$T$14:$T$28,0),MATCH('דיווח פרטני'!C3437,גיליון3!$U$13:$X$13,0)))," ", INDEX(גיליון3!$U$14:$X$28,MATCH('דיווח פרטני'!G3437,גיליון3!$T$14:$T$28,0),MATCH('דיווח פרטני'!C3437,גיליון3!$U$13:$X$13,0)))</f>
        <v xml:space="preserve"> </v>
      </c>
      <c r="I3437" s="1"/>
      <c r="J3437" s="905" t="e">
        <f>VLOOKUP(Table_1[[#This Row],[מספר רישוי ]],'[3]2024'!$A:$AH,34,0)</f>
        <v>#N/A</v>
      </c>
    </row>
    <row r="3438" spans="1:10" ht="18" customHeight="1" thickBot="1" x14ac:dyDescent="0.3">
      <c r="A3438" s="7"/>
      <c r="B3438" s="7"/>
      <c r="C3438" s="7"/>
      <c r="D3438" s="8"/>
      <c r="E3438" s="713"/>
      <c r="F3438" s="9"/>
      <c r="G3438" s="10"/>
      <c r="H3438" s="43" t="str">
        <f t="array" ref="H3438">IF(ISERROR(INDEX(גיליון3!$U$14:$X$28,MATCH('דיווח פרטני'!G3438,גיליון3!$T$14:$T$28,0),MATCH('דיווח פרטני'!C3438,גיליון3!$U$13:$X$13,0)))," ", INDEX(גיליון3!$U$14:$X$28,MATCH('דיווח פרטני'!G3438,גיליון3!$T$14:$T$28,0),MATCH('דיווח פרטני'!C3438,גיליון3!$U$13:$X$13,0)))</f>
        <v xml:space="preserve"> </v>
      </c>
      <c r="I3438" s="1"/>
      <c r="J3438" s="905" t="e">
        <f>VLOOKUP(Table_1[[#This Row],[מספר רישוי ]],'[3]2024'!$A:$AH,34,0)</f>
        <v>#N/A</v>
      </c>
    </row>
    <row r="3439" spans="1:10" ht="18" customHeight="1" thickBot="1" x14ac:dyDescent="0.3">
      <c r="A3439" s="7"/>
      <c r="B3439" s="7"/>
      <c r="C3439" s="7"/>
      <c r="D3439" s="8"/>
      <c r="E3439" s="713"/>
      <c r="F3439" s="9"/>
      <c r="G3439" s="10"/>
      <c r="H3439" s="43" t="str">
        <f t="array" ref="H3439">IF(ISERROR(INDEX(גיליון3!$U$14:$X$28,MATCH('דיווח פרטני'!G3439,גיליון3!$T$14:$T$28,0),MATCH('דיווח פרטני'!C3439,גיליון3!$U$13:$X$13,0)))," ", INDEX(גיליון3!$U$14:$X$28,MATCH('דיווח פרטני'!G3439,גיליון3!$T$14:$T$28,0),MATCH('דיווח פרטני'!C3439,גיליון3!$U$13:$X$13,0)))</f>
        <v xml:space="preserve"> </v>
      </c>
      <c r="I3439" s="1"/>
      <c r="J3439" s="905" t="e">
        <f>VLOOKUP(Table_1[[#This Row],[מספר רישוי ]],'[3]2024'!$A:$AH,34,0)</f>
        <v>#N/A</v>
      </c>
    </row>
    <row r="3440" spans="1:10" ht="18" customHeight="1" thickBot="1" x14ac:dyDescent="0.3">
      <c r="A3440" s="7"/>
      <c r="B3440" s="7"/>
      <c r="C3440" s="7"/>
      <c r="D3440" s="8"/>
      <c r="E3440" s="713"/>
      <c r="F3440" s="9"/>
      <c r="G3440" s="10"/>
      <c r="H3440" s="43" t="str">
        <f t="array" ref="H3440">IF(ISERROR(INDEX(גיליון3!$U$14:$X$28,MATCH('דיווח פרטני'!G3440,גיליון3!$T$14:$T$28,0),MATCH('דיווח פרטני'!C3440,גיליון3!$U$13:$X$13,0)))," ", INDEX(גיליון3!$U$14:$X$28,MATCH('דיווח פרטני'!G3440,גיליון3!$T$14:$T$28,0),MATCH('דיווח פרטני'!C3440,גיליון3!$U$13:$X$13,0)))</f>
        <v xml:space="preserve"> </v>
      </c>
      <c r="I3440" s="1"/>
      <c r="J3440" s="905" t="e">
        <f>VLOOKUP(Table_1[[#This Row],[מספר רישוי ]],'[3]2024'!$A:$AH,34,0)</f>
        <v>#N/A</v>
      </c>
    </row>
    <row r="3441" spans="1:10" ht="18" customHeight="1" thickBot="1" x14ac:dyDescent="0.3">
      <c r="A3441" s="7"/>
      <c r="B3441" s="7"/>
      <c r="C3441" s="7"/>
      <c r="D3441" s="8"/>
      <c r="E3441" s="713"/>
      <c r="F3441" s="9"/>
      <c r="G3441" s="10"/>
      <c r="H3441" s="43" t="str">
        <f t="array" ref="H3441">IF(ISERROR(INDEX(גיליון3!$U$14:$X$28,MATCH('דיווח פרטני'!G3441,גיליון3!$T$14:$T$28,0),MATCH('דיווח פרטני'!C3441,גיליון3!$U$13:$X$13,0)))," ", INDEX(גיליון3!$U$14:$X$28,MATCH('דיווח פרטני'!G3441,גיליון3!$T$14:$T$28,0),MATCH('דיווח פרטני'!C3441,גיליון3!$U$13:$X$13,0)))</f>
        <v xml:space="preserve"> </v>
      </c>
      <c r="I3441" s="1"/>
      <c r="J3441" s="905" t="e">
        <f>VLOOKUP(Table_1[[#This Row],[מספר רישוי ]],'[3]2024'!$A:$AH,34,0)</f>
        <v>#N/A</v>
      </c>
    </row>
    <row r="3442" spans="1:10" ht="18" customHeight="1" thickBot="1" x14ac:dyDescent="0.3">
      <c r="A3442" s="7"/>
      <c r="B3442" s="7"/>
      <c r="C3442" s="7"/>
      <c r="D3442" s="8"/>
      <c r="E3442" s="713"/>
      <c r="F3442" s="9"/>
      <c r="G3442" s="10"/>
      <c r="H3442" s="43" t="str">
        <f t="array" ref="H3442">IF(ISERROR(INDEX(גיליון3!$U$14:$X$28,MATCH('דיווח פרטני'!G3442,גיליון3!$T$14:$T$28,0),MATCH('דיווח פרטני'!C3442,גיליון3!$U$13:$X$13,0)))," ", INDEX(גיליון3!$U$14:$X$28,MATCH('דיווח פרטני'!G3442,גיליון3!$T$14:$T$28,0),MATCH('דיווח פרטני'!C3442,גיליון3!$U$13:$X$13,0)))</f>
        <v xml:space="preserve"> </v>
      </c>
      <c r="I3442" s="1"/>
      <c r="J3442" s="905" t="e">
        <f>VLOOKUP(Table_1[[#This Row],[מספר רישוי ]],'[3]2024'!$A:$AH,34,0)</f>
        <v>#N/A</v>
      </c>
    </row>
    <row r="3443" spans="1:10" ht="18" customHeight="1" thickBot="1" x14ac:dyDescent="0.3">
      <c r="A3443" s="7"/>
      <c r="B3443" s="7"/>
      <c r="C3443" s="7"/>
      <c r="D3443" s="8"/>
      <c r="E3443" s="713"/>
      <c r="F3443" s="9"/>
      <c r="G3443" s="10"/>
      <c r="H3443" s="43" t="str">
        <f t="array" ref="H3443">IF(ISERROR(INDEX(גיליון3!$U$14:$X$28,MATCH('דיווח פרטני'!G3443,גיליון3!$T$14:$T$28,0),MATCH('דיווח פרטני'!C3443,גיליון3!$U$13:$X$13,0)))," ", INDEX(גיליון3!$U$14:$X$28,MATCH('דיווח פרטני'!G3443,גיליון3!$T$14:$T$28,0),MATCH('דיווח פרטני'!C3443,גיליון3!$U$13:$X$13,0)))</f>
        <v xml:space="preserve"> </v>
      </c>
      <c r="I3443" s="1"/>
      <c r="J3443" s="905" t="e">
        <f>VLOOKUP(Table_1[[#This Row],[מספר רישוי ]],'[3]2024'!$A:$AH,34,0)</f>
        <v>#N/A</v>
      </c>
    </row>
    <row r="3444" spans="1:10" ht="18" customHeight="1" thickBot="1" x14ac:dyDescent="0.3">
      <c r="A3444" s="7"/>
      <c r="B3444" s="7"/>
      <c r="C3444" s="7"/>
      <c r="D3444" s="8"/>
      <c r="E3444" s="713"/>
      <c r="F3444" s="9"/>
      <c r="G3444" s="10"/>
      <c r="H3444" s="43" t="str">
        <f t="array" ref="H3444">IF(ISERROR(INDEX(גיליון3!$U$14:$X$28,MATCH('דיווח פרטני'!G3444,גיליון3!$T$14:$T$28,0),MATCH('דיווח פרטני'!C3444,גיליון3!$U$13:$X$13,0)))," ", INDEX(גיליון3!$U$14:$X$28,MATCH('דיווח פרטני'!G3444,גיליון3!$T$14:$T$28,0),MATCH('דיווח פרטני'!C3444,גיליון3!$U$13:$X$13,0)))</f>
        <v xml:space="preserve"> </v>
      </c>
      <c r="I3444" s="1"/>
      <c r="J3444" s="905" t="e">
        <f>VLOOKUP(Table_1[[#This Row],[מספר רישוי ]],'[3]2024'!$A:$AH,34,0)</f>
        <v>#N/A</v>
      </c>
    </row>
    <row r="3445" spans="1:10" ht="18" customHeight="1" thickBot="1" x14ac:dyDescent="0.3">
      <c r="A3445" s="7"/>
      <c r="B3445" s="7"/>
      <c r="C3445" s="7"/>
      <c r="D3445" s="8"/>
      <c r="E3445" s="713"/>
      <c r="F3445" s="9"/>
      <c r="G3445" s="10"/>
      <c r="H3445" s="43" t="str">
        <f t="array" ref="H3445">IF(ISERROR(INDEX(גיליון3!$U$14:$X$28,MATCH('דיווח פרטני'!G3445,גיליון3!$T$14:$T$28,0),MATCH('דיווח פרטני'!C3445,גיליון3!$U$13:$X$13,0)))," ", INDEX(גיליון3!$U$14:$X$28,MATCH('דיווח פרטני'!G3445,גיליון3!$T$14:$T$28,0),MATCH('דיווח פרטני'!C3445,גיליון3!$U$13:$X$13,0)))</f>
        <v xml:space="preserve"> </v>
      </c>
      <c r="I3445" s="1"/>
      <c r="J3445" s="905" t="e">
        <f>VLOOKUP(Table_1[[#This Row],[מספר רישוי ]],'[3]2024'!$A:$AH,34,0)</f>
        <v>#N/A</v>
      </c>
    </row>
    <row r="3446" spans="1:10" ht="18" customHeight="1" thickBot="1" x14ac:dyDescent="0.3">
      <c r="A3446" s="7"/>
      <c r="B3446" s="7"/>
      <c r="C3446" s="7"/>
      <c r="D3446" s="8"/>
      <c r="E3446" s="713"/>
      <c r="F3446" s="9"/>
      <c r="G3446" s="10"/>
      <c r="H3446" s="43" t="str">
        <f t="array" ref="H3446">IF(ISERROR(INDEX(גיליון3!$U$14:$X$28,MATCH('דיווח פרטני'!G3446,גיליון3!$T$14:$T$28,0),MATCH('דיווח פרטני'!C3446,גיליון3!$U$13:$X$13,0)))," ", INDEX(גיליון3!$U$14:$X$28,MATCH('דיווח פרטני'!G3446,גיליון3!$T$14:$T$28,0),MATCH('דיווח פרטני'!C3446,גיליון3!$U$13:$X$13,0)))</f>
        <v xml:space="preserve"> </v>
      </c>
      <c r="I3446" s="1"/>
      <c r="J3446" s="905" t="e">
        <f>VLOOKUP(Table_1[[#This Row],[מספר רישוי ]],'[3]2024'!$A:$AH,34,0)</f>
        <v>#N/A</v>
      </c>
    </row>
    <row r="3447" spans="1:10" ht="18" customHeight="1" thickBot="1" x14ac:dyDescent="0.3">
      <c r="A3447" s="7"/>
      <c r="B3447" s="7"/>
      <c r="C3447" s="7"/>
      <c r="D3447" s="8"/>
      <c r="E3447" s="713"/>
      <c r="F3447" s="9"/>
      <c r="G3447" s="10"/>
      <c r="H3447" s="43" t="str">
        <f t="array" ref="H3447">IF(ISERROR(INDEX(גיליון3!$U$14:$X$28,MATCH('דיווח פרטני'!G3447,גיליון3!$T$14:$T$28,0),MATCH('דיווח פרטני'!C3447,גיליון3!$U$13:$X$13,0)))," ", INDEX(גיליון3!$U$14:$X$28,MATCH('דיווח פרטני'!G3447,גיליון3!$T$14:$T$28,0),MATCH('דיווח פרטני'!C3447,גיליון3!$U$13:$X$13,0)))</f>
        <v xml:space="preserve"> </v>
      </c>
      <c r="I3447" s="1"/>
      <c r="J3447" s="905" t="e">
        <f>VLOOKUP(Table_1[[#This Row],[מספר רישוי ]],'[3]2024'!$A:$AH,34,0)</f>
        <v>#N/A</v>
      </c>
    </row>
    <row r="3448" spans="1:10" ht="18" customHeight="1" thickBot="1" x14ac:dyDescent="0.3">
      <c r="A3448" s="7"/>
      <c r="B3448" s="7"/>
      <c r="C3448" s="7"/>
      <c r="D3448" s="8"/>
      <c r="E3448" s="713"/>
      <c r="F3448" s="9"/>
      <c r="G3448" s="10"/>
      <c r="H3448" s="43" t="str">
        <f t="array" ref="H3448">IF(ISERROR(INDEX(גיליון3!$U$14:$X$28,MATCH('דיווח פרטני'!G3448,גיליון3!$T$14:$T$28,0),MATCH('דיווח פרטני'!C3448,גיליון3!$U$13:$X$13,0)))," ", INDEX(גיליון3!$U$14:$X$28,MATCH('דיווח פרטני'!G3448,גיליון3!$T$14:$T$28,0),MATCH('דיווח פרטני'!C3448,גיליון3!$U$13:$X$13,0)))</f>
        <v xml:space="preserve"> </v>
      </c>
      <c r="I3448" s="1"/>
      <c r="J3448" s="905" t="e">
        <f>VLOOKUP(Table_1[[#This Row],[מספר רישוי ]],'[3]2024'!$A:$AH,34,0)</f>
        <v>#N/A</v>
      </c>
    </row>
    <row r="3449" spans="1:10" ht="18" customHeight="1" thickBot="1" x14ac:dyDescent="0.3">
      <c r="A3449" s="7"/>
      <c r="B3449" s="7"/>
      <c r="C3449" s="7"/>
      <c r="D3449" s="8"/>
      <c r="E3449" s="713"/>
      <c r="F3449" s="9"/>
      <c r="G3449" s="10"/>
      <c r="H3449" s="43" t="str">
        <f t="array" ref="H3449">IF(ISERROR(INDEX(גיליון3!$U$14:$X$28,MATCH('דיווח פרטני'!G3449,גיליון3!$T$14:$T$28,0),MATCH('דיווח פרטני'!C3449,גיליון3!$U$13:$X$13,0)))," ", INDEX(גיליון3!$U$14:$X$28,MATCH('דיווח פרטני'!G3449,גיליון3!$T$14:$T$28,0),MATCH('דיווח פרטני'!C3449,גיליון3!$U$13:$X$13,0)))</f>
        <v xml:space="preserve"> </v>
      </c>
      <c r="I3449" s="1"/>
      <c r="J3449" s="905" t="e">
        <f>VLOOKUP(Table_1[[#This Row],[מספר רישוי ]],'[3]2024'!$A:$AH,34,0)</f>
        <v>#N/A</v>
      </c>
    </row>
    <row r="3450" spans="1:10" ht="18" customHeight="1" thickBot="1" x14ac:dyDescent="0.3">
      <c r="A3450" s="7"/>
      <c r="B3450" s="7"/>
      <c r="C3450" s="7"/>
      <c r="D3450" s="8"/>
      <c r="E3450" s="713"/>
      <c r="F3450" s="9"/>
      <c r="G3450" s="10"/>
      <c r="H3450" s="43" t="str">
        <f t="array" ref="H3450">IF(ISERROR(INDEX(גיליון3!$U$14:$X$28,MATCH('דיווח פרטני'!G3450,גיליון3!$T$14:$T$28,0),MATCH('דיווח פרטני'!C3450,גיליון3!$U$13:$X$13,0)))," ", INDEX(גיליון3!$U$14:$X$28,MATCH('דיווח פרטני'!G3450,גיליון3!$T$14:$T$28,0),MATCH('דיווח פרטני'!C3450,גיליון3!$U$13:$X$13,0)))</f>
        <v xml:space="preserve"> </v>
      </c>
      <c r="I3450" s="1"/>
      <c r="J3450" s="905" t="e">
        <f>VLOOKUP(Table_1[[#This Row],[מספר רישוי ]],'[3]2024'!$A:$AH,34,0)</f>
        <v>#N/A</v>
      </c>
    </row>
    <row r="3451" spans="1:10" ht="18" customHeight="1" thickBot="1" x14ac:dyDescent="0.3">
      <c r="A3451" s="7"/>
      <c r="B3451" s="7"/>
      <c r="C3451" s="7"/>
      <c r="D3451" s="8"/>
      <c r="E3451" s="713"/>
      <c r="F3451" s="9"/>
      <c r="G3451" s="10"/>
      <c r="H3451" s="43" t="str">
        <f t="array" ref="H3451">IF(ISERROR(INDEX(גיליון3!$U$14:$X$28,MATCH('דיווח פרטני'!G3451,גיליון3!$T$14:$T$28,0),MATCH('דיווח פרטני'!C3451,גיליון3!$U$13:$X$13,0)))," ", INDEX(גיליון3!$U$14:$X$28,MATCH('דיווח פרטני'!G3451,גיליון3!$T$14:$T$28,0),MATCH('דיווח פרטני'!C3451,גיליון3!$U$13:$X$13,0)))</f>
        <v xml:space="preserve"> </v>
      </c>
      <c r="I3451" s="1"/>
      <c r="J3451" s="905" t="e">
        <f>VLOOKUP(Table_1[[#This Row],[מספר רישוי ]],'[3]2024'!$A:$AH,34,0)</f>
        <v>#N/A</v>
      </c>
    </row>
    <row r="3452" spans="1:10" ht="18" customHeight="1" thickBot="1" x14ac:dyDescent="0.3">
      <c r="A3452" s="7"/>
      <c r="B3452" s="7"/>
      <c r="C3452" s="7"/>
      <c r="D3452" s="8"/>
      <c r="E3452" s="713"/>
      <c r="F3452" s="9"/>
      <c r="G3452" s="10"/>
      <c r="H3452" s="43" t="str">
        <f t="array" ref="H3452">IF(ISERROR(INDEX(גיליון3!$U$14:$X$28,MATCH('דיווח פרטני'!G3452,גיליון3!$T$14:$T$28,0),MATCH('דיווח פרטני'!C3452,גיליון3!$U$13:$X$13,0)))," ", INDEX(גיליון3!$U$14:$X$28,MATCH('דיווח פרטני'!G3452,גיליון3!$T$14:$T$28,0),MATCH('דיווח פרטני'!C3452,גיליון3!$U$13:$X$13,0)))</f>
        <v xml:space="preserve"> </v>
      </c>
      <c r="I3452" s="1"/>
      <c r="J3452" s="905" t="e">
        <f>VLOOKUP(Table_1[[#This Row],[מספר רישוי ]],'[3]2024'!$A:$AH,34,0)</f>
        <v>#N/A</v>
      </c>
    </row>
    <row r="3453" spans="1:10" ht="18" customHeight="1" thickBot="1" x14ac:dyDescent="0.3">
      <c r="A3453" s="7"/>
      <c r="B3453" s="7"/>
      <c r="C3453" s="7"/>
      <c r="D3453" s="8"/>
      <c r="E3453" s="713"/>
      <c r="F3453" s="9"/>
      <c r="G3453" s="10"/>
      <c r="H3453" s="43" t="str">
        <f t="array" ref="H3453">IF(ISERROR(INDEX(גיליון3!$U$14:$X$28,MATCH('דיווח פרטני'!G3453,גיליון3!$T$14:$T$28,0),MATCH('דיווח פרטני'!C3453,גיליון3!$U$13:$X$13,0)))," ", INDEX(גיליון3!$U$14:$X$28,MATCH('דיווח פרטני'!G3453,גיליון3!$T$14:$T$28,0),MATCH('דיווח פרטני'!C3453,גיליון3!$U$13:$X$13,0)))</f>
        <v xml:space="preserve"> </v>
      </c>
      <c r="I3453" s="1"/>
      <c r="J3453" s="905" t="e">
        <f>VLOOKUP(Table_1[[#This Row],[מספר רישוי ]],'[3]2024'!$A:$AH,34,0)</f>
        <v>#N/A</v>
      </c>
    </row>
    <row r="3454" spans="1:10" ht="18" customHeight="1" thickBot="1" x14ac:dyDescent="0.3">
      <c r="A3454" s="7"/>
      <c r="B3454" s="7"/>
      <c r="C3454" s="7"/>
      <c r="D3454" s="8"/>
      <c r="E3454" s="713"/>
      <c r="F3454" s="9"/>
      <c r="G3454" s="10"/>
      <c r="H3454" s="43" t="str">
        <f t="array" ref="H3454">IF(ISERROR(INDEX(גיליון3!$U$14:$X$28,MATCH('דיווח פרטני'!G3454,גיליון3!$T$14:$T$28,0),MATCH('דיווח פרטני'!C3454,גיליון3!$U$13:$X$13,0)))," ", INDEX(גיליון3!$U$14:$X$28,MATCH('דיווח פרטני'!G3454,גיליון3!$T$14:$T$28,0),MATCH('דיווח פרטני'!C3454,גיליון3!$U$13:$X$13,0)))</f>
        <v xml:space="preserve"> </v>
      </c>
      <c r="I3454" s="1"/>
      <c r="J3454" s="905" t="e">
        <f>VLOOKUP(Table_1[[#This Row],[מספר רישוי ]],'[3]2024'!$A:$AH,34,0)</f>
        <v>#N/A</v>
      </c>
    </row>
    <row r="3455" spans="1:10" ht="18" customHeight="1" thickBot="1" x14ac:dyDescent="0.3">
      <c r="A3455" s="7"/>
      <c r="B3455" s="7"/>
      <c r="C3455" s="7"/>
      <c r="D3455" s="8"/>
      <c r="E3455" s="713"/>
      <c r="F3455" s="9"/>
      <c r="G3455" s="10"/>
      <c r="H3455" s="43" t="str">
        <f t="array" ref="H3455">IF(ISERROR(INDEX(גיליון3!$U$14:$X$28,MATCH('דיווח פרטני'!G3455,גיליון3!$T$14:$T$28,0),MATCH('דיווח פרטני'!C3455,גיליון3!$U$13:$X$13,0)))," ", INDEX(גיליון3!$U$14:$X$28,MATCH('דיווח פרטני'!G3455,גיליון3!$T$14:$T$28,0),MATCH('דיווח פרטני'!C3455,גיליון3!$U$13:$X$13,0)))</f>
        <v xml:space="preserve"> </v>
      </c>
      <c r="I3455" s="1"/>
      <c r="J3455" s="905" t="e">
        <f>VLOOKUP(Table_1[[#This Row],[מספר רישוי ]],'[3]2024'!$A:$AH,34,0)</f>
        <v>#N/A</v>
      </c>
    </row>
    <row r="3456" spans="1:10" ht="18" customHeight="1" thickBot="1" x14ac:dyDescent="0.3">
      <c r="A3456" s="7"/>
      <c r="B3456" s="7"/>
      <c r="C3456" s="7"/>
      <c r="D3456" s="8"/>
      <c r="E3456" s="713"/>
      <c r="F3456" s="9"/>
      <c r="G3456" s="10"/>
      <c r="H3456" s="43" t="str">
        <f t="array" ref="H3456">IF(ISERROR(INDEX(גיליון3!$U$14:$X$28,MATCH('דיווח פרטני'!G3456,גיליון3!$T$14:$T$28,0),MATCH('דיווח פרטני'!C3456,גיליון3!$U$13:$X$13,0)))," ", INDEX(גיליון3!$U$14:$X$28,MATCH('דיווח פרטני'!G3456,גיליון3!$T$14:$T$28,0),MATCH('דיווח פרטני'!C3456,גיליון3!$U$13:$X$13,0)))</f>
        <v xml:space="preserve"> </v>
      </c>
      <c r="I3456" s="1"/>
      <c r="J3456" s="905" t="e">
        <f>VLOOKUP(Table_1[[#This Row],[מספר רישוי ]],'[3]2024'!$A:$AH,34,0)</f>
        <v>#N/A</v>
      </c>
    </row>
    <row r="3457" spans="1:10" ht="18" customHeight="1" thickBot="1" x14ac:dyDescent="0.3">
      <c r="A3457" s="7"/>
      <c r="B3457" s="7"/>
      <c r="C3457" s="7"/>
      <c r="D3457" s="8"/>
      <c r="E3457" s="713"/>
      <c r="F3457" s="9"/>
      <c r="G3457" s="10"/>
      <c r="H3457" s="43" t="str">
        <f t="array" ref="H3457">IF(ISERROR(INDEX(גיליון3!$U$14:$X$28,MATCH('דיווח פרטני'!G3457,גיליון3!$T$14:$T$28,0),MATCH('דיווח פרטני'!C3457,גיליון3!$U$13:$X$13,0)))," ", INDEX(גיליון3!$U$14:$X$28,MATCH('דיווח פרטני'!G3457,גיליון3!$T$14:$T$28,0),MATCH('דיווח פרטני'!C3457,גיליון3!$U$13:$X$13,0)))</f>
        <v xml:space="preserve"> </v>
      </c>
      <c r="I3457" s="1"/>
      <c r="J3457" s="905" t="e">
        <f>VLOOKUP(Table_1[[#This Row],[מספר רישוי ]],'[3]2024'!$A:$AH,34,0)</f>
        <v>#N/A</v>
      </c>
    </row>
    <row r="3458" spans="1:10" ht="18" customHeight="1" thickBot="1" x14ac:dyDescent="0.3">
      <c r="A3458" s="7"/>
      <c r="B3458" s="7"/>
      <c r="C3458" s="7"/>
      <c r="D3458" s="8"/>
      <c r="E3458" s="713"/>
      <c r="F3458" s="9"/>
      <c r="G3458" s="10"/>
      <c r="H3458" s="43" t="str">
        <f t="array" ref="H3458">IF(ISERROR(INDEX(גיליון3!$U$14:$X$28,MATCH('דיווח פרטני'!G3458,גיליון3!$T$14:$T$28,0),MATCH('דיווח פרטני'!C3458,גיליון3!$U$13:$X$13,0)))," ", INDEX(גיליון3!$U$14:$X$28,MATCH('דיווח פרטני'!G3458,גיליון3!$T$14:$T$28,0),MATCH('דיווח פרטני'!C3458,גיליון3!$U$13:$X$13,0)))</f>
        <v xml:space="preserve"> </v>
      </c>
      <c r="I3458" s="1"/>
      <c r="J3458" s="905" t="e">
        <f>VLOOKUP(Table_1[[#This Row],[מספר רישוי ]],'[3]2024'!$A:$AH,34,0)</f>
        <v>#N/A</v>
      </c>
    </row>
    <row r="3459" spans="1:10" ht="18" customHeight="1" thickBot="1" x14ac:dyDescent="0.3">
      <c r="A3459" s="7"/>
      <c r="B3459" s="7"/>
      <c r="C3459" s="7"/>
      <c r="D3459" s="8"/>
      <c r="E3459" s="713"/>
      <c r="F3459" s="9"/>
      <c r="G3459" s="10"/>
      <c r="H3459" s="43" t="str">
        <f t="array" ref="H3459">IF(ISERROR(INDEX(גיליון3!$U$14:$X$28,MATCH('דיווח פרטני'!G3459,גיליון3!$T$14:$T$28,0),MATCH('דיווח פרטני'!C3459,גיליון3!$U$13:$X$13,0)))," ", INDEX(גיליון3!$U$14:$X$28,MATCH('דיווח פרטני'!G3459,גיליון3!$T$14:$T$28,0),MATCH('דיווח פרטני'!C3459,גיליון3!$U$13:$X$13,0)))</f>
        <v xml:space="preserve"> </v>
      </c>
      <c r="I3459" s="1"/>
      <c r="J3459" s="905" t="e">
        <f>VLOOKUP(Table_1[[#This Row],[מספר רישוי ]],'[3]2024'!$A:$AH,34,0)</f>
        <v>#N/A</v>
      </c>
    </row>
    <row r="3460" spans="1:10" ht="18" customHeight="1" thickBot="1" x14ac:dyDescent="0.3">
      <c r="A3460" s="7"/>
      <c r="B3460" s="7"/>
      <c r="C3460" s="7"/>
      <c r="D3460" s="8"/>
      <c r="E3460" s="713"/>
      <c r="F3460" s="9"/>
      <c r="G3460" s="10"/>
      <c r="H3460" s="43" t="str">
        <f t="array" ref="H3460">IF(ISERROR(INDEX(גיליון3!$U$14:$X$28,MATCH('דיווח פרטני'!G3460,גיליון3!$T$14:$T$28,0),MATCH('דיווח פרטני'!C3460,גיליון3!$U$13:$X$13,0)))," ", INDEX(גיליון3!$U$14:$X$28,MATCH('דיווח פרטני'!G3460,גיליון3!$T$14:$T$28,0),MATCH('דיווח פרטני'!C3460,גיליון3!$U$13:$X$13,0)))</f>
        <v xml:space="preserve"> </v>
      </c>
      <c r="I3460" s="1"/>
      <c r="J3460" s="905" t="e">
        <f>VLOOKUP(Table_1[[#This Row],[מספר רישוי ]],'[3]2024'!$A:$AH,34,0)</f>
        <v>#N/A</v>
      </c>
    </row>
    <row r="3461" spans="1:10" ht="18" customHeight="1" thickBot="1" x14ac:dyDescent="0.3">
      <c r="A3461" s="7"/>
      <c r="B3461" s="7"/>
      <c r="C3461" s="7"/>
      <c r="D3461" s="8"/>
      <c r="E3461" s="713"/>
      <c r="F3461" s="9"/>
      <c r="G3461" s="10"/>
      <c r="H3461" s="43" t="str">
        <f t="array" ref="H3461">IF(ISERROR(INDEX(גיליון3!$U$14:$X$28,MATCH('דיווח פרטני'!G3461,גיליון3!$T$14:$T$28,0),MATCH('דיווח פרטני'!C3461,גיליון3!$U$13:$X$13,0)))," ", INDEX(גיליון3!$U$14:$X$28,MATCH('דיווח פרטני'!G3461,גיליון3!$T$14:$T$28,0),MATCH('דיווח פרטני'!C3461,גיליון3!$U$13:$X$13,0)))</f>
        <v xml:space="preserve"> </v>
      </c>
      <c r="I3461" s="1"/>
      <c r="J3461" s="905" t="e">
        <f>VLOOKUP(Table_1[[#This Row],[מספר רישוי ]],'[3]2024'!$A:$AH,34,0)</f>
        <v>#N/A</v>
      </c>
    </row>
    <row r="3462" spans="1:10" ht="18" customHeight="1" thickBot="1" x14ac:dyDescent="0.3">
      <c r="A3462" s="7"/>
      <c r="B3462" s="7"/>
      <c r="C3462" s="7"/>
      <c r="D3462" s="8"/>
      <c r="E3462" s="713"/>
      <c r="F3462" s="9"/>
      <c r="G3462" s="10"/>
      <c r="H3462" s="43" t="str">
        <f t="array" ref="H3462">IF(ISERROR(INDEX(גיליון3!$U$14:$X$28,MATCH('דיווח פרטני'!G3462,גיליון3!$T$14:$T$28,0),MATCH('דיווח פרטני'!C3462,גיליון3!$U$13:$X$13,0)))," ", INDEX(גיליון3!$U$14:$X$28,MATCH('דיווח פרטני'!G3462,גיליון3!$T$14:$T$28,0),MATCH('דיווח פרטני'!C3462,גיליון3!$U$13:$X$13,0)))</f>
        <v xml:space="preserve"> </v>
      </c>
      <c r="I3462" s="1"/>
      <c r="J3462" s="905" t="e">
        <f>VLOOKUP(Table_1[[#This Row],[מספר רישוי ]],'[3]2024'!$A:$AH,34,0)</f>
        <v>#N/A</v>
      </c>
    </row>
    <row r="3463" spans="1:10" ht="18" customHeight="1" thickBot="1" x14ac:dyDescent="0.3">
      <c r="A3463" s="7"/>
      <c r="B3463" s="7"/>
      <c r="C3463" s="7"/>
      <c r="D3463" s="8"/>
      <c r="E3463" s="713"/>
      <c r="F3463" s="9"/>
      <c r="G3463" s="10"/>
      <c r="H3463" s="43" t="str">
        <f t="array" ref="H3463">IF(ISERROR(INDEX(גיליון3!$U$14:$X$28,MATCH('דיווח פרטני'!G3463,גיליון3!$T$14:$T$28,0),MATCH('דיווח פרטני'!C3463,גיליון3!$U$13:$X$13,0)))," ", INDEX(גיליון3!$U$14:$X$28,MATCH('דיווח פרטני'!G3463,גיליון3!$T$14:$T$28,0),MATCH('דיווח פרטני'!C3463,גיליון3!$U$13:$X$13,0)))</f>
        <v xml:space="preserve"> </v>
      </c>
      <c r="I3463" s="1"/>
      <c r="J3463" s="905" t="e">
        <f>VLOOKUP(Table_1[[#This Row],[מספר רישוי ]],'[3]2024'!$A:$AH,34,0)</f>
        <v>#N/A</v>
      </c>
    </row>
    <row r="3464" spans="1:10" ht="18" customHeight="1" thickBot="1" x14ac:dyDescent="0.3">
      <c r="A3464" s="7"/>
      <c r="B3464" s="7"/>
      <c r="C3464" s="7"/>
      <c r="D3464" s="8"/>
      <c r="E3464" s="713"/>
      <c r="F3464" s="9"/>
      <c r="G3464" s="10"/>
      <c r="H3464" s="43" t="str">
        <f t="array" ref="H3464">IF(ISERROR(INDEX(גיליון3!$U$14:$X$28,MATCH('דיווח פרטני'!G3464,גיליון3!$T$14:$T$28,0),MATCH('דיווח פרטני'!C3464,גיליון3!$U$13:$X$13,0)))," ", INDEX(גיליון3!$U$14:$X$28,MATCH('דיווח פרטני'!G3464,גיליון3!$T$14:$T$28,0),MATCH('דיווח פרטני'!C3464,גיליון3!$U$13:$X$13,0)))</f>
        <v xml:space="preserve"> </v>
      </c>
      <c r="I3464" s="1"/>
      <c r="J3464" s="905" t="e">
        <f>VLOOKUP(Table_1[[#This Row],[מספר רישוי ]],'[3]2024'!$A:$AH,34,0)</f>
        <v>#N/A</v>
      </c>
    </row>
    <row r="3465" spans="1:10" ht="18" customHeight="1" thickBot="1" x14ac:dyDescent="0.3">
      <c r="A3465" s="7"/>
      <c r="B3465" s="7"/>
      <c r="C3465" s="7"/>
      <c r="D3465" s="8"/>
      <c r="E3465" s="713"/>
      <c r="F3465" s="9"/>
      <c r="G3465" s="10"/>
      <c r="H3465" s="43" t="str">
        <f t="array" ref="H3465">IF(ISERROR(INDEX(גיליון3!$U$14:$X$28,MATCH('דיווח פרטני'!G3465,גיליון3!$T$14:$T$28,0),MATCH('דיווח פרטני'!C3465,גיליון3!$U$13:$X$13,0)))," ", INDEX(גיליון3!$U$14:$X$28,MATCH('דיווח פרטני'!G3465,גיליון3!$T$14:$T$28,0),MATCH('דיווח פרטני'!C3465,גיליון3!$U$13:$X$13,0)))</f>
        <v xml:space="preserve"> </v>
      </c>
      <c r="I3465" s="1"/>
      <c r="J3465" s="905" t="e">
        <f>VLOOKUP(Table_1[[#This Row],[מספר רישוי ]],'[3]2024'!$A:$AH,34,0)</f>
        <v>#N/A</v>
      </c>
    </row>
    <row r="3466" spans="1:10" ht="18" customHeight="1" thickBot="1" x14ac:dyDescent="0.3">
      <c r="A3466" s="7"/>
      <c r="B3466" s="7"/>
      <c r="C3466" s="7"/>
      <c r="D3466" s="8"/>
      <c r="E3466" s="713"/>
      <c r="F3466" s="9"/>
      <c r="G3466" s="10"/>
      <c r="H3466" s="43" t="str">
        <f t="array" ref="H3466">IF(ISERROR(INDEX(גיליון3!$U$14:$X$28,MATCH('דיווח פרטני'!G3466,גיליון3!$T$14:$T$28,0),MATCH('דיווח פרטני'!C3466,גיליון3!$U$13:$X$13,0)))," ", INDEX(גיליון3!$U$14:$X$28,MATCH('דיווח פרטני'!G3466,גיליון3!$T$14:$T$28,0),MATCH('דיווח פרטני'!C3466,גיליון3!$U$13:$X$13,0)))</f>
        <v xml:space="preserve"> </v>
      </c>
      <c r="I3466" s="1"/>
      <c r="J3466" s="905" t="e">
        <f>VLOOKUP(Table_1[[#This Row],[מספר רישוי ]],'[3]2024'!$A:$AH,34,0)</f>
        <v>#N/A</v>
      </c>
    </row>
    <row r="3467" spans="1:10" ht="18" customHeight="1" thickBot="1" x14ac:dyDescent="0.3">
      <c r="A3467" s="7"/>
      <c r="B3467" s="7"/>
      <c r="C3467" s="7"/>
      <c r="D3467" s="8"/>
      <c r="E3467" s="713"/>
      <c r="F3467" s="9"/>
      <c r="G3467" s="10"/>
      <c r="H3467" s="43" t="str">
        <f t="array" ref="H3467">IF(ISERROR(INDEX(גיליון3!$U$14:$X$28,MATCH('דיווח פרטני'!G3467,גיליון3!$T$14:$T$28,0),MATCH('דיווח פרטני'!C3467,גיליון3!$U$13:$X$13,0)))," ", INDEX(גיליון3!$U$14:$X$28,MATCH('דיווח פרטני'!G3467,גיליון3!$T$14:$T$28,0),MATCH('דיווח פרטני'!C3467,גיליון3!$U$13:$X$13,0)))</f>
        <v xml:space="preserve"> </v>
      </c>
      <c r="I3467" s="1"/>
      <c r="J3467" s="905" t="e">
        <f>VLOOKUP(Table_1[[#This Row],[מספר רישוי ]],'[3]2024'!$A:$AH,34,0)</f>
        <v>#N/A</v>
      </c>
    </row>
    <row r="3468" spans="1:10" ht="18" customHeight="1" thickBot="1" x14ac:dyDescent="0.3">
      <c r="A3468" s="7"/>
      <c r="B3468" s="7"/>
      <c r="C3468" s="7"/>
      <c r="D3468" s="8"/>
      <c r="E3468" s="713"/>
      <c r="F3468" s="9"/>
      <c r="G3468" s="10"/>
      <c r="H3468" s="43" t="str">
        <f t="array" ref="H3468">IF(ISERROR(INDEX(גיליון3!$U$14:$X$28,MATCH('דיווח פרטני'!G3468,גיליון3!$T$14:$T$28,0),MATCH('דיווח פרטני'!C3468,גיליון3!$U$13:$X$13,0)))," ", INDEX(גיליון3!$U$14:$X$28,MATCH('דיווח פרטני'!G3468,גיליון3!$T$14:$T$28,0),MATCH('דיווח פרטני'!C3468,גיליון3!$U$13:$X$13,0)))</f>
        <v xml:space="preserve"> </v>
      </c>
      <c r="I3468" s="1"/>
      <c r="J3468" s="905" t="e">
        <f>VLOOKUP(Table_1[[#This Row],[מספר רישוי ]],'[3]2024'!$A:$AH,34,0)</f>
        <v>#N/A</v>
      </c>
    </row>
    <row r="3469" spans="1:10" ht="18" customHeight="1" thickBot="1" x14ac:dyDescent="0.3">
      <c r="A3469" s="7"/>
      <c r="B3469" s="7"/>
      <c r="C3469" s="7"/>
      <c r="D3469" s="8"/>
      <c r="E3469" s="713"/>
      <c r="F3469" s="9"/>
      <c r="G3469" s="10"/>
      <c r="H3469" s="43" t="str">
        <f t="array" ref="H3469">IF(ISERROR(INDEX(גיליון3!$U$14:$X$28,MATCH('דיווח פרטני'!G3469,גיליון3!$T$14:$T$28,0),MATCH('דיווח פרטני'!C3469,גיליון3!$U$13:$X$13,0)))," ", INDEX(גיליון3!$U$14:$X$28,MATCH('דיווח פרטני'!G3469,גיליון3!$T$14:$T$28,0),MATCH('דיווח פרטני'!C3469,גיליון3!$U$13:$X$13,0)))</f>
        <v xml:space="preserve"> </v>
      </c>
      <c r="I3469" s="1"/>
      <c r="J3469" s="905" t="e">
        <f>VLOOKUP(Table_1[[#This Row],[מספר רישוי ]],'[3]2024'!$A:$AH,34,0)</f>
        <v>#N/A</v>
      </c>
    </row>
    <row r="3470" spans="1:10" ht="18" customHeight="1" thickBot="1" x14ac:dyDescent="0.3">
      <c r="A3470" s="7"/>
      <c r="B3470" s="7"/>
      <c r="C3470" s="7"/>
      <c r="D3470" s="8"/>
      <c r="E3470" s="713"/>
      <c r="F3470" s="9"/>
      <c r="G3470" s="10"/>
      <c r="H3470" s="43" t="str">
        <f t="array" ref="H3470">IF(ISERROR(INDEX(גיליון3!$U$14:$X$28,MATCH('דיווח פרטני'!G3470,גיליון3!$T$14:$T$28,0),MATCH('דיווח פרטני'!C3470,גיליון3!$U$13:$X$13,0)))," ", INDEX(גיליון3!$U$14:$X$28,MATCH('דיווח פרטני'!G3470,גיליון3!$T$14:$T$28,0),MATCH('דיווח פרטני'!C3470,גיליון3!$U$13:$X$13,0)))</f>
        <v xml:space="preserve"> </v>
      </c>
      <c r="I3470" s="1"/>
      <c r="J3470" s="905" t="e">
        <f>VLOOKUP(Table_1[[#This Row],[מספר רישוי ]],'[3]2024'!$A:$AH,34,0)</f>
        <v>#N/A</v>
      </c>
    </row>
    <row r="3471" spans="1:10" ht="18" customHeight="1" thickBot="1" x14ac:dyDescent="0.3">
      <c r="A3471" s="7"/>
      <c r="B3471" s="7"/>
      <c r="C3471" s="7"/>
      <c r="D3471" s="8"/>
      <c r="E3471" s="713"/>
      <c r="F3471" s="9"/>
      <c r="G3471" s="10"/>
      <c r="H3471" s="43" t="str">
        <f t="array" ref="H3471">IF(ISERROR(INDEX(גיליון3!$U$14:$X$28,MATCH('דיווח פרטני'!G3471,גיליון3!$T$14:$T$28,0),MATCH('דיווח פרטני'!C3471,גיליון3!$U$13:$X$13,0)))," ", INDEX(גיליון3!$U$14:$X$28,MATCH('דיווח פרטני'!G3471,גיליון3!$T$14:$T$28,0),MATCH('דיווח פרטני'!C3471,גיליון3!$U$13:$X$13,0)))</f>
        <v xml:space="preserve"> </v>
      </c>
      <c r="I3471" s="1"/>
      <c r="J3471" s="905" t="e">
        <f>VLOOKUP(Table_1[[#This Row],[מספר רישוי ]],'[3]2024'!$A:$AH,34,0)</f>
        <v>#N/A</v>
      </c>
    </row>
    <row r="3472" spans="1:10" ht="18" customHeight="1" thickBot="1" x14ac:dyDescent="0.3">
      <c r="A3472" s="7"/>
      <c r="B3472" s="7"/>
      <c r="C3472" s="7"/>
      <c r="D3472" s="8"/>
      <c r="E3472" s="713"/>
      <c r="F3472" s="9"/>
      <c r="G3472" s="10"/>
      <c r="H3472" s="43" t="str">
        <f t="array" ref="H3472">IF(ISERROR(INDEX(גיליון3!$U$14:$X$28,MATCH('דיווח פרטני'!G3472,גיליון3!$T$14:$T$28,0),MATCH('דיווח פרטני'!C3472,גיליון3!$U$13:$X$13,0)))," ", INDEX(גיליון3!$U$14:$X$28,MATCH('דיווח פרטני'!G3472,גיליון3!$T$14:$T$28,0),MATCH('דיווח פרטני'!C3472,גיליון3!$U$13:$X$13,0)))</f>
        <v xml:space="preserve"> </v>
      </c>
      <c r="I3472" s="1"/>
      <c r="J3472" s="905" t="e">
        <f>VLOOKUP(Table_1[[#This Row],[מספר רישוי ]],'[3]2024'!$A:$AH,34,0)</f>
        <v>#N/A</v>
      </c>
    </row>
    <row r="3473" spans="1:10" ht="18" customHeight="1" thickBot="1" x14ac:dyDescent="0.3">
      <c r="A3473" s="7"/>
      <c r="B3473" s="7"/>
      <c r="C3473" s="7"/>
      <c r="D3473" s="8"/>
      <c r="E3473" s="713"/>
      <c r="F3473" s="9"/>
      <c r="G3473" s="10"/>
      <c r="H3473" s="43" t="str">
        <f t="array" ref="H3473">IF(ISERROR(INDEX(גיליון3!$U$14:$X$28,MATCH('דיווח פרטני'!G3473,גיליון3!$T$14:$T$28,0),MATCH('דיווח פרטני'!C3473,גיליון3!$U$13:$X$13,0)))," ", INDEX(גיליון3!$U$14:$X$28,MATCH('דיווח פרטני'!G3473,גיליון3!$T$14:$T$28,0),MATCH('דיווח פרטני'!C3473,גיליון3!$U$13:$X$13,0)))</f>
        <v xml:space="preserve"> </v>
      </c>
      <c r="I3473" s="1"/>
      <c r="J3473" s="905" t="e">
        <f>VLOOKUP(Table_1[[#This Row],[מספר רישוי ]],'[3]2024'!$A:$AH,34,0)</f>
        <v>#N/A</v>
      </c>
    </row>
    <row r="3474" spans="1:10" ht="18" customHeight="1" thickBot="1" x14ac:dyDescent="0.3">
      <c r="A3474" s="7"/>
      <c r="B3474" s="7"/>
      <c r="C3474" s="7"/>
      <c r="D3474" s="8"/>
      <c r="E3474" s="713"/>
      <c r="F3474" s="9"/>
      <c r="G3474" s="10"/>
      <c r="H3474" s="43" t="str">
        <f t="array" ref="H3474">IF(ISERROR(INDEX(גיליון3!$U$14:$X$28,MATCH('דיווח פרטני'!G3474,גיליון3!$T$14:$T$28,0),MATCH('דיווח פרטני'!C3474,גיליון3!$U$13:$X$13,0)))," ", INDEX(גיליון3!$U$14:$X$28,MATCH('דיווח פרטני'!G3474,גיליון3!$T$14:$T$28,0),MATCH('דיווח פרטני'!C3474,גיליון3!$U$13:$X$13,0)))</f>
        <v xml:space="preserve"> </v>
      </c>
      <c r="I3474" s="1"/>
      <c r="J3474" s="905" t="e">
        <f>VLOOKUP(Table_1[[#This Row],[מספר רישוי ]],'[3]2024'!$A:$AH,34,0)</f>
        <v>#N/A</v>
      </c>
    </row>
    <row r="3475" spans="1:10" ht="18" customHeight="1" thickBot="1" x14ac:dyDescent="0.3">
      <c r="A3475" s="7"/>
      <c r="B3475" s="7"/>
      <c r="C3475" s="7"/>
      <c r="D3475" s="8"/>
      <c r="E3475" s="713"/>
      <c r="F3475" s="9"/>
      <c r="G3475" s="10"/>
      <c r="H3475" s="43" t="str">
        <f t="array" ref="H3475">IF(ISERROR(INDEX(גיליון3!$U$14:$X$28,MATCH('דיווח פרטני'!G3475,גיליון3!$T$14:$T$28,0),MATCH('דיווח פרטני'!C3475,גיליון3!$U$13:$X$13,0)))," ", INDEX(גיליון3!$U$14:$X$28,MATCH('דיווח פרטני'!G3475,גיליון3!$T$14:$T$28,0),MATCH('דיווח פרטני'!C3475,גיליון3!$U$13:$X$13,0)))</f>
        <v xml:space="preserve"> </v>
      </c>
      <c r="I3475" s="1"/>
      <c r="J3475" s="905" t="e">
        <f>VLOOKUP(Table_1[[#This Row],[מספר רישוי ]],'[3]2024'!$A:$AH,34,0)</f>
        <v>#N/A</v>
      </c>
    </row>
    <row r="3476" spans="1:10" ht="18" customHeight="1" thickBot="1" x14ac:dyDescent="0.3">
      <c r="A3476" s="7"/>
      <c r="B3476" s="7"/>
      <c r="C3476" s="7"/>
      <c r="D3476" s="8"/>
      <c r="E3476" s="713"/>
      <c r="F3476" s="9"/>
      <c r="G3476" s="10"/>
      <c r="H3476" s="43" t="str">
        <f t="array" ref="H3476">IF(ISERROR(INDEX(גיליון3!$U$14:$X$28,MATCH('דיווח פרטני'!G3476,גיליון3!$T$14:$T$28,0),MATCH('דיווח פרטני'!C3476,גיליון3!$U$13:$X$13,0)))," ", INDEX(גיליון3!$U$14:$X$28,MATCH('דיווח פרטני'!G3476,גיליון3!$T$14:$T$28,0),MATCH('דיווח פרטני'!C3476,גיליון3!$U$13:$X$13,0)))</f>
        <v xml:space="preserve"> </v>
      </c>
      <c r="I3476" s="1"/>
      <c r="J3476" s="905" t="e">
        <f>VLOOKUP(Table_1[[#This Row],[מספר רישוי ]],'[3]2024'!$A:$AH,34,0)</f>
        <v>#N/A</v>
      </c>
    </row>
    <row r="3477" spans="1:10" ht="18" customHeight="1" thickBot="1" x14ac:dyDescent="0.3">
      <c r="A3477" s="7"/>
      <c r="B3477" s="7"/>
      <c r="C3477" s="7"/>
      <c r="D3477" s="8"/>
      <c r="E3477" s="713"/>
      <c r="F3477" s="9"/>
      <c r="G3477" s="10"/>
      <c r="H3477" s="43" t="str">
        <f t="array" ref="H3477">IF(ISERROR(INDEX(גיליון3!$U$14:$X$28,MATCH('דיווח פרטני'!G3477,גיליון3!$T$14:$T$28,0),MATCH('דיווח פרטני'!C3477,גיליון3!$U$13:$X$13,0)))," ", INDEX(גיליון3!$U$14:$X$28,MATCH('דיווח פרטני'!G3477,גיליון3!$T$14:$T$28,0),MATCH('דיווח פרטני'!C3477,גיליון3!$U$13:$X$13,0)))</f>
        <v xml:space="preserve"> </v>
      </c>
      <c r="I3477" s="1"/>
      <c r="J3477" s="905" t="e">
        <f>VLOOKUP(Table_1[[#This Row],[מספר רישוי ]],'[3]2024'!$A:$AH,34,0)</f>
        <v>#N/A</v>
      </c>
    </row>
    <row r="3478" spans="1:10" ht="18" customHeight="1" thickBot="1" x14ac:dyDescent="0.3">
      <c r="A3478" s="7"/>
      <c r="B3478" s="7"/>
      <c r="C3478" s="7"/>
      <c r="D3478" s="8"/>
      <c r="E3478" s="713"/>
      <c r="F3478" s="9"/>
      <c r="G3478" s="10"/>
      <c r="H3478" s="43" t="str">
        <f t="array" ref="H3478">IF(ISERROR(INDEX(גיליון3!$U$14:$X$28,MATCH('דיווח פרטני'!G3478,גיליון3!$T$14:$T$28,0),MATCH('דיווח פרטני'!C3478,גיליון3!$U$13:$X$13,0)))," ", INDEX(גיליון3!$U$14:$X$28,MATCH('דיווח פרטני'!G3478,גיליון3!$T$14:$T$28,0),MATCH('דיווח פרטני'!C3478,גיליון3!$U$13:$X$13,0)))</f>
        <v xml:space="preserve"> </v>
      </c>
      <c r="I3478" s="1"/>
      <c r="J3478" s="905" t="e">
        <f>VLOOKUP(Table_1[[#This Row],[מספר רישוי ]],'[3]2024'!$A:$AH,34,0)</f>
        <v>#N/A</v>
      </c>
    </row>
    <row r="3479" spans="1:10" ht="18" customHeight="1" thickBot="1" x14ac:dyDescent="0.3">
      <c r="A3479" s="7"/>
      <c r="B3479" s="7"/>
      <c r="C3479" s="7"/>
      <c r="D3479" s="8"/>
      <c r="E3479" s="713"/>
      <c r="F3479" s="9"/>
      <c r="G3479" s="10"/>
      <c r="H3479" s="43" t="str">
        <f t="array" ref="H3479">IF(ISERROR(INDEX(גיליון3!$U$14:$X$28,MATCH('דיווח פרטני'!G3479,גיליון3!$T$14:$T$28,0),MATCH('דיווח פרטני'!C3479,גיליון3!$U$13:$X$13,0)))," ", INDEX(גיליון3!$U$14:$X$28,MATCH('דיווח פרטני'!G3479,גיליון3!$T$14:$T$28,0),MATCH('דיווח פרטני'!C3479,גיליון3!$U$13:$X$13,0)))</f>
        <v xml:space="preserve"> </v>
      </c>
      <c r="I3479" s="1"/>
      <c r="J3479" s="905" t="e">
        <f>VLOOKUP(Table_1[[#This Row],[מספר רישוי ]],'[3]2024'!$A:$AH,34,0)</f>
        <v>#N/A</v>
      </c>
    </row>
    <row r="3480" spans="1:10" ht="18" customHeight="1" thickBot="1" x14ac:dyDescent="0.3">
      <c r="A3480" s="7"/>
      <c r="B3480" s="7"/>
      <c r="C3480" s="7"/>
      <c r="D3480" s="8"/>
      <c r="E3480" s="713"/>
      <c r="F3480" s="9"/>
      <c r="G3480" s="10"/>
      <c r="H3480" s="43" t="str">
        <f t="array" ref="H3480">IF(ISERROR(INDEX(גיליון3!$U$14:$X$28,MATCH('דיווח פרטני'!G3480,גיליון3!$T$14:$T$28,0),MATCH('דיווח פרטני'!C3480,גיליון3!$U$13:$X$13,0)))," ", INDEX(גיליון3!$U$14:$X$28,MATCH('דיווח פרטני'!G3480,גיליון3!$T$14:$T$28,0),MATCH('דיווח פרטני'!C3480,גיליון3!$U$13:$X$13,0)))</f>
        <v xml:space="preserve"> </v>
      </c>
      <c r="I3480" s="1"/>
      <c r="J3480" s="905" t="e">
        <f>VLOOKUP(Table_1[[#This Row],[מספר רישוי ]],'[3]2024'!$A:$AH,34,0)</f>
        <v>#N/A</v>
      </c>
    </row>
    <row r="3481" spans="1:10" ht="18" customHeight="1" thickBot="1" x14ac:dyDescent="0.3">
      <c r="A3481" s="7"/>
      <c r="B3481" s="7"/>
      <c r="C3481" s="7"/>
      <c r="D3481" s="8"/>
      <c r="E3481" s="713"/>
      <c r="F3481" s="9"/>
      <c r="G3481" s="10"/>
      <c r="H3481" s="43" t="str">
        <f t="array" ref="H3481">IF(ISERROR(INDEX(גיליון3!$U$14:$X$28,MATCH('דיווח פרטני'!G3481,גיליון3!$T$14:$T$28,0),MATCH('דיווח פרטני'!C3481,גיליון3!$U$13:$X$13,0)))," ", INDEX(גיליון3!$U$14:$X$28,MATCH('דיווח פרטני'!G3481,גיליון3!$T$14:$T$28,0),MATCH('דיווח פרטני'!C3481,גיליון3!$U$13:$X$13,0)))</f>
        <v xml:space="preserve"> </v>
      </c>
      <c r="I3481" s="1"/>
      <c r="J3481" s="905" t="e">
        <f>VLOOKUP(Table_1[[#This Row],[מספר רישוי ]],'[3]2024'!$A:$AH,34,0)</f>
        <v>#N/A</v>
      </c>
    </row>
    <row r="3482" spans="1:10" ht="18" customHeight="1" thickBot="1" x14ac:dyDescent="0.3">
      <c r="A3482" s="7"/>
      <c r="B3482" s="7"/>
      <c r="C3482" s="7"/>
      <c r="D3482" s="8"/>
      <c r="E3482" s="713"/>
      <c r="F3482" s="9"/>
      <c r="G3482" s="10"/>
      <c r="H3482" s="43" t="str">
        <f t="array" ref="H3482">IF(ISERROR(INDEX(גיליון3!$U$14:$X$28,MATCH('דיווח פרטני'!G3482,גיליון3!$T$14:$T$28,0),MATCH('דיווח פרטני'!C3482,גיליון3!$U$13:$X$13,0)))," ", INDEX(גיליון3!$U$14:$X$28,MATCH('דיווח פרטני'!G3482,גיליון3!$T$14:$T$28,0),MATCH('דיווח פרטני'!C3482,גיליון3!$U$13:$X$13,0)))</f>
        <v xml:space="preserve"> </v>
      </c>
      <c r="I3482" s="1"/>
      <c r="J3482" s="905" t="e">
        <f>VLOOKUP(Table_1[[#This Row],[מספר רישוי ]],'[3]2024'!$A:$AH,34,0)</f>
        <v>#N/A</v>
      </c>
    </row>
    <row r="3483" spans="1:10" ht="18" customHeight="1" thickBot="1" x14ac:dyDescent="0.3">
      <c r="A3483" s="7"/>
      <c r="B3483" s="7"/>
      <c r="C3483" s="7"/>
      <c r="D3483" s="8"/>
      <c r="E3483" s="713"/>
      <c r="F3483" s="9"/>
      <c r="G3483" s="10"/>
      <c r="H3483" s="43" t="str">
        <f t="array" ref="H3483">IF(ISERROR(INDEX(גיליון3!$U$14:$X$28,MATCH('דיווח פרטני'!G3483,גיליון3!$T$14:$T$28,0),MATCH('דיווח פרטני'!C3483,גיליון3!$U$13:$X$13,0)))," ", INDEX(גיליון3!$U$14:$X$28,MATCH('דיווח פרטני'!G3483,גיליון3!$T$14:$T$28,0),MATCH('דיווח פרטני'!C3483,גיליון3!$U$13:$X$13,0)))</f>
        <v xml:space="preserve"> </v>
      </c>
      <c r="I3483" s="1"/>
      <c r="J3483" s="905" t="e">
        <f>VLOOKUP(Table_1[[#This Row],[מספר רישוי ]],'[3]2024'!$A:$AH,34,0)</f>
        <v>#N/A</v>
      </c>
    </row>
    <row r="3484" spans="1:10" ht="18" customHeight="1" thickBot="1" x14ac:dyDescent="0.3">
      <c r="A3484" s="7"/>
      <c r="B3484" s="7"/>
      <c r="C3484" s="7"/>
      <c r="D3484" s="8"/>
      <c r="E3484" s="713"/>
      <c r="F3484" s="9"/>
      <c r="G3484" s="10"/>
      <c r="H3484" s="43" t="str">
        <f t="array" ref="H3484">IF(ISERROR(INDEX(גיליון3!$U$14:$X$28,MATCH('דיווח פרטני'!G3484,גיליון3!$T$14:$T$28,0),MATCH('דיווח פרטני'!C3484,גיליון3!$U$13:$X$13,0)))," ", INDEX(גיליון3!$U$14:$X$28,MATCH('דיווח פרטני'!G3484,גיליון3!$T$14:$T$28,0),MATCH('דיווח פרטני'!C3484,גיליון3!$U$13:$X$13,0)))</f>
        <v xml:space="preserve"> </v>
      </c>
      <c r="I3484" s="1"/>
      <c r="J3484" s="905" t="e">
        <f>VLOOKUP(Table_1[[#This Row],[מספר רישוי ]],'[3]2024'!$A:$AH,34,0)</f>
        <v>#N/A</v>
      </c>
    </row>
    <row r="3485" spans="1:10" ht="18" customHeight="1" thickBot="1" x14ac:dyDescent="0.3">
      <c r="A3485" s="7"/>
      <c r="B3485" s="7"/>
      <c r="C3485" s="7"/>
      <c r="D3485" s="8"/>
      <c r="E3485" s="713"/>
      <c r="F3485" s="9"/>
      <c r="G3485" s="10"/>
      <c r="H3485" s="43" t="str">
        <f t="array" ref="H3485">IF(ISERROR(INDEX(גיליון3!$U$14:$X$28,MATCH('דיווח פרטני'!G3485,גיליון3!$T$14:$T$28,0),MATCH('דיווח פרטני'!C3485,גיליון3!$U$13:$X$13,0)))," ", INDEX(גיליון3!$U$14:$X$28,MATCH('דיווח פרטני'!G3485,גיליון3!$T$14:$T$28,0),MATCH('דיווח פרטני'!C3485,גיליון3!$U$13:$X$13,0)))</f>
        <v xml:space="preserve"> </v>
      </c>
      <c r="I3485" s="1"/>
      <c r="J3485" s="905" t="e">
        <f>VLOOKUP(Table_1[[#This Row],[מספר רישוי ]],'[3]2024'!$A:$AH,34,0)</f>
        <v>#N/A</v>
      </c>
    </row>
    <row r="3486" spans="1:10" ht="18" customHeight="1" thickBot="1" x14ac:dyDescent="0.3">
      <c r="A3486" s="7"/>
      <c r="B3486" s="7"/>
      <c r="C3486" s="7"/>
      <c r="D3486" s="8"/>
      <c r="E3486" s="713"/>
      <c r="F3486" s="9"/>
      <c r="G3486" s="10"/>
      <c r="H3486" s="43" t="str">
        <f t="array" ref="H3486">IF(ISERROR(INDEX(גיליון3!$U$14:$X$28,MATCH('דיווח פרטני'!G3486,גיליון3!$T$14:$T$28,0),MATCH('דיווח פרטני'!C3486,גיליון3!$U$13:$X$13,0)))," ", INDEX(גיליון3!$U$14:$X$28,MATCH('דיווח פרטני'!G3486,גיליון3!$T$14:$T$28,0),MATCH('דיווח פרטני'!C3486,גיליון3!$U$13:$X$13,0)))</f>
        <v xml:space="preserve"> </v>
      </c>
      <c r="I3486" s="1"/>
      <c r="J3486" s="905" t="e">
        <f>VLOOKUP(Table_1[[#This Row],[מספר רישוי ]],'[3]2024'!$A:$AH,34,0)</f>
        <v>#N/A</v>
      </c>
    </row>
    <row r="3487" spans="1:10" ht="18" customHeight="1" thickBot="1" x14ac:dyDescent="0.3">
      <c r="A3487" s="7"/>
      <c r="B3487" s="7"/>
      <c r="C3487" s="7"/>
      <c r="D3487" s="8"/>
      <c r="E3487" s="713"/>
      <c r="F3487" s="9"/>
      <c r="G3487" s="10"/>
      <c r="H3487" s="43" t="str">
        <f t="array" ref="H3487">IF(ISERROR(INDEX(גיליון3!$U$14:$X$28,MATCH('דיווח פרטני'!G3487,גיליון3!$T$14:$T$28,0),MATCH('דיווח פרטני'!C3487,גיליון3!$U$13:$X$13,0)))," ", INDEX(גיליון3!$U$14:$X$28,MATCH('דיווח פרטני'!G3487,גיליון3!$T$14:$T$28,0),MATCH('דיווח פרטני'!C3487,גיליון3!$U$13:$X$13,0)))</f>
        <v xml:space="preserve"> </v>
      </c>
      <c r="I3487" s="1"/>
      <c r="J3487" s="905" t="e">
        <f>VLOOKUP(Table_1[[#This Row],[מספר רישוי ]],'[3]2024'!$A:$AH,34,0)</f>
        <v>#N/A</v>
      </c>
    </row>
    <row r="3488" spans="1:10" ht="18" customHeight="1" thickBot="1" x14ac:dyDescent="0.3">
      <c r="A3488" s="7"/>
      <c r="B3488" s="7"/>
      <c r="C3488" s="7"/>
      <c r="D3488" s="8"/>
      <c r="E3488" s="713"/>
      <c r="F3488" s="9"/>
      <c r="G3488" s="10"/>
      <c r="H3488" s="43" t="str">
        <f t="array" ref="H3488">IF(ISERROR(INDEX(גיליון3!$U$14:$X$28,MATCH('דיווח פרטני'!G3488,גיליון3!$T$14:$T$28,0),MATCH('דיווח פרטני'!C3488,גיליון3!$U$13:$X$13,0)))," ", INDEX(גיליון3!$U$14:$X$28,MATCH('דיווח פרטני'!G3488,גיליון3!$T$14:$T$28,0),MATCH('דיווח פרטני'!C3488,גיליון3!$U$13:$X$13,0)))</f>
        <v xml:space="preserve"> </v>
      </c>
      <c r="I3488" s="1"/>
      <c r="J3488" s="905" t="e">
        <f>VLOOKUP(Table_1[[#This Row],[מספר רישוי ]],'[3]2024'!$A:$AH,34,0)</f>
        <v>#N/A</v>
      </c>
    </row>
    <row r="3489" spans="1:10" ht="18" customHeight="1" thickBot="1" x14ac:dyDescent="0.3">
      <c r="A3489" s="7"/>
      <c r="B3489" s="7"/>
      <c r="C3489" s="7"/>
      <c r="D3489" s="8"/>
      <c r="E3489" s="713"/>
      <c r="F3489" s="9"/>
      <c r="G3489" s="10"/>
      <c r="H3489" s="43" t="str">
        <f t="array" ref="H3489">IF(ISERROR(INDEX(גיליון3!$U$14:$X$28,MATCH('דיווח פרטני'!G3489,גיליון3!$T$14:$T$28,0),MATCH('דיווח פרטני'!C3489,גיליון3!$U$13:$X$13,0)))," ", INDEX(גיליון3!$U$14:$X$28,MATCH('דיווח פרטני'!G3489,גיליון3!$T$14:$T$28,0),MATCH('דיווח פרטני'!C3489,גיליון3!$U$13:$X$13,0)))</f>
        <v xml:space="preserve"> </v>
      </c>
      <c r="I3489" s="1"/>
      <c r="J3489" s="905" t="e">
        <f>VLOOKUP(Table_1[[#This Row],[מספר רישוי ]],'[3]2024'!$A:$AH,34,0)</f>
        <v>#N/A</v>
      </c>
    </row>
    <row r="3490" spans="1:10" ht="18" customHeight="1" thickBot="1" x14ac:dyDescent="0.3">
      <c r="A3490" s="7"/>
      <c r="B3490" s="7"/>
      <c r="C3490" s="7"/>
      <c r="D3490" s="8"/>
      <c r="E3490" s="713"/>
      <c r="F3490" s="9"/>
      <c r="G3490" s="10"/>
      <c r="H3490" s="43" t="str">
        <f t="array" ref="H3490">IF(ISERROR(INDEX(גיליון3!$U$14:$X$28,MATCH('דיווח פרטני'!G3490,גיליון3!$T$14:$T$28,0),MATCH('דיווח פרטני'!C3490,גיליון3!$U$13:$X$13,0)))," ", INDEX(גיליון3!$U$14:$X$28,MATCH('דיווח פרטני'!G3490,גיליון3!$T$14:$T$28,0),MATCH('דיווח פרטני'!C3490,גיליון3!$U$13:$X$13,0)))</f>
        <v xml:space="preserve"> </v>
      </c>
      <c r="I3490" s="1"/>
      <c r="J3490" s="905" t="e">
        <f>VLOOKUP(Table_1[[#This Row],[מספר רישוי ]],'[3]2024'!$A:$AH,34,0)</f>
        <v>#N/A</v>
      </c>
    </row>
    <row r="3491" spans="1:10" ht="18" customHeight="1" thickBot="1" x14ac:dyDescent="0.3">
      <c r="A3491" s="7"/>
      <c r="B3491" s="7"/>
      <c r="C3491" s="7"/>
      <c r="D3491" s="8"/>
      <c r="E3491" s="713"/>
      <c r="F3491" s="9"/>
      <c r="G3491" s="10"/>
      <c r="H3491" s="43" t="str">
        <f t="array" ref="H3491">IF(ISERROR(INDEX(גיליון3!$U$14:$X$28,MATCH('דיווח פרטני'!G3491,גיליון3!$T$14:$T$28,0),MATCH('דיווח פרטני'!C3491,גיליון3!$U$13:$X$13,0)))," ", INDEX(גיליון3!$U$14:$X$28,MATCH('דיווח פרטני'!G3491,גיליון3!$T$14:$T$28,0),MATCH('דיווח פרטני'!C3491,גיליון3!$U$13:$X$13,0)))</f>
        <v xml:space="preserve"> </v>
      </c>
      <c r="I3491" s="1"/>
      <c r="J3491" s="905" t="e">
        <f>VLOOKUP(Table_1[[#This Row],[מספר רישוי ]],'[3]2024'!$A:$AH,34,0)</f>
        <v>#N/A</v>
      </c>
    </row>
    <row r="3492" spans="1:10" ht="18" customHeight="1" thickBot="1" x14ac:dyDescent="0.3">
      <c r="A3492" s="7"/>
      <c r="B3492" s="7"/>
      <c r="C3492" s="7"/>
      <c r="D3492" s="8"/>
      <c r="E3492" s="713"/>
      <c r="F3492" s="9"/>
      <c r="G3492" s="10"/>
      <c r="H3492" s="43" t="str">
        <f t="array" ref="H3492">IF(ISERROR(INDEX(גיליון3!$U$14:$X$28,MATCH('דיווח פרטני'!G3492,גיליון3!$T$14:$T$28,0),MATCH('דיווח פרטני'!C3492,גיליון3!$U$13:$X$13,0)))," ", INDEX(גיליון3!$U$14:$X$28,MATCH('דיווח פרטני'!G3492,גיליון3!$T$14:$T$28,0),MATCH('דיווח פרטני'!C3492,גיליון3!$U$13:$X$13,0)))</f>
        <v xml:space="preserve"> </v>
      </c>
      <c r="I3492" s="1"/>
      <c r="J3492" s="905" t="e">
        <f>VLOOKUP(Table_1[[#This Row],[מספר רישוי ]],'[3]2024'!$A:$AH,34,0)</f>
        <v>#N/A</v>
      </c>
    </row>
    <row r="3493" spans="1:10" ht="18" customHeight="1" thickBot="1" x14ac:dyDescent="0.3">
      <c r="A3493" s="7"/>
      <c r="B3493" s="7"/>
      <c r="C3493" s="7"/>
      <c r="D3493" s="8"/>
      <c r="E3493" s="713"/>
      <c r="F3493" s="9"/>
      <c r="G3493" s="10"/>
      <c r="H3493" s="43" t="str">
        <f t="array" ref="H3493">IF(ISERROR(INDEX(גיליון3!$U$14:$X$28,MATCH('דיווח פרטני'!G3493,גיליון3!$T$14:$T$28,0),MATCH('דיווח פרטני'!C3493,גיליון3!$U$13:$X$13,0)))," ", INDEX(גיליון3!$U$14:$X$28,MATCH('דיווח פרטני'!G3493,גיליון3!$T$14:$T$28,0),MATCH('דיווח פרטני'!C3493,גיליון3!$U$13:$X$13,0)))</f>
        <v xml:space="preserve"> </v>
      </c>
      <c r="I3493" s="1"/>
      <c r="J3493" s="905" t="e">
        <f>VLOOKUP(Table_1[[#This Row],[מספר רישוי ]],'[3]2024'!$A:$AH,34,0)</f>
        <v>#N/A</v>
      </c>
    </row>
    <row r="3494" spans="1:10" ht="18" customHeight="1" thickBot="1" x14ac:dyDescent="0.3">
      <c r="A3494" s="7"/>
      <c r="B3494" s="7"/>
      <c r="C3494" s="7"/>
      <c r="D3494" s="8"/>
      <c r="E3494" s="713"/>
      <c r="F3494" s="9"/>
      <c r="G3494" s="10"/>
      <c r="H3494" s="43" t="str">
        <f t="array" ref="H3494">IF(ISERROR(INDEX(גיליון3!$U$14:$X$28,MATCH('דיווח פרטני'!G3494,גיליון3!$T$14:$T$28,0),MATCH('דיווח פרטני'!C3494,גיליון3!$U$13:$X$13,0)))," ", INDEX(גיליון3!$U$14:$X$28,MATCH('דיווח פרטני'!G3494,גיליון3!$T$14:$T$28,0),MATCH('דיווח פרטני'!C3494,גיליון3!$U$13:$X$13,0)))</f>
        <v xml:space="preserve"> </v>
      </c>
      <c r="I3494" s="1"/>
      <c r="J3494" s="905" t="e">
        <f>VLOOKUP(Table_1[[#This Row],[מספר רישוי ]],'[3]2024'!$A:$AH,34,0)</f>
        <v>#N/A</v>
      </c>
    </row>
    <row r="3495" spans="1:10" ht="18" customHeight="1" x14ac:dyDescent="0.25">
      <c r="A3495" s="7"/>
      <c r="B3495" s="7"/>
      <c r="C3495" s="7"/>
      <c r="D3495" s="881"/>
      <c r="E3495" s="882"/>
      <c r="F3495" s="9"/>
      <c r="G3495" s="10"/>
      <c r="H3495" s="43" t="str">
        <f t="array" ref="H3495">IF(ISERROR(INDEX(גיליון3!$U$14:$X$28,MATCH('דיווח פרטני'!G3495,גיליון3!$T$14:$T$28,0),MATCH('דיווח פרטני'!C3495,גיליון3!$U$13:$X$13,0)))," ", INDEX(גיליון3!$U$14:$X$28,MATCH('דיווח פרטני'!G3495,גיליון3!$T$14:$T$28,0),MATCH('דיווח פרטני'!C3495,גיליון3!$U$13:$X$13,0)))</f>
        <v xml:space="preserve"> </v>
      </c>
    </row>
    <row r="3496" spans="1:10" ht="18" customHeight="1" x14ac:dyDescent="0.25">
      <c r="A3496" s="7"/>
      <c r="B3496" s="7"/>
      <c r="C3496" s="7"/>
      <c r="D3496" s="883"/>
      <c r="E3496" s="882"/>
      <c r="F3496" s="9"/>
      <c r="G3496" s="10"/>
      <c r="H3496" s="43" t="str">
        <f t="array" ref="H3496">IF(ISERROR(INDEX(גיליון3!$U$14:$X$28,MATCH('דיווח פרטני'!G3496,גיליון3!$T$14:$T$28,0),MATCH('דיווח פרטני'!C3496,גיליון3!$U$13:$X$13,0)))," ", INDEX(גיליון3!$U$14:$X$28,MATCH('דיווח פרטני'!G3496,גיליון3!$T$14:$T$28,0),MATCH('דיווח פרטני'!C3496,גיליון3!$U$13:$X$13,0)))</f>
        <v xml:space="preserve"> </v>
      </c>
    </row>
    <row r="3497" spans="1:10" ht="18" customHeight="1" x14ac:dyDescent="0.25">
      <c r="A3497" s="7"/>
      <c r="B3497" s="7"/>
      <c r="C3497" s="7"/>
      <c r="D3497" s="883"/>
      <c r="E3497" s="882"/>
      <c r="F3497" s="9"/>
      <c r="G3497" s="10"/>
      <c r="H3497" s="43" t="str">
        <f t="array" ref="H3497">IF(ISERROR(INDEX(גיליון3!$U$14:$X$28,MATCH('דיווח פרטני'!G3497,גיליון3!$T$14:$T$28,0),MATCH('דיווח פרטני'!C3497,גיליון3!$U$13:$X$13,0)))," ", INDEX(גיליון3!$U$14:$X$28,MATCH('דיווח פרטני'!G3497,גיליון3!$T$14:$T$28,0),MATCH('דיווח פרטני'!C3497,גיליון3!$U$13:$X$13,0)))</f>
        <v xml:space="preserve"> </v>
      </c>
    </row>
    <row r="3498" spans="1:10" ht="18" customHeight="1" x14ac:dyDescent="0.25">
      <c r="A3498" s="7"/>
      <c r="B3498" s="7"/>
      <c r="C3498" s="7"/>
      <c r="D3498" s="883"/>
      <c r="E3498" s="882"/>
      <c r="F3498" s="9"/>
      <c r="G3498" s="10"/>
      <c r="H3498" s="43" t="str">
        <f t="array" ref="H3498">IF(ISERROR(INDEX(גיליון3!$U$14:$X$28,MATCH('דיווח פרטני'!G3498,גיליון3!$T$14:$T$28,0),MATCH('דיווח פרטני'!C3498,גיליון3!$U$13:$X$13,0)))," ", INDEX(גיליון3!$U$14:$X$28,MATCH('דיווח פרטני'!G3498,גיליון3!$T$14:$T$28,0),MATCH('דיווח פרטני'!C3498,גיליון3!$U$13:$X$13,0)))</f>
        <v xml:space="preserve"> </v>
      </c>
    </row>
    <row r="3499" spans="1:10" ht="18" customHeight="1" x14ac:dyDescent="0.25">
      <c r="A3499" s="7"/>
      <c r="B3499" s="7"/>
      <c r="C3499" s="7"/>
      <c r="D3499" s="883"/>
      <c r="E3499" s="882"/>
      <c r="F3499" s="9"/>
      <c r="G3499" s="10"/>
      <c r="H3499" s="43" t="str">
        <f t="array" ref="H3499">IF(ISERROR(INDEX(גיליון3!$U$14:$X$28,MATCH('דיווח פרטני'!G3499,גיליון3!$T$14:$T$28,0),MATCH('דיווח פרטני'!C3499,גיליון3!$U$13:$X$13,0)))," ", INDEX(גיליון3!$U$14:$X$28,MATCH('דיווח פרטני'!G3499,גיליון3!$T$14:$T$28,0),MATCH('דיווח פרטני'!C3499,גיליון3!$U$13:$X$13,0)))</f>
        <v xml:space="preserve"> </v>
      </c>
    </row>
    <row r="3500" spans="1:10" ht="18" customHeight="1" x14ac:dyDescent="0.25">
      <c r="A3500" s="7"/>
      <c r="B3500" s="7"/>
      <c r="C3500" s="7"/>
      <c r="D3500" s="883"/>
      <c r="E3500" s="882"/>
      <c r="F3500" s="9"/>
      <c r="G3500" s="10"/>
      <c r="H3500" s="43" t="str">
        <f t="array" ref="H3500">IF(ISERROR(INDEX(גיליון3!$U$14:$X$28,MATCH('דיווח פרטני'!G3500,גיליון3!$T$14:$T$28,0),MATCH('דיווח פרטני'!C3500,גיליון3!$U$13:$X$13,0)))," ", INDEX(גיליון3!$U$14:$X$28,MATCH('דיווח פרטני'!G3500,גיליון3!$T$14:$T$28,0),MATCH('דיווח פרטני'!C3500,גיליון3!$U$13:$X$13,0)))</f>
        <v xml:space="preserve"> </v>
      </c>
    </row>
    <row r="3501" spans="1:10" ht="18" customHeight="1" x14ac:dyDescent="0.25">
      <c r="A3501" s="7"/>
      <c r="B3501" s="7"/>
      <c r="C3501" s="7"/>
      <c r="D3501" s="883"/>
      <c r="E3501" s="882"/>
      <c r="F3501" s="9"/>
      <c r="G3501" s="10"/>
      <c r="H3501" s="43" t="str">
        <f t="array" ref="H3501">IF(ISERROR(INDEX(גיליון3!$U$14:$X$28,MATCH('דיווח פרטני'!G3501,גיליון3!$T$14:$T$28,0),MATCH('דיווח פרטני'!C3501,גיליון3!$U$13:$X$13,0)))," ", INDEX(גיליון3!$U$14:$X$28,MATCH('דיווח פרטני'!G3501,גיליון3!$T$14:$T$28,0),MATCH('דיווח פרטני'!C3501,גיליון3!$U$13:$X$13,0)))</f>
        <v xml:space="preserve"> </v>
      </c>
    </row>
    <row r="3502" spans="1:10" ht="18" customHeight="1" x14ac:dyDescent="0.25">
      <c r="A3502" s="7"/>
      <c r="B3502" s="7"/>
      <c r="C3502" s="7"/>
      <c r="D3502" s="883"/>
      <c r="E3502" s="882"/>
      <c r="F3502" s="9"/>
      <c r="G3502" s="10"/>
      <c r="H3502" s="43" t="str">
        <f t="array" ref="H3502">IF(ISERROR(INDEX(גיליון3!$U$14:$X$28,MATCH('דיווח פרטני'!G3502,גיליון3!$T$14:$T$28,0),MATCH('דיווח פרטני'!C3502,גיליון3!$U$13:$X$13,0)))," ", INDEX(גיליון3!$U$14:$X$28,MATCH('דיווח פרטני'!G3502,גיליון3!$T$14:$T$28,0),MATCH('דיווח פרטני'!C3502,גיליון3!$U$13:$X$13,0)))</f>
        <v xml:space="preserve"> </v>
      </c>
    </row>
    <row r="3503" spans="1:10" ht="18" customHeight="1" x14ac:dyDescent="0.25">
      <c r="A3503" s="7"/>
      <c r="B3503" s="7"/>
      <c r="C3503" s="7"/>
      <c r="D3503" s="883"/>
      <c r="E3503" s="882"/>
      <c r="F3503" s="9"/>
      <c r="G3503" s="10"/>
      <c r="H3503" s="43" t="str">
        <f t="array" ref="H3503">IF(ISERROR(INDEX(גיליון3!$U$14:$X$28,MATCH('דיווח פרטני'!G3503,גיליון3!$T$14:$T$28,0),MATCH('דיווח פרטני'!C3503,גיליון3!$U$13:$X$13,0)))," ", INDEX(גיליון3!$U$14:$X$28,MATCH('דיווח פרטני'!G3503,גיליון3!$T$14:$T$28,0),MATCH('דיווח פרטני'!C3503,גיליון3!$U$13:$X$13,0)))</f>
        <v xml:space="preserve"> </v>
      </c>
    </row>
    <row r="3504" spans="1:10" ht="18" customHeight="1" x14ac:dyDescent="0.25">
      <c r="A3504" s="7"/>
      <c r="B3504" s="7"/>
      <c r="C3504" s="7"/>
      <c r="D3504" s="883"/>
      <c r="E3504" s="882"/>
      <c r="F3504" s="9"/>
      <c r="G3504" s="10"/>
      <c r="H3504" s="43" t="str">
        <f t="array" ref="H3504">IF(ISERROR(INDEX(גיליון3!$U$14:$X$28,MATCH('דיווח פרטני'!G3504,גיליון3!$T$14:$T$28,0),MATCH('דיווח פרטני'!C3504,גיליון3!$U$13:$X$13,0)))," ", INDEX(גיליון3!$U$14:$X$28,MATCH('דיווח פרטני'!G3504,גיליון3!$T$14:$T$28,0),MATCH('דיווח פרטני'!C3504,גיליון3!$U$13:$X$13,0)))</f>
        <v xml:space="preserve"> </v>
      </c>
    </row>
    <row r="3505" spans="1:8" ht="18" customHeight="1" x14ac:dyDescent="0.25">
      <c r="A3505" s="7"/>
      <c r="B3505" s="7"/>
      <c r="C3505" s="7"/>
      <c r="D3505" s="883"/>
      <c r="E3505" s="882"/>
      <c r="F3505" s="9"/>
      <c r="G3505" s="10"/>
      <c r="H3505" s="43" t="str">
        <f t="array" ref="H3505">IF(ISERROR(INDEX(גיליון3!$U$14:$X$28,MATCH('דיווח פרטני'!G3505,גיליון3!$T$14:$T$28,0),MATCH('דיווח פרטני'!C3505,גיליון3!$U$13:$X$13,0)))," ", INDEX(גיליון3!$U$14:$X$28,MATCH('דיווח פרטני'!G3505,גיליון3!$T$14:$T$28,0),MATCH('דיווח פרטני'!C3505,גיליון3!$U$13:$X$13,0)))</f>
        <v xml:space="preserve"> </v>
      </c>
    </row>
    <row r="3506" spans="1:8" ht="18" customHeight="1" x14ac:dyDescent="0.25">
      <c r="A3506" s="7"/>
      <c r="B3506" s="7"/>
      <c r="C3506" s="7"/>
      <c r="D3506" s="883"/>
      <c r="E3506" s="882"/>
      <c r="F3506" s="9"/>
      <c r="G3506" s="10"/>
      <c r="H3506" s="43" t="str">
        <f t="array" ref="H3506">IF(ISERROR(INDEX(גיליון3!$U$14:$X$28,MATCH('דיווח פרטני'!G3506,גיליון3!$T$14:$T$28,0),MATCH('דיווח פרטני'!C3506,גיליון3!$U$13:$X$13,0)))," ", INDEX(גיליון3!$U$14:$X$28,MATCH('דיווח פרטני'!G3506,גיליון3!$T$14:$T$28,0),MATCH('דיווח פרטני'!C3506,גיליון3!$U$13:$X$13,0)))</f>
        <v xml:space="preserve"> </v>
      </c>
    </row>
    <row r="3507" spans="1:8" ht="18" customHeight="1" x14ac:dyDescent="0.25">
      <c r="A3507" s="7"/>
      <c r="B3507" s="7"/>
      <c r="C3507" s="7"/>
      <c r="D3507" s="883"/>
      <c r="E3507" s="882"/>
      <c r="F3507" s="9"/>
      <c r="G3507" s="10"/>
      <c r="H3507" s="43" t="str">
        <f t="array" ref="H3507">IF(ISERROR(INDEX(גיליון3!$U$14:$X$28,MATCH('דיווח פרטני'!G3507,גיליון3!$T$14:$T$28,0),MATCH('דיווח פרטני'!C3507,גיליון3!$U$13:$X$13,0)))," ", INDEX(גיליון3!$U$14:$X$28,MATCH('דיווח פרטני'!G3507,גיליון3!$T$14:$T$28,0),MATCH('דיווח פרטני'!C3507,גיליון3!$U$13:$X$13,0)))</f>
        <v xml:space="preserve"> </v>
      </c>
    </row>
    <row r="3508" spans="1:8" ht="18" customHeight="1" x14ac:dyDescent="0.25">
      <c r="A3508" s="7"/>
      <c r="B3508" s="7"/>
      <c r="C3508" s="7"/>
      <c r="D3508" s="883"/>
      <c r="E3508" s="882"/>
      <c r="F3508" s="9"/>
      <c r="G3508" s="10"/>
      <c r="H3508" s="43" t="str">
        <f t="array" ref="H3508">IF(ISERROR(INDEX(גיליון3!$U$14:$X$28,MATCH('דיווח פרטני'!G3508,גיליון3!$T$14:$T$28,0),MATCH('דיווח פרטני'!C3508,גיליון3!$U$13:$X$13,0)))," ", INDEX(גיליון3!$U$14:$X$28,MATCH('דיווח פרטני'!G3508,גיליון3!$T$14:$T$28,0),MATCH('דיווח פרטני'!C3508,גיליון3!$U$13:$X$13,0)))</f>
        <v xml:space="preserve"> </v>
      </c>
    </row>
    <row r="3509" spans="1:8" ht="18" customHeight="1" x14ac:dyDescent="0.25">
      <c r="A3509" s="7"/>
      <c r="B3509" s="7"/>
      <c r="C3509" s="7"/>
      <c r="D3509" s="883"/>
      <c r="E3509" s="882"/>
      <c r="F3509" s="9"/>
      <c r="G3509" s="10"/>
      <c r="H3509" s="43" t="str">
        <f t="array" ref="H3509">IF(ISERROR(INDEX(גיליון3!$U$14:$X$28,MATCH('דיווח פרטני'!G3509,גיליון3!$T$14:$T$28,0),MATCH('דיווח פרטני'!C3509,גיליון3!$U$13:$X$13,0)))," ", INDEX(גיליון3!$U$14:$X$28,MATCH('דיווח פרטני'!G3509,גיליון3!$T$14:$T$28,0),MATCH('דיווח פרטני'!C3509,גיליון3!$U$13:$X$13,0)))</f>
        <v xml:space="preserve"> </v>
      </c>
    </row>
    <row r="3510" spans="1:8" ht="18" customHeight="1" x14ac:dyDescent="0.25">
      <c r="A3510" s="7"/>
      <c r="B3510" s="7"/>
      <c r="C3510" s="7"/>
      <c r="D3510" s="883"/>
      <c r="E3510" s="882"/>
      <c r="F3510" s="9"/>
      <c r="G3510" s="10"/>
      <c r="H3510" s="43" t="str">
        <f t="array" ref="H3510">IF(ISERROR(INDEX(גיליון3!$U$14:$X$28,MATCH('דיווח פרטני'!G3510,גיליון3!$T$14:$T$28,0),MATCH('דיווח פרטני'!C3510,גיליון3!$U$13:$X$13,0)))," ", INDEX(גיליון3!$U$14:$X$28,MATCH('דיווח פרטני'!G3510,גיליון3!$T$14:$T$28,0),MATCH('דיווח פרטני'!C3510,גיליון3!$U$13:$X$13,0)))</f>
        <v xml:space="preserve"> </v>
      </c>
    </row>
    <row r="3511" spans="1:8" ht="18" customHeight="1" x14ac:dyDescent="0.25">
      <c r="A3511" s="7"/>
      <c r="B3511" s="7"/>
      <c r="C3511" s="7"/>
      <c r="D3511" s="883"/>
      <c r="E3511" s="882"/>
      <c r="F3511" s="9"/>
      <c r="G3511" s="10"/>
      <c r="H3511" s="43" t="str">
        <f t="array" ref="H3511">IF(ISERROR(INDEX(גיליון3!$U$14:$X$28,MATCH('דיווח פרטני'!G3511,גיליון3!$T$14:$T$28,0),MATCH('דיווח פרטני'!C3511,גיליון3!$U$13:$X$13,0)))," ", INDEX(גיליון3!$U$14:$X$28,MATCH('דיווח פרטני'!G3511,גיליון3!$T$14:$T$28,0),MATCH('דיווח פרטני'!C3511,גיליון3!$U$13:$X$13,0)))</f>
        <v xml:space="preserve"> </v>
      </c>
    </row>
    <row r="3512" spans="1:8" ht="18" customHeight="1" x14ac:dyDescent="0.25">
      <c r="A3512" s="7"/>
      <c r="B3512" s="7"/>
      <c r="C3512" s="7"/>
      <c r="D3512" s="883"/>
      <c r="E3512" s="882"/>
      <c r="F3512" s="9"/>
      <c r="G3512" s="10"/>
      <c r="H3512" s="43" t="str">
        <f t="array" ref="H3512">IF(ISERROR(INDEX(גיליון3!$U$14:$X$28,MATCH('דיווח פרטני'!G3512,גיליון3!$T$14:$T$28,0),MATCH('דיווח פרטני'!C3512,גיליון3!$U$13:$X$13,0)))," ", INDEX(גיליון3!$U$14:$X$28,MATCH('דיווח פרטני'!G3512,גיליון3!$T$14:$T$28,0),MATCH('דיווח פרטני'!C3512,גיליון3!$U$13:$X$13,0)))</f>
        <v xml:space="preserve"> </v>
      </c>
    </row>
    <row r="3513" spans="1:8" ht="18" customHeight="1" x14ac:dyDescent="0.25">
      <c r="A3513" s="7"/>
      <c r="B3513" s="7"/>
      <c r="C3513" s="7"/>
      <c r="D3513" s="883"/>
      <c r="E3513" s="882"/>
      <c r="F3513" s="9"/>
      <c r="G3513" s="10"/>
      <c r="H3513" s="43" t="str">
        <f t="array" ref="H3513">IF(ISERROR(INDEX(גיליון3!$U$14:$X$28,MATCH('דיווח פרטני'!G3513,גיליון3!$T$14:$T$28,0),MATCH('דיווח פרטני'!C3513,גיליון3!$U$13:$X$13,0)))," ", INDEX(גיליון3!$U$14:$X$28,MATCH('דיווח פרטני'!G3513,גיליון3!$T$14:$T$28,0),MATCH('דיווח פרטני'!C3513,גיליון3!$U$13:$X$13,0)))</f>
        <v xml:space="preserve"> </v>
      </c>
    </row>
    <row r="3514" spans="1:8" ht="18" customHeight="1" x14ac:dyDescent="0.25">
      <c r="A3514" s="7"/>
      <c r="B3514" s="7"/>
      <c r="C3514" s="7"/>
      <c r="D3514" s="883"/>
      <c r="E3514" s="882"/>
      <c r="F3514" s="9"/>
      <c r="G3514" s="10"/>
      <c r="H3514" s="43" t="str">
        <f t="array" ref="H3514">IF(ISERROR(INDEX(גיליון3!$U$14:$X$28,MATCH('דיווח פרטני'!G3514,גיליון3!$T$14:$T$28,0),MATCH('דיווח פרטני'!C3514,גיליון3!$U$13:$X$13,0)))," ", INDEX(גיליון3!$U$14:$X$28,MATCH('דיווח פרטני'!G3514,גיליון3!$T$14:$T$28,0),MATCH('דיווח פרטני'!C3514,גיליון3!$U$13:$X$13,0)))</f>
        <v xml:space="preserve"> </v>
      </c>
    </row>
    <row r="3515" spans="1:8" ht="18" customHeight="1" x14ac:dyDescent="0.25">
      <c r="A3515" s="7"/>
      <c r="B3515" s="7"/>
      <c r="C3515" s="7"/>
      <c r="D3515" s="883"/>
      <c r="E3515" s="882"/>
      <c r="F3515" s="9"/>
      <c r="G3515" s="10"/>
      <c r="H3515" s="43" t="str">
        <f t="array" ref="H3515">IF(ISERROR(INDEX(גיליון3!$U$14:$X$28,MATCH('דיווח פרטני'!G3515,גיליון3!$T$14:$T$28,0),MATCH('דיווח פרטני'!C3515,גיליון3!$U$13:$X$13,0)))," ", INDEX(גיליון3!$U$14:$X$28,MATCH('דיווח פרטני'!G3515,גיליון3!$T$14:$T$28,0),MATCH('דיווח פרטני'!C3515,גיליון3!$U$13:$X$13,0)))</f>
        <v xml:space="preserve"> </v>
      </c>
    </row>
    <row r="3516" spans="1:8" ht="18" customHeight="1" x14ac:dyDescent="0.25">
      <c r="A3516" s="7"/>
      <c r="B3516" s="7"/>
      <c r="C3516" s="7"/>
      <c r="D3516" s="883"/>
      <c r="E3516" s="882"/>
      <c r="F3516" s="9"/>
      <c r="G3516" s="10"/>
      <c r="H3516" s="43" t="str">
        <f t="array" ref="H3516">IF(ISERROR(INDEX(גיליון3!$U$14:$X$28,MATCH('דיווח פרטני'!G3516,גיליון3!$T$14:$T$28,0),MATCH('דיווח פרטני'!C3516,גיליון3!$U$13:$X$13,0)))," ", INDEX(גיליון3!$U$14:$X$28,MATCH('דיווח פרטני'!G3516,גיליון3!$T$14:$T$28,0),MATCH('דיווח פרטני'!C3516,גיליון3!$U$13:$X$13,0)))</f>
        <v xml:space="preserve"> </v>
      </c>
    </row>
    <row r="3517" spans="1:8" ht="18" customHeight="1" x14ac:dyDescent="0.25">
      <c r="A3517" s="7"/>
      <c r="B3517" s="7"/>
      <c r="C3517" s="7"/>
      <c r="D3517" s="883"/>
      <c r="E3517" s="882"/>
      <c r="F3517" s="9"/>
      <c r="G3517" s="10"/>
      <c r="H3517" s="43" t="str">
        <f t="array" ref="H3517">IF(ISERROR(INDEX(גיליון3!$U$14:$X$28,MATCH('דיווח פרטני'!G3517,גיליון3!$T$14:$T$28,0),MATCH('דיווח פרטני'!C3517,גיליון3!$U$13:$X$13,0)))," ", INDEX(גיליון3!$U$14:$X$28,MATCH('דיווח פרטני'!G3517,גיליון3!$T$14:$T$28,0),MATCH('דיווח פרטני'!C3517,גיליון3!$U$13:$X$13,0)))</f>
        <v xml:space="preserve"> </v>
      </c>
    </row>
    <row r="3518" spans="1:8" ht="18" customHeight="1" x14ac:dyDescent="0.25">
      <c r="A3518" s="7"/>
      <c r="B3518" s="7"/>
      <c r="C3518" s="7"/>
      <c r="D3518" s="883"/>
      <c r="E3518" s="882"/>
      <c r="F3518" s="9"/>
      <c r="G3518" s="10"/>
      <c r="H3518" s="43" t="str">
        <f t="array" ref="H3518">IF(ISERROR(INDEX(גיליון3!$U$14:$X$28,MATCH('דיווח פרטני'!G3518,גיליון3!$T$14:$T$28,0),MATCH('דיווח פרטני'!C3518,גיליון3!$U$13:$X$13,0)))," ", INDEX(גיליון3!$U$14:$X$28,MATCH('דיווח פרטני'!G3518,גיליון3!$T$14:$T$28,0),MATCH('דיווח פרטני'!C3518,גיליון3!$U$13:$X$13,0)))</f>
        <v xml:space="preserve"> </v>
      </c>
    </row>
    <row r="3519" spans="1:8" ht="18" customHeight="1" x14ac:dyDescent="0.25">
      <c r="A3519" s="7"/>
      <c r="B3519" s="7"/>
      <c r="C3519" s="7"/>
      <c r="D3519" s="883"/>
      <c r="E3519" s="882"/>
      <c r="F3519" s="9"/>
      <c r="G3519" s="10"/>
      <c r="H3519" s="43" t="str">
        <f t="array" ref="H3519">IF(ISERROR(INDEX(גיליון3!$U$14:$X$28,MATCH('דיווח פרטני'!G3519,גיליון3!$T$14:$T$28,0),MATCH('דיווח פרטני'!C3519,גיליון3!$U$13:$X$13,0)))," ", INDEX(גיליון3!$U$14:$X$28,MATCH('דיווח פרטני'!G3519,גיליון3!$T$14:$T$28,0),MATCH('דיווח פרטני'!C3519,גיליון3!$U$13:$X$13,0)))</f>
        <v xml:space="preserve"> </v>
      </c>
    </row>
    <row r="3520" spans="1:8" ht="18" customHeight="1" x14ac:dyDescent="0.25">
      <c r="A3520" s="7"/>
      <c r="B3520" s="7"/>
      <c r="C3520" s="7"/>
      <c r="D3520" s="883"/>
      <c r="E3520" s="882"/>
      <c r="F3520" s="9"/>
      <c r="G3520" s="10"/>
      <c r="H3520" s="43" t="str">
        <f t="array" ref="H3520">IF(ISERROR(INDEX(גיליון3!$U$14:$X$28,MATCH('דיווח פרטני'!G3520,גיליון3!$T$14:$T$28,0),MATCH('דיווח פרטני'!C3520,גיליון3!$U$13:$X$13,0)))," ", INDEX(גיליון3!$U$14:$X$28,MATCH('דיווח פרטני'!G3520,גיליון3!$T$14:$T$28,0),MATCH('דיווח פרטני'!C3520,גיליון3!$U$13:$X$13,0)))</f>
        <v xml:space="preserve"> </v>
      </c>
    </row>
    <row r="3521" spans="1:8" ht="18" customHeight="1" x14ac:dyDescent="0.25">
      <c r="A3521" s="7"/>
      <c r="B3521" s="7"/>
      <c r="C3521" s="7"/>
      <c r="D3521" s="883"/>
      <c r="E3521" s="882"/>
      <c r="F3521" s="9"/>
      <c r="G3521" s="10"/>
      <c r="H3521" s="43" t="str">
        <f t="array" ref="H3521">IF(ISERROR(INDEX(גיליון3!$U$14:$X$28,MATCH('דיווח פרטני'!G3521,גיליון3!$T$14:$T$28,0),MATCH('דיווח פרטני'!C3521,גיליון3!$U$13:$X$13,0)))," ", INDEX(גיליון3!$U$14:$X$28,MATCH('דיווח פרטני'!G3521,גיליון3!$T$14:$T$28,0),MATCH('דיווח פרטני'!C3521,גיליון3!$U$13:$X$13,0)))</f>
        <v xml:space="preserve"> </v>
      </c>
    </row>
    <row r="3522" spans="1:8" ht="18" customHeight="1" x14ac:dyDescent="0.25">
      <c r="A3522" s="7"/>
      <c r="B3522" s="7"/>
      <c r="C3522" s="7"/>
      <c r="D3522" s="883"/>
      <c r="E3522" s="882"/>
      <c r="F3522" s="9"/>
      <c r="G3522" s="10"/>
      <c r="H3522" s="43" t="str">
        <f t="array" ref="H3522">IF(ISERROR(INDEX(גיליון3!$U$14:$X$28,MATCH('דיווח פרטני'!G3522,גיליון3!$T$14:$T$28,0),MATCH('דיווח פרטני'!C3522,גיליון3!$U$13:$X$13,0)))," ", INDEX(גיליון3!$U$14:$X$28,MATCH('דיווח פרטני'!G3522,גיליון3!$T$14:$T$28,0),MATCH('דיווח פרטני'!C3522,גיליון3!$U$13:$X$13,0)))</f>
        <v xml:space="preserve"> </v>
      </c>
    </row>
    <row r="3523" spans="1:8" ht="18" customHeight="1" x14ac:dyDescent="0.25">
      <c r="A3523" s="7"/>
      <c r="B3523" s="7"/>
      <c r="C3523" s="7"/>
      <c r="D3523" s="883"/>
      <c r="E3523" s="882"/>
      <c r="F3523" s="9"/>
      <c r="G3523" s="10"/>
      <c r="H3523" s="43" t="str">
        <f t="array" ref="H3523">IF(ISERROR(INDEX(גיליון3!$U$14:$X$28,MATCH('דיווח פרטני'!G3523,גיליון3!$T$14:$T$28,0),MATCH('דיווח פרטני'!C3523,גיליון3!$U$13:$X$13,0)))," ", INDEX(גיליון3!$U$14:$X$28,MATCH('דיווח פרטני'!G3523,גיליון3!$T$14:$T$28,0),MATCH('דיווח פרטני'!C3523,גיליון3!$U$13:$X$13,0)))</f>
        <v xml:space="preserve"> </v>
      </c>
    </row>
    <row r="3524" spans="1:8" ht="18" customHeight="1" x14ac:dyDescent="0.25">
      <c r="A3524" s="7"/>
      <c r="B3524" s="7"/>
      <c r="C3524" s="7"/>
      <c r="D3524" s="883"/>
      <c r="E3524" s="882"/>
      <c r="F3524" s="9"/>
      <c r="G3524" s="10"/>
      <c r="H3524" s="43" t="str">
        <f t="array" ref="H3524">IF(ISERROR(INDEX(גיליון3!$U$14:$X$28,MATCH('דיווח פרטני'!G3524,גיליון3!$T$14:$T$28,0),MATCH('דיווח פרטני'!C3524,גיליון3!$U$13:$X$13,0)))," ", INDEX(גיליון3!$U$14:$X$28,MATCH('דיווח פרטני'!G3524,גיליון3!$T$14:$T$28,0),MATCH('דיווח פרטני'!C3524,גיליון3!$U$13:$X$13,0)))</f>
        <v xml:space="preserve"> </v>
      </c>
    </row>
    <row r="3525" spans="1:8" ht="18" customHeight="1" x14ac:dyDescent="0.25">
      <c r="A3525" s="7"/>
      <c r="B3525" s="7"/>
      <c r="C3525" s="7"/>
      <c r="D3525" s="883"/>
      <c r="E3525" s="882"/>
      <c r="F3525" s="9"/>
      <c r="G3525" s="10"/>
      <c r="H3525" s="43" t="str">
        <f t="array" ref="H3525">IF(ISERROR(INDEX(גיליון3!$U$14:$X$28,MATCH('דיווח פרטני'!G3525,גיליון3!$T$14:$T$28,0),MATCH('דיווח פרטני'!C3525,גיליון3!$U$13:$X$13,0)))," ", INDEX(גיליון3!$U$14:$X$28,MATCH('דיווח פרטני'!G3525,גיליון3!$T$14:$T$28,0),MATCH('דיווח פרטני'!C3525,גיליון3!$U$13:$X$13,0)))</f>
        <v xml:space="preserve"> </v>
      </c>
    </row>
    <row r="3526" spans="1:8" ht="18" customHeight="1" x14ac:dyDescent="0.25">
      <c r="A3526" s="7"/>
      <c r="B3526" s="7"/>
      <c r="C3526" s="7"/>
      <c r="D3526" s="883"/>
      <c r="E3526" s="882"/>
      <c r="F3526" s="9"/>
      <c r="G3526" s="10"/>
      <c r="H3526" s="43" t="str">
        <f t="array" ref="H3526">IF(ISERROR(INDEX(גיליון3!$U$14:$X$28,MATCH('דיווח פרטני'!G3526,גיליון3!$T$14:$T$28,0),MATCH('דיווח פרטני'!C3526,גיליון3!$U$13:$X$13,0)))," ", INDEX(גיליון3!$U$14:$X$28,MATCH('דיווח פרטני'!G3526,גיליון3!$T$14:$T$28,0),MATCH('דיווח פרטני'!C3526,גיליון3!$U$13:$X$13,0)))</f>
        <v xml:space="preserve"> </v>
      </c>
    </row>
    <row r="3527" spans="1:8" ht="18" customHeight="1" x14ac:dyDescent="0.25">
      <c r="A3527" s="7"/>
      <c r="B3527" s="7"/>
      <c r="C3527" s="7"/>
      <c r="D3527" s="883"/>
      <c r="E3527" s="882"/>
      <c r="F3527" s="9"/>
      <c r="G3527" s="10"/>
      <c r="H3527" s="43" t="str">
        <f t="array" ref="H3527">IF(ISERROR(INDEX(גיליון3!$U$14:$X$28,MATCH('דיווח פרטני'!G3527,גיליון3!$T$14:$T$28,0),MATCH('דיווח פרטני'!C3527,גיליון3!$U$13:$X$13,0)))," ", INDEX(גיליון3!$U$14:$X$28,MATCH('דיווח פרטני'!G3527,גיליון3!$T$14:$T$28,0),MATCH('דיווח פרטני'!C3527,גיליון3!$U$13:$X$13,0)))</f>
        <v xml:space="preserve"> </v>
      </c>
    </row>
    <row r="3528" spans="1:8" ht="18" customHeight="1" x14ac:dyDescent="0.25">
      <c r="A3528" s="7"/>
      <c r="B3528" s="7"/>
      <c r="C3528" s="7"/>
      <c r="D3528" s="883"/>
      <c r="E3528" s="882"/>
      <c r="F3528" s="9"/>
      <c r="G3528" s="10"/>
      <c r="H3528" s="43" t="str">
        <f t="array" ref="H3528">IF(ISERROR(INDEX(גיליון3!$U$14:$X$28,MATCH('דיווח פרטני'!G3528,גיליון3!$T$14:$T$28,0),MATCH('דיווח פרטני'!C3528,גיליון3!$U$13:$X$13,0)))," ", INDEX(גיליון3!$U$14:$X$28,MATCH('דיווח פרטני'!G3528,גיליון3!$T$14:$T$28,0),MATCH('דיווח פרטני'!C3528,גיליון3!$U$13:$X$13,0)))</f>
        <v xml:space="preserve"> </v>
      </c>
    </row>
    <row r="3529" spans="1:8" ht="18" customHeight="1" x14ac:dyDescent="0.25">
      <c r="A3529" s="7"/>
      <c r="B3529" s="7"/>
      <c r="C3529" s="7"/>
      <c r="D3529" s="883"/>
      <c r="E3529" s="882"/>
      <c r="F3529" s="9"/>
      <c r="G3529" s="10"/>
      <c r="H3529" s="43" t="str">
        <f t="array" ref="H3529">IF(ISERROR(INDEX(גיליון3!$U$14:$X$28,MATCH('דיווח פרטני'!G3529,גיליון3!$T$14:$T$28,0),MATCH('דיווח פרטני'!C3529,גיליון3!$U$13:$X$13,0)))," ", INDEX(גיליון3!$U$14:$X$28,MATCH('דיווח פרטני'!G3529,גיליון3!$T$14:$T$28,0),MATCH('דיווח פרטני'!C3529,גיליון3!$U$13:$X$13,0)))</f>
        <v xml:space="preserve"> </v>
      </c>
    </row>
    <row r="3530" spans="1:8" ht="18" customHeight="1" x14ac:dyDescent="0.25">
      <c r="A3530" s="7"/>
      <c r="B3530" s="7"/>
      <c r="C3530" s="7"/>
      <c r="D3530" s="883"/>
      <c r="E3530" s="882"/>
      <c r="F3530" s="9"/>
      <c r="G3530" s="10"/>
      <c r="H3530" s="43" t="str">
        <f t="array" ref="H3530">IF(ISERROR(INDEX(גיליון3!$U$14:$X$28,MATCH('דיווח פרטני'!G3530,גיליון3!$T$14:$T$28,0),MATCH('דיווח פרטני'!C3530,גיליון3!$U$13:$X$13,0)))," ", INDEX(גיליון3!$U$14:$X$28,MATCH('דיווח פרטני'!G3530,גיליון3!$T$14:$T$28,0),MATCH('דיווח פרטני'!C3530,גיליון3!$U$13:$X$13,0)))</f>
        <v xml:space="preserve"> </v>
      </c>
    </row>
    <row r="3531" spans="1:8" ht="18" customHeight="1" x14ac:dyDescent="0.25">
      <c r="A3531" s="7"/>
      <c r="B3531" s="7"/>
      <c r="C3531" s="7"/>
      <c r="D3531" s="883"/>
      <c r="E3531" s="882"/>
      <c r="F3531" s="9"/>
      <c r="G3531" s="10"/>
      <c r="H3531" s="43" t="str">
        <f t="array" ref="H3531">IF(ISERROR(INDEX(גיליון3!$U$14:$X$28,MATCH('דיווח פרטני'!G3531,גיליון3!$T$14:$T$28,0),MATCH('דיווח פרטני'!C3531,גיליון3!$U$13:$X$13,0)))," ", INDEX(גיליון3!$U$14:$X$28,MATCH('דיווח פרטני'!G3531,גיליון3!$T$14:$T$28,0),MATCH('דיווח פרטני'!C3531,גיליון3!$U$13:$X$13,0)))</f>
        <v xml:space="preserve"> </v>
      </c>
    </row>
    <row r="3532" spans="1:8" ht="18" customHeight="1" x14ac:dyDescent="0.25">
      <c r="A3532" s="7"/>
      <c r="B3532" s="7"/>
      <c r="C3532" s="7"/>
      <c r="D3532" s="883"/>
      <c r="E3532" s="882"/>
      <c r="F3532" s="9"/>
      <c r="G3532" s="10"/>
      <c r="H3532" s="43" t="str">
        <f t="array" ref="H3532">IF(ISERROR(INDEX(גיליון3!$U$14:$X$28,MATCH('דיווח פרטני'!G3532,גיליון3!$T$14:$T$28,0),MATCH('דיווח פרטני'!C3532,גיליון3!$U$13:$X$13,0)))," ", INDEX(גיליון3!$U$14:$X$28,MATCH('דיווח פרטני'!G3532,גיליון3!$T$14:$T$28,0),MATCH('דיווח פרטני'!C3532,גיליון3!$U$13:$X$13,0)))</f>
        <v xml:space="preserve"> </v>
      </c>
    </row>
    <row r="3533" spans="1:8" ht="18" customHeight="1" x14ac:dyDescent="0.25">
      <c r="A3533" s="7"/>
      <c r="B3533" s="7"/>
      <c r="C3533" s="7"/>
      <c r="D3533" s="883"/>
      <c r="E3533" s="882"/>
      <c r="F3533" s="9"/>
      <c r="G3533" s="10"/>
      <c r="H3533" s="43" t="str">
        <f t="array" ref="H3533">IF(ISERROR(INDEX(גיליון3!$U$14:$X$28,MATCH('דיווח פרטני'!G3533,גיליון3!$T$14:$T$28,0),MATCH('דיווח פרטני'!C3533,גיליון3!$U$13:$X$13,0)))," ", INDEX(גיליון3!$U$14:$X$28,MATCH('דיווח פרטני'!G3533,גיליון3!$T$14:$T$28,0),MATCH('דיווח פרטני'!C3533,גיליון3!$U$13:$X$13,0)))</f>
        <v xml:space="preserve"> </v>
      </c>
    </row>
    <row r="3534" spans="1:8" ht="18" customHeight="1" x14ac:dyDescent="0.25">
      <c r="A3534" s="7"/>
      <c r="B3534" s="7"/>
      <c r="C3534" s="7"/>
      <c r="D3534" s="883"/>
      <c r="E3534" s="882"/>
      <c r="F3534" s="9"/>
      <c r="G3534" s="10"/>
      <c r="H3534" s="43" t="str">
        <f t="array" ref="H3534">IF(ISERROR(INDEX(גיליון3!$U$14:$X$28,MATCH('דיווח פרטני'!G3534,גיליון3!$T$14:$T$28,0),MATCH('דיווח פרטני'!C3534,גיליון3!$U$13:$X$13,0)))," ", INDEX(גיליון3!$U$14:$X$28,MATCH('דיווח פרטני'!G3534,גיליון3!$T$14:$T$28,0),MATCH('דיווח פרטני'!C3534,גיליון3!$U$13:$X$13,0)))</f>
        <v xml:space="preserve"> </v>
      </c>
    </row>
    <row r="3535" spans="1:8" ht="18" customHeight="1" x14ac:dyDescent="0.25">
      <c r="A3535" s="7"/>
      <c r="B3535" s="7"/>
      <c r="C3535" s="7"/>
      <c r="D3535" s="883"/>
      <c r="E3535" s="882"/>
      <c r="F3535" s="9"/>
      <c r="G3535" s="10"/>
      <c r="H3535" s="43" t="str">
        <f t="array" ref="H3535">IF(ISERROR(INDEX(גיליון3!$U$14:$X$28,MATCH('דיווח פרטני'!G3535,גיליון3!$T$14:$T$28,0),MATCH('דיווח פרטני'!C3535,גיליון3!$U$13:$X$13,0)))," ", INDEX(גיליון3!$U$14:$X$28,MATCH('דיווח פרטני'!G3535,גיליון3!$T$14:$T$28,0),MATCH('דיווח פרטני'!C3535,גיליון3!$U$13:$X$13,0)))</f>
        <v xml:space="preserve"> </v>
      </c>
    </row>
    <row r="3536" spans="1:8" ht="18" customHeight="1" x14ac:dyDescent="0.25">
      <c r="A3536" s="7"/>
      <c r="B3536" s="7"/>
      <c r="C3536" s="7"/>
      <c r="D3536" s="883"/>
      <c r="E3536" s="882"/>
      <c r="F3536" s="9"/>
      <c r="G3536" s="10"/>
      <c r="H3536" s="43" t="str">
        <f t="array" ref="H3536">IF(ISERROR(INDEX(גיליון3!$U$14:$X$28,MATCH('דיווח פרטני'!G3536,גיליון3!$T$14:$T$28,0),MATCH('דיווח פרטני'!C3536,גיליון3!$U$13:$X$13,0)))," ", INDEX(גיליון3!$U$14:$X$28,MATCH('דיווח פרטני'!G3536,גיליון3!$T$14:$T$28,0),MATCH('דיווח פרטני'!C3536,גיליון3!$U$13:$X$13,0)))</f>
        <v xml:space="preserve"> </v>
      </c>
    </row>
    <row r="3537" spans="1:8" ht="18" customHeight="1" x14ac:dyDescent="0.25">
      <c r="A3537" s="7"/>
      <c r="B3537" s="7"/>
      <c r="C3537" s="7"/>
      <c r="D3537" s="883"/>
      <c r="E3537" s="882"/>
      <c r="F3537" s="9"/>
      <c r="G3537" s="10"/>
      <c r="H3537" s="43" t="str">
        <f t="array" ref="H3537">IF(ISERROR(INDEX(גיליון3!$U$14:$X$28,MATCH('דיווח פרטני'!G3537,גיליון3!$T$14:$T$28,0),MATCH('דיווח פרטני'!C3537,גיליון3!$U$13:$X$13,0)))," ", INDEX(גיליון3!$U$14:$X$28,MATCH('דיווח פרטני'!G3537,גיליון3!$T$14:$T$28,0),MATCH('דיווח פרטני'!C3537,גיליון3!$U$13:$X$13,0)))</f>
        <v xml:space="preserve"> </v>
      </c>
    </row>
    <row r="3538" spans="1:8" ht="18" customHeight="1" x14ac:dyDescent="0.25">
      <c r="A3538" s="7"/>
      <c r="B3538" s="7"/>
      <c r="C3538" s="7"/>
      <c r="D3538" s="883"/>
      <c r="E3538" s="882"/>
      <c r="F3538" s="9"/>
      <c r="G3538" s="10"/>
      <c r="H3538" s="43" t="str">
        <f t="array" ref="H3538">IF(ISERROR(INDEX(גיליון3!$U$14:$X$28,MATCH('דיווח פרטני'!G3538,גיליון3!$T$14:$T$28,0),MATCH('דיווח פרטני'!C3538,גיליון3!$U$13:$X$13,0)))," ", INDEX(גיליון3!$U$14:$X$28,MATCH('דיווח פרטני'!G3538,גיליון3!$T$14:$T$28,0),MATCH('דיווח פרטני'!C3538,גיליון3!$U$13:$X$13,0)))</f>
        <v xml:space="preserve"> </v>
      </c>
    </row>
    <row r="3539" spans="1:8" ht="18" customHeight="1" x14ac:dyDescent="0.25">
      <c r="A3539" s="7"/>
      <c r="B3539" s="7"/>
      <c r="C3539" s="7"/>
      <c r="D3539" s="7"/>
      <c r="E3539" s="881"/>
      <c r="F3539" s="9"/>
      <c r="G3539" s="10"/>
      <c r="H3539" s="43" t="str">
        <f t="array" ref="H3539">IF(ISERROR(INDEX(גיליון3!$U$14:$X$28,MATCH('דיווח פרטני'!G3539,גיליון3!$T$14:$T$28,0),MATCH('דיווח פרטני'!C3539,גיליון3!$U$13:$X$13,0)))," ", INDEX(גיליון3!$U$14:$X$28,MATCH('דיווח פרטני'!G3539,גיליון3!$T$14:$T$28,0),MATCH('דיווח פרטני'!C3539,גיליון3!$U$13:$X$13,0)))</f>
        <v xml:space="preserve"> </v>
      </c>
    </row>
  </sheetData>
  <sheetProtection algorithmName="SHA-512" hashValue="FlONKLuIEPf6pRrXPJ5B127sn8HpdWvbHI+P1fEZ8EaBfXVuKqkPXCO4MF8VYqD0FtoVo72ncpwliN+clnvdWQ==" saltValue="P7/oWzEinGpHmoPLMR1ZgA==" spinCount="100000" sheet="1" selectLockedCells="1"/>
  <phoneticPr fontId="13" type="noConversion"/>
  <conditionalFormatting sqref="A6:G6 A7:D3319 F7:G3319 E7:E3494">
    <cfRule type="expression" dxfId="34" priority="2">
      <formula>SUM(#REF!)&lt;&gt;0</formula>
    </cfRule>
  </conditionalFormatting>
  <conditionalFormatting sqref="I6:J6 J7:J3319 I7:I3494">
    <cfRule type="expression" dxfId="33" priority="1">
      <formula>SUM(#REF!)&lt;&gt;0</formula>
    </cfRule>
  </conditionalFormatting>
  <dataValidations count="2">
    <dataValidation type="decimal" allowBlank="1" showErrorMessage="1" sqref="F3313:F3317 F24:F28 F3320:F3539 F47:F51 F70:F74 F93:F97 F116:F120 F139:F143 F162:F166 F185:F189 F208:F212 F231:F235 F254:F258 F277:F281 F300:F304 F323:F327 F346:F350 F369:F373 F392:F396 F415:F419 F438:F442 F461:F465 F484:F488 F507:F511 F530:F534 F553:F557 F576:F580 F599:F603 F622:F626 F645:F649 F668:F672 F691:F695 F714:F718 F737:F741 F760:F764 F783:F787 F806:F810 F829:F833 F852:F856 F875:F879 F898:F902 F921:F925 F944:F948 F967:F971 F990:F994 F1013:F1017 F1036:F1040 F1059:F1063 F1082:F1086 F1105:F1109 F1128:F1132 F1151:F1155 F1174:F1178 F1197:F1201 F1220:F1224 F1243:F1247 F1266:F1270 F1289:F1293 F1312:F1316 F1335:F1339 F1358:F1362 F1381:F1385 F1404:F1408 F1427:F1431 F1450:F1454 F1473:F1477 F1496:F1500 F1519:F1523 F1542:F1546 F1565:F1569 F1588:F1592 F1611:F1615 F1634:F1638 F1657:F1661 F1680:F1684 F1703:F1707 F1726:F1730 F1749:F1753 F1772:F1776 F1795:F1799 F1818:F1822 F1841:F1845 F1864:F1868 F1887:F1891 F1910:F1914 F1933:F1937 F1956:F1960 F1979:F1983 F2002:F2006 F2025:F2029 F2048:F2052 F2071:F2075 F2094:F2098 F2117:F2121 F2140:F2144 F2163:F2167 F2186:F2190 F2209:F2213 F2232:F2236 F2255:F2259 F2278:F2282 F2301:F2305 F2324:F2328 F2347:F2351 F2370:F2374 F2393:F2397 F2416:F2420 F2439:F2443 F2462:F2466 F2485:F2489 F2508:F2512 F2531:F2535 F2554:F2558 F2577:F2581 F2600:F2604 F2623:F2627 F2646:F2650 F2669:F2673 F2692:F2696 F2715:F2719 F2738:F2742 F2761:F2765 F2784:F2788 F2807:F2811 F2830:F2834 F2853:F2857 F2876:F2880 F2899:F2903 F2922:F2926 F2945:F2949 F2968:F2972 F2991:F2995 F3014:F3018 F3037:F3041 F3060:F3064 F3083:F3087 F3106:F3110 F3129:F3133 F3152:F3156 F3175:F3179 F3198:F3202 F3221:F3225 F3244:F3248 F3267:F3271 F3290:F3294" xr:uid="{00000000-0002-0000-0000-000000000000}">
      <formula1>7000</formula1>
      <formula2>85000</formula2>
    </dataValidation>
    <dataValidation allowBlank="1" showErrorMessage="1" sqref="F5" xr:uid="{52F25C1F-528C-45DA-8A97-26DFCEF271F1}"/>
  </dataValidations>
  <pageMargins left="0.7" right="0.7" top="0.75" bottom="0.75" header="0" footer="0"/>
  <pageSetup paperSize="9" orientation="portrait"/>
  <tableParts count="1">
    <tablePart r:id="rId1"/>
  </tableParts>
  <extLst>
    <ext xmlns:x14="http://schemas.microsoft.com/office/spreadsheetml/2009/9/main" uri="{CCE6A557-97BC-4b89-ADB6-D9C93CAAB3DF}">
      <x14:dataValidations xmlns:xm="http://schemas.microsoft.com/office/excel/2006/main" count="12">
        <x14:dataValidation type="list" allowBlank="1" showInputMessage="1" showErrorMessage="1" prompt="הערך שהוזן אינו תואם, אנא הזינו ערך מתוך הרשימה" xr:uid="{00000000-0002-0000-0000-000002000000}">
          <x14:formula1>
            <xm:f>גיליון3!$F$11:$F$15</xm:f>
          </x14:formula1>
          <xm:sqref>C3320:C3539</xm:sqref>
        </x14:dataValidation>
        <x14:dataValidation type="list" allowBlank="1" showErrorMessage="1" xr:uid="{00000000-0002-0000-0000-000003000000}">
          <x14:formula1>
            <xm:f>גיליון3!$T$14:$T$28</xm:f>
          </x14:formula1>
          <xm:sqref>G8:G28 G3320:G3539 G31:G51 G54:G74 G77:G97 G100:G120 G123:G143 G146:G166 G169:G189 G192:G212 G215:G235 G238:G258 G261:G281 G284:G304 G307:G327 G330:G350 G353:G373 G376:G396 G399:G419 G422:G442 G445:G465 G468:G488 G491:G511 G514:G534 G537:G557 G560:G580 G583:G603 G606:G626 G629:G649 G652:G672 G675:G695 G698:G718 G721:G741 G744:G764 G767:G787 G790:G810 G813:G833 G836:G856 G859:G879 G882:G902 G905:G925 G928:G948 G951:G971 G974:G994 G997:G1017 G1020:G1040 G1043:G1063 G1066:G1086 G1089:G1109 G1112:G1132 G1135:G1155 G1158:G1178 G1181:G1201 G1204:G1224 G1227:G1247 G1250:G1270 G1273:G1293 G1296:G1316 G1319:G1339 G1342:G1362 G1365:G1385 G1388:G1408 G1411:G1431 G1434:G1454 G1457:G1477 G1480:G1500 G1503:G1523 G1526:G1546 G1549:G1569 G1572:G1592 G1595:G1615 G1618:G1638 G1641:G1661 G1664:G1684 G1687:G1707 G1710:G1730 G1733:G1753 G1756:G1776 G1779:G1799 G1802:G1822 G1825:G1845 G1848:G1868 G1871:G1891 G1894:G1914 G1917:G1937 G1940:G1960 G1963:G1983 G1986:G2006 G2009:G2029 G2032:G2052 G2055:G2075 G2078:G2098 G2101:G2121 G2124:G2144 G2147:G2167 G2170:G2190 G2193:G2213 G2216:G2236 G2239:G2259 G2262:G2282 G2285:G2305 G2308:G2328 G2331:G2351 G2354:G2374 G2377:G2397 G2400:G2420 G2423:G2443 G2446:G2466 G2469:G2489 G2492:G2512 G2515:G2535 G2538:G2558 G2561:G2581 G2584:G2604 G2607:G2627 G2630:G2650 G2653:G2673 G2676:G2696 G2699:G2719 G2722:G2742 G2745:G2765 G2768:G2788 G2791:G2811 G2814:G2834 G2837:G2857 G2860:G2880 G2883:G2903 G2906:G2926 G2929:G2949 G2952:G2972 G2975:G2995 G2998:G3018 G3021:G3041 G3044:G3064 G3067:G3087 G3090:G3110 G3113:G3133 G3136:G3156 G3159:G3179 G3182:G3202 G3205:G3225 G3228:G3248 G3251:G3271 G3274:G3294 G3297:G3317</xm:sqref>
        </x14:dataValidation>
        <x14:dataValidation type="list" allowBlank="1" showErrorMessage="1" xr:uid="{00000000-0002-0000-0000-000004000000}">
          <x14:formula1>
            <xm:f>גיליון3!$M$12:$M$17</xm:f>
          </x14:formula1>
          <xm:sqref>D3495:D3538</xm:sqref>
        </x14:dataValidation>
        <x14:dataValidation type="list" allowBlank="1" showErrorMessage="1" xr:uid="{00000000-0002-0000-0000-000005000000}">
          <x14:formula1>
            <xm:f>גיליון3!$T$14:$T$25</xm:f>
          </x14:formula1>
          <xm:sqref>G7 G30 G53 G76 G99 G122 G145 G168 G191 G214 G237 G260 G283 G306 G329 G352 G375 G398 G421 G444 G467 G490 G513 G536 G559 G582 G605 G628 G651 G674 G697 G720 G743 G766 G789 G812 G835 G858 G881 G904 G927 G950 G973 G996 G1019 G1042 G1065 G1088 G1111 G1134 G1157 G1180 G1203 G1226 G1249 G1272 G1295 G1318 G1341 G1364 G1387 G1410 G1433 G1456 G1479 G1502 G1525 G1548 G1571 G1594 G1617 G1640 G1663 G1686 G1709 G1732 G1755 G1778 G1801 G1824 G1847 G1870 G1893 G1916 G1939 G1962 G1985 G2008 G2031 G2054 G2077 G2100 G2123 G2146 G2169 G2192 G2215 G2238 G2261 G2284 G2307 G2330 G2353 G2376 G2399 G2422 G2445 G2468 G2491 G2514 G2537 G2560 G2583 G2606 G2629 G2652 G2675 G2698 G2721 G2744 G2767 G2790 G2813 G2836 G2859 G2882 G2905 G2928 G2951 G2974 G2997 G3020 G3043 G3066 G3089 G3112 G3135 G3158 G3181 G3204 G3227 G3250 G3273 G3296 G3319</xm:sqref>
        </x14:dataValidation>
        <x14:dataValidation type="list" allowBlank="1" showInputMessage="1" showErrorMessage="1" prompt="אנא הזינו שנת יצור מתוך הרשימה" xr:uid="{00000000-0002-0000-0000-000006000000}">
          <x14:formula1>
            <xm:f>גיליון3!$J$9:$J$46</xm:f>
          </x14:formula1>
          <xm:sqref>E3495:E3538</xm:sqref>
        </x14:dataValidation>
        <x14:dataValidation type="list" allowBlank="1" showErrorMessage="1" xr:uid="{00000000-0002-0000-0000-000007000000}">
          <x14:formula1>
            <xm:f>גיליון3!$F$12:$F$15</xm:f>
          </x14:formula1>
          <xm:sqref>C6:C3319</xm:sqref>
        </x14:dataValidation>
        <x14:dataValidation type="list" allowBlank="1" showErrorMessage="1" xr:uid="{F3A861BE-B24E-477B-8DEF-6614DDF7A618}">
          <x14:formula1>
            <xm:f>'מיפוי שמות'!$I$3:$I$14</xm:f>
          </x14:formula1>
          <xm:sqref>G6 G29 G52 G75 G98 G121 G144 G167 G190 G213 G236 G259 G282 G305 G328 G351 G374 G397 G420 G443 G466 G489 G512 G535 G558 G581 G604 G627 G650 G673 G696 G719 G742 G765 G788 G811 G834 G857 G880 G903 G926 G949 G972 G995 G1018 G1041 G1064 G1087 G1110 G1133 G1156 G1179 G1202 G1225 G1248 G1271 G1294 G1317 G1340 G1363 G1386 G1409 G1432 G1455 G1478 G1501 G1524 G1547 G1570 G1593 G1616 G1639 G1662 G1685 G1708 G1731 G1754 G1777 G1800 G1823 G1846 G1869 G1892 G1915 G1938 G1961 G1984 G2007 G2030 G2053 G2076 G2099 G2122 G2145 G2168 G2191 G2214 G2237 G2260 G2283 G2306 G2329 G2352 G2375 G2398 G2421 G2444 G2467 G2490 G2513 G2536 G2559 G2582 G2605 G2628 G2651 G2674 G2697 G2720 G2743 G2766 G2789 G2812 G2835 G2858 G2881 G2904 G2927 G2950 G2973 G2996 G3019 G3042 G3065 G3088 G3111 G3134 G3157 G3180 G3203 G3226 G3249 G3272 G3295 G3318</xm:sqref>
        </x14:dataValidation>
        <x14:dataValidation type="list" allowBlank="1" showErrorMessage="1" xr:uid="{3F3BD64F-116E-4862-A04F-5BD3828FFE7D}">
          <x14:formula1>
            <xm:f>גיליון3!$M$12:$M$22</xm:f>
          </x14:formula1>
          <xm:sqref>D6:D3494</xm:sqref>
        </x14:dataValidation>
        <x14:dataValidation type="list" allowBlank="1" xr:uid="{A8D60065-95B7-40DA-9750-FCF97BFE4BA3}">
          <x14:formula1>
            <xm:f>'מיפוי שמות'!$E$2:$E$9</xm:f>
          </x14:formula1>
          <xm:sqref>F3318:F3319 F29:F46 F52:F69 F75:F92 F98:F115 F121:F138 F144:F161 F167:F184 F190:F207 F213:F230 F236:F253 F259:F276 F282:F299 F305:F322 F328:F345 F351:F368 F374:F391 F397:F414 F420:F437 F443:F460 F466:F483 F489:F506 F512:F529 F535:F552 F558:F575 F581:F598 F604:F621 F627:F644 F650:F667 F673:F690 F696:F713 F719:F736 F742:F759 F765:F782 F788:F805 F811:F828 F834:F851 F857:F874 F880:F897 F903:F920 F926:F943 F949:F966 F972:F989 F995:F1012 F1018:F1035 F1041:F1058 F1064:F1081 F1087:F1104 F1110:F1127 F1133:F1150 F1156:F1173 F1179:F1196 F1202:F1219 F1225:F1242 F1248:F1265 F1271:F1288 F1294:F1311 F1317:F1334 F1340:F1357 F1363:F1380 F1386:F1403 F1409:F1426 F1432:F1449 F1455:F1472 F1478:F1495 F1501:F1518 F1524:F1541 F1547:F1564 F1570:F1587 F1593:F1610 F1616:F1633 F1639:F1656 F1662:F1679 F1685:F1702 F1708:F1725 F1731:F1748 F1754:F1771 F1777:F1794 F1800:F1817 F1823:F1840 F1846:F1863 F1869:F1886 F1892:F1909 F1915:F1932 F1938:F1955 F1961:F1978 F1984:F2001 F2007:F2024 F2030:F2047 F2053:F2070 F2076:F2093 F2099:F2116 F2122:F2139 F2145:F2162 F2168:F2185 F2191:F2208 F2214:F2231 F2237:F2254 F2260:F2277 F2283:F2300 F2306:F2323 F2329:F2346 F2352:F2369 F2375:F2392 F2398:F2415 F2421:F2438 F2444:F2461 F2467:F2484 F2490:F2507 F2513:F2530 F2536:F2553 F2559:F2576 F2582:F2599 F2605:F2622 F2628:F2645 F2651:F2668 F2674:F2691 F2697:F2714 F2720:F2737 F2743:F2760 F2766:F2783 F2789:F2806 F2812:F2829 F2835:F2852 F2858:F2875 F2881:F2898 F2904:F2921 F2927:F2944 F2950:F2967 F2973:F2990 F2996:F3013 F3019:F3036 F3042:F3059 F3065:F3082 F3088:F3105 F3111:F3128 F3134:F3151 F3157:F3174 F3180:F3197 F3203:F3220 F3226:F3243 F3249:F3266 F3272:F3289 F3295:F3312 F6:F23</xm:sqref>
        </x14:dataValidation>
        <x14:dataValidation type="list" allowBlank="1" showErrorMessage="1" xr:uid="{31802136-5272-4130-9BD3-AF2213EFA782}">
          <x14:formula1>
            <xm:f>גיליון3!$F$19:$F$20</xm:f>
          </x14:formula1>
          <xm:sqref>I6:I3494</xm:sqref>
        </x14:dataValidation>
        <x14:dataValidation type="list" allowBlank="1" showInputMessage="1" showErrorMessage="1" xr:uid="{E952AB1C-FDE9-43C7-9B87-21C08466F4B3}">
          <x14:formula1>
            <xm:f>'מיפוי שמות'!$E$2:$E$9</xm:f>
          </x14:formula1>
          <xm:sqref>D3</xm:sqref>
        </x14:dataValidation>
        <x14:dataValidation type="list" allowBlank="1" showErrorMessage="1" xr:uid="{761F2BCD-2848-453E-8C4B-5FBE52E43AFE}">
          <x14:formula1>
            <xm:f>גיליון3!$J$1:$J$46</xm:f>
          </x14:formula1>
          <xm:sqref>E6:E3494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F9C27-E1A2-4934-9D80-37F7BB2ADD13}">
  <sheetPr>
    <tabColor rgb="FF2ACC32"/>
  </sheetPr>
  <dimension ref="A1:X99"/>
  <sheetViews>
    <sheetView rightToLeft="1" tabSelected="1" topLeftCell="A18" zoomScale="80" zoomScaleNormal="80" workbookViewId="0">
      <selection activeCell="J30" sqref="J30"/>
    </sheetView>
  </sheetViews>
  <sheetFormatPr baseColWidth="10" defaultColWidth="15.5" defaultRowHeight="24" customHeight="1" x14ac:dyDescent="0.15"/>
  <cols>
    <col min="1" max="1" width="30.1640625" style="14" customWidth="1"/>
    <col min="2" max="2" width="28.83203125" style="14" customWidth="1"/>
    <col min="3" max="9" width="15.5" style="14"/>
    <col min="10" max="11" width="15.5" style="13"/>
    <col min="12" max="12" width="15.5" style="20"/>
    <col min="13" max="14" width="15.5" style="20" hidden="1" customWidth="1"/>
    <col min="15" max="15" width="15.5" style="13" hidden="1" customWidth="1"/>
    <col min="16" max="23" width="15.5" style="13"/>
    <col min="24" max="16384" width="15.5" style="14"/>
  </cols>
  <sheetData>
    <row r="1" spans="1:23" ht="24" customHeight="1" x14ac:dyDescent="0.15">
      <c r="A1" s="585"/>
      <c r="B1" s="585"/>
      <c r="C1" s="585"/>
      <c r="D1" s="585"/>
      <c r="E1" s="585"/>
      <c r="F1" s="585"/>
      <c r="G1" s="585"/>
      <c r="H1" s="585"/>
      <c r="I1" s="585"/>
      <c r="J1" s="585"/>
      <c r="K1" s="585"/>
      <c r="L1" s="585"/>
    </row>
    <row r="2" spans="1:23" ht="24" customHeight="1" x14ac:dyDescent="0.15">
      <c r="A2" s="585"/>
      <c r="B2" s="630" t="s">
        <v>508</v>
      </c>
      <c r="C2" s="585"/>
      <c r="D2" s="585"/>
      <c r="E2" s="585"/>
      <c r="F2" s="585"/>
      <c r="G2" s="585"/>
      <c r="H2" s="585"/>
      <c r="I2" s="585"/>
      <c r="J2" s="585"/>
      <c r="K2" s="585"/>
      <c r="L2" s="585"/>
    </row>
    <row r="3" spans="1:23" ht="24" customHeight="1" x14ac:dyDescent="0.15">
      <c r="A3" s="585"/>
      <c r="B3" s="585"/>
      <c r="C3" s="585"/>
      <c r="D3" s="585"/>
      <c r="E3" s="585"/>
      <c r="F3" s="585"/>
      <c r="G3" s="585"/>
      <c r="H3" s="585"/>
      <c r="I3" s="585"/>
      <c r="J3" s="585"/>
      <c r="K3" s="585"/>
      <c r="L3" s="585"/>
    </row>
    <row r="5" spans="1:23" ht="24" customHeight="1" x14ac:dyDescent="0.25">
      <c r="A5" s="587" t="s">
        <v>494</v>
      </c>
      <c r="B5" s="502"/>
      <c r="C5" s="468"/>
      <c r="D5" s="584" t="str">
        <f>'פרטי המדווח'!E6</f>
        <v>סופר בוס ושות'</v>
      </c>
      <c r="E5" s="502"/>
      <c r="F5" s="584" t="s">
        <v>495</v>
      </c>
      <c r="G5" s="640">
        <f>'פרטי המדווח'!E7</f>
        <v>550214829</v>
      </c>
      <c r="R5" s="14"/>
      <c r="S5" s="14"/>
      <c r="T5" s="14"/>
      <c r="U5" s="14"/>
      <c r="V5" s="14"/>
      <c r="W5" s="14"/>
    </row>
    <row r="6" spans="1:23" ht="24" customHeight="1" x14ac:dyDescent="0.15">
      <c r="A6" s="587" t="s">
        <v>496</v>
      </c>
      <c r="B6" s="502"/>
      <c r="C6" s="468"/>
      <c r="D6" s="469"/>
      <c r="E6" s="502"/>
      <c r="F6" s="504"/>
      <c r="G6" s="504"/>
      <c r="R6" s="14"/>
      <c r="S6" s="14"/>
      <c r="T6" s="14"/>
      <c r="U6" s="14"/>
      <c r="V6" s="14"/>
      <c r="W6" s="14"/>
    </row>
    <row r="7" spans="1:23" ht="24" customHeight="1" x14ac:dyDescent="0.15">
      <c r="B7" s="586"/>
      <c r="C7" s="586"/>
      <c r="D7" s="586"/>
      <c r="E7" s="586"/>
      <c r="F7" s="586"/>
      <c r="G7" s="586"/>
      <c r="H7" s="586"/>
      <c r="I7" s="586"/>
      <c r="L7" s="14"/>
      <c r="M7" s="14"/>
      <c r="N7" s="14"/>
      <c r="O7" s="14"/>
      <c r="P7" s="14"/>
      <c r="Q7" s="14"/>
      <c r="R7" s="14"/>
      <c r="S7" s="14"/>
      <c r="T7" s="14"/>
      <c r="U7" s="14"/>
      <c r="V7" s="14"/>
      <c r="W7" s="14"/>
    </row>
    <row r="8" spans="1:23" ht="24" customHeight="1" x14ac:dyDescent="0.15">
      <c r="A8" s="836" t="s">
        <v>89</v>
      </c>
      <c r="B8" s="837"/>
      <c r="C8" s="837"/>
      <c r="D8" s="837"/>
      <c r="E8" s="837"/>
      <c r="F8" s="837"/>
      <c r="G8" s="837"/>
      <c r="H8" s="837"/>
      <c r="I8" s="838"/>
      <c r="J8" s="838"/>
      <c r="K8" s="838"/>
      <c r="L8" s="839"/>
      <c r="M8" s="19"/>
      <c r="N8" s="19"/>
    </row>
    <row r="9" spans="1:23" ht="24" customHeight="1" x14ac:dyDescent="0.15">
      <c r="A9" s="642" t="s">
        <v>151</v>
      </c>
      <c r="B9" s="840"/>
      <c r="C9" s="840"/>
      <c r="D9" s="840"/>
      <c r="E9" s="840"/>
      <c r="F9" s="840"/>
      <c r="G9" s="840"/>
      <c r="H9" s="840"/>
      <c r="I9" s="841"/>
      <c r="J9" s="841"/>
      <c r="K9" s="841"/>
      <c r="L9" s="842"/>
      <c r="M9" s="19"/>
      <c r="N9" s="19"/>
    </row>
    <row r="10" spans="1:23" ht="24" customHeight="1" x14ac:dyDescent="0.15">
      <c r="A10" s="644" t="s">
        <v>472</v>
      </c>
      <c r="B10" s="840"/>
      <c r="C10" s="840"/>
      <c r="D10" s="840"/>
      <c r="E10" s="840"/>
      <c r="F10" s="840"/>
      <c r="G10" s="840"/>
      <c r="H10" s="840"/>
      <c r="I10" s="841"/>
      <c r="J10" s="841"/>
      <c r="K10" s="841"/>
      <c r="L10" s="842"/>
      <c r="M10" s="19"/>
      <c r="N10" s="19"/>
    </row>
    <row r="11" spans="1:23" ht="24" customHeight="1" x14ac:dyDescent="0.15">
      <c r="A11" s="642" t="s">
        <v>152</v>
      </c>
      <c r="B11" s="840"/>
      <c r="C11" s="840"/>
      <c r="D11" s="840"/>
      <c r="E11" s="840"/>
      <c r="F11" s="840"/>
      <c r="G11" s="840"/>
      <c r="H11" s="840"/>
      <c r="I11" s="841"/>
      <c r="J11" s="841"/>
      <c r="K11" s="841"/>
      <c r="L11" s="842"/>
      <c r="M11" s="19"/>
      <c r="N11" s="19"/>
    </row>
    <row r="12" spans="1:23" ht="24" customHeight="1" x14ac:dyDescent="0.15">
      <c r="A12" s="645" t="s">
        <v>153</v>
      </c>
      <c r="B12" s="843"/>
      <c r="C12" s="843"/>
      <c r="D12" s="843"/>
      <c r="E12" s="843"/>
      <c r="F12" s="843"/>
      <c r="G12" s="843"/>
      <c r="H12" s="843"/>
      <c r="I12" s="844"/>
      <c r="J12" s="844"/>
      <c r="K12" s="844"/>
      <c r="L12" s="845"/>
      <c r="M12" s="19"/>
      <c r="N12" s="19"/>
    </row>
    <row r="13" spans="1:23" ht="24" customHeight="1" thickBot="1" x14ac:dyDescent="0.25">
      <c r="A13" s="835"/>
      <c r="B13" s="835"/>
      <c r="C13" s="835"/>
      <c r="D13" s="17"/>
      <c r="E13" s="17"/>
      <c r="F13" s="17"/>
      <c r="G13" s="13"/>
      <c r="H13" s="13"/>
      <c r="I13" s="13"/>
      <c r="L13" s="19"/>
      <c r="M13" s="19"/>
      <c r="N13" s="19"/>
    </row>
    <row r="14" spans="1:23" ht="23" customHeight="1" thickBot="1" x14ac:dyDescent="0.25">
      <c r="A14" s="706" t="s">
        <v>92</v>
      </c>
      <c r="B14" s="711"/>
      <c r="C14" s="853">
        <f>SUM(C93:C95)</f>
        <v>10750.306695552292</v>
      </c>
      <c r="D14" s="712" t="s">
        <v>93</v>
      </c>
      <c r="E14" s="17"/>
      <c r="F14" s="17"/>
      <c r="G14" s="17"/>
      <c r="H14" s="17"/>
      <c r="I14" s="17"/>
      <c r="L14" s="19"/>
      <c r="M14" s="19"/>
      <c r="N14" s="19"/>
    </row>
    <row r="15" spans="1:23" ht="24" customHeight="1" x14ac:dyDescent="0.2">
      <c r="D15" s="17"/>
      <c r="E15" s="17"/>
      <c r="F15" s="17"/>
      <c r="G15" s="13"/>
      <c r="H15" s="13"/>
      <c r="I15" s="13"/>
      <c r="L15" s="19"/>
      <c r="M15" s="19"/>
      <c r="N15" s="19"/>
    </row>
    <row r="16" spans="1:23" s="20" customFormat="1" ht="15.5" customHeight="1" x14ac:dyDescent="0.2">
      <c r="A16" s="31"/>
      <c r="B16" s="32"/>
      <c r="C16" s="30"/>
      <c r="D16" s="17"/>
      <c r="E16" s="17"/>
      <c r="F16" s="17"/>
      <c r="G16" s="13"/>
      <c r="H16" s="13"/>
      <c r="I16" s="13"/>
      <c r="J16" s="13"/>
      <c r="K16" s="13"/>
      <c r="L16" s="19"/>
      <c r="M16" s="19"/>
      <c r="N16" s="19"/>
      <c r="O16" s="13"/>
      <c r="P16" s="13"/>
      <c r="Q16" s="13"/>
      <c r="R16" s="13"/>
      <c r="S16" s="13"/>
      <c r="T16" s="13"/>
      <c r="U16" s="13"/>
      <c r="V16" s="13"/>
      <c r="W16" s="13"/>
    </row>
    <row r="17" spans="1:24" s="16" customFormat="1" ht="24" customHeight="1" x14ac:dyDescent="0.2">
      <c r="B17" s="501"/>
      <c r="C17" s="501"/>
      <c r="D17" s="17"/>
      <c r="E17" s="17"/>
      <c r="F17" s="17"/>
      <c r="G17" s="17"/>
      <c r="H17" s="17"/>
      <c r="I17" s="17"/>
      <c r="J17" s="501"/>
      <c r="K17" s="501"/>
      <c r="O17" s="17"/>
      <c r="P17" s="17"/>
      <c r="Q17" s="17"/>
      <c r="R17" s="17"/>
      <c r="S17" s="17"/>
      <c r="T17" s="17"/>
      <c r="U17" s="17"/>
      <c r="V17" s="17"/>
      <c r="W17" s="17"/>
    </row>
    <row r="18" spans="1:24" s="16" customFormat="1" ht="77" customHeight="1" thickBot="1" x14ac:dyDescent="0.25">
      <c r="A18" s="589"/>
      <c r="B18" s="589"/>
      <c r="C18" s="818" t="s">
        <v>474</v>
      </c>
      <c r="D18" s="818" t="s">
        <v>96</v>
      </c>
      <c r="E18" s="818" t="s">
        <v>52</v>
      </c>
      <c r="F18" s="818" t="s">
        <v>475</v>
      </c>
      <c r="G18" s="825" t="s">
        <v>476</v>
      </c>
      <c r="H18" s="828" t="s">
        <v>100</v>
      </c>
      <c r="I18" s="820" t="s">
        <v>101</v>
      </c>
      <c r="J18" s="591" t="s">
        <v>102</v>
      </c>
      <c r="M18" s="33"/>
      <c r="N18" s="33"/>
      <c r="O18" s="33"/>
      <c r="P18" s="17"/>
      <c r="Q18" s="17"/>
      <c r="R18" s="17"/>
      <c r="S18" s="17"/>
      <c r="T18" s="17"/>
      <c r="U18" s="17"/>
      <c r="V18" s="17"/>
      <c r="W18" s="17"/>
    </row>
    <row r="19" spans="1:24" ht="40" customHeight="1" thickBot="1" x14ac:dyDescent="0.2">
      <c r="A19" s="592" t="s">
        <v>473</v>
      </c>
      <c r="B19" s="593"/>
      <c r="C19" s="846">
        <v>201100.67999999996</v>
      </c>
      <c r="D19" s="829" t="s">
        <v>157</v>
      </c>
      <c r="E19" s="827">
        <v>0.255</v>
      </c>
      <c r="F19" s="834" t="s">
        <v>177</v>
      </c>
      <c r="G19" s="809">
        <f>+C19*E19/1000</f>
        <v>51.280673399999991</v>
      </c>
      <c r="H19" s="805">
        <f>IFERROR(+G19/'סיכום מצבת ופליטות- אוטומטי'!B41,"")</f>
        <v>3.9124446827909559E-3</v>
      </c>
      <c r="I19" s="804" t="s">
        <v>296</v>
      </c>
      <c r="J19" s="594"/>
      <c r="L19" s="19"/>
      <c r="M19" s="19"/>
      <c r="N19" s="19"/>
    </row>
    <row r="20" spans="1:24" s="20" customFormat="1" ht="24" customHeight="1" x14ac:dyDescent="0.15">
      <c r="A20" s="597"/>
      <c r="B20" s="598"/>
      <c r="C20" s="599"/>
      <c r="D20" s="600"/>
      <c r="E20" s="601"/>
      <c r="F20" s="601"/>
      <c r="G20" s="601"/>
      <c r="H20" s="601"/>
      <c r="I20" s="601"/>
      <c r="J20" s="596"/>
      <c r="K20" s="596"/>
      <c r="L20" s="19"/>
      <c r="M20" s="19"/>
      <c r="N20" s="19"/>
      <c r="O20" s="13"/>
      <c r="P20" s="13"/>
      <c r="Q20" s="13"/>
      <c r="R20" s="13"/>
      <c r="S20" s="13"/>
      <c r="T20" s="13"/>
      <c r="U20" s="13"/>
      <c r="V20" s="13"/>
      <c r="W20" s="13"/>
    </row>
    <row r="21" spans="1:24" s="16" customFormat="1" ht="66.75" customHeight="1" x14ac:dyDescent="0.2">
      <c r="A21" s="590" t="s">
        <v>178</v>
      </c>
      <c r="B21" s="590" t="s">
        <v>179</v>
      </c>
      <c r="C21" s="818" t="s">
        <v>492</v>
      </c>
      <c r="D21" s="818" t="s">
        <v>180</v>
      </c>
      <c r="E21" s="818" t="s">
        <v>181</v>
      </c>
      <c r="F21" s="818" t="s">
        <v>182</v>
      </c>
      <c r="G21" s="818" t="s">
        <v>183</v>
      </c>
      <c r="H21" s="818" t="s">
        <v>184</v>
      </c>
      <c r="I21" s="826" t="s">
        <v>99</v>
      </c>
      <c r="J21" s="820" t="s">
        <v>101</v>
      </c>
      <c r="K21" s="591" t="s">
        <v>102</v>
      </c>
      <c r="L21" s="17"/>
      <c r="M21" s="833" t="s">
        <v>185</v>
      </c>
      <c r="N21" s="833" t="s">
        <v>186</v>
      </c>
      <c r="O21" s="833" t="s">
        <v>187</v>
      </c>
      <c r="P21" s="17"/>
      <c r="Q21" s="17"/>
      <c r="R21" s="17"/>
      <c r="S21" s="17"/>
      <c r="T21" s="17"/>
      <c r="U21" s="17"/>
      <c r="V21" s="17"/>
      <c r="W21" s="17"/>
      <c r="X21" s="17"/>
    </row>
    <row r="22" spans="1:24" s="472" customFormat="1" ht="24" customHeight="1" thickBot="1" x14ac:dyDescent="0.45">
      <c r="A22" s="602" t="s">
        <v>5</v>
      </c>
      <c r="B22" s="603"/>
      <c r="C22" s="603"/>
      <c r="D22" s="603"/>
      <c r="E22" s="603"/>
      <c r="F22" s="604"/>
      <c r="G22" s="604"/>
      <c r="H22" s="604"/>
      <c r="I22" s="604"/>
      <c r="J22" s="604"/>
      <c r="K22" s="604"/>
      <c r="L22" s="471"/>
      <c r="M22" s="832"/>
      <c r="N22" s="471"/>
      <c r="O22" s="471"/>
      <c r="P22" s="471"/>
      <c r="Q22" s="471"/>
      <c r="R22" s="471"/>
      <c r="S22" s="471"/>
      <c r="T22" s="471"/>
      <c r="U22" s="471"/>
      <c r="V22" s="471"/>
      <c r="W22" s="471"/>
      <c r="X22" s="471"/>
    </row>
    <row r="23" spans="1:24" s="16" customFormat="1" ht="24" hidden="1" customHeight="1" thickTop="1" thickBot="1" x14ac:dyDescent="0.35">
      <c r="A23" s="605" t="s">
        <v>71</v>
      </c>
      <c r="B23" s="606"/>
      <c r="C23" s="810"/>
      <c r="D23" s="810"/>
      <c r="E23" s="810"/>
      <c r="F23" s="812">
        <f>+'[1]מקדמי פליטה'!F57</f>
        <v>2.2779326000000002</v>
      </c>
      <c r="G23" s="813">
        <f>+'[1]מקדמי פליטה'!G57</f>
        <v>1.2E-4</v>
      </c>
      <c r="H23" s="813">
        <f>+'[1]מקדמי פליטה'!H57</f>
        <v>1.9000000000000001E-4</v>
      </c>
      <c r="I23" s="814">
        <f>+D23*(F23+G23*[1]GWP!$E$16+'צריכת דלק של כלי רכב'!H23*[1]GWP!$E$17)/1000</f>
        <v>0</v>
      </c>
      <c r="J23" s="815"/>
      <c r="K23" s="607"/>
      <c r="L23" s="17"/>
      <c r="M23" s="17">
        <f>+F24*D24</f>
        <v>0</v>
      </c>
      <c r="N23" s="17">
        <f>+G24*D24</f>
        <v>0</v>
      </c>
      <c r="O23" s="17">
        <f>+H24*D24</f>
        <v>0</v>
      </c>
      <c r="P23" s="17"/>
      <c r="Q23" s="17"/>
      <c r="R23" s="17"/>
      <c r="S23" s="17"/>
      <c r="T23" s="17"/>
      <c r="U23" s="17"/>
      <c r="V23" s="17"/>
      <c r="W23" s="17"/>
      <c r="X23" s="17"/>
    </row>
    <row r="24" spans="1:24" s="16" customFormat="1" ht="24" customHeight="1" thickBot="1" x14ac:dyDescent="0.25">
      <c r="A24" s="608" t="s">
        <v>86</v>
      </c>
      <c r="B24" s="609">
        <f>COUNTIFS('דיווח פרטני'!$C:$C,'צריכת דלק של כלי רכב'!$A$22,'דיווח פרטני'!$D:$D,'צריכת דלק של כלי רכב'!A24)</f>
        <v>0</v>
      </c>
      <c r="C24" s="824">
        <f>SUMIFS('דיווח פרטני'!$J:$J,'דיווח פרטני'!$C:$C,'צריכת דלק של כלי רכב'!$A$22,'דיווח פרטני'!D:D,'צריכת דלק של כלי רכב'!A24)</f>
        <v>0</v>
      </c>
      <c r="D24" s="804"/>
      <c r="E24" s="846"/>
      <c r="F24" s="807">
        <f>'מקדמי פליטה'!F64</f>
        <v>2.6997520000000002</v>
      </c>
      <c r="G24" s="808">
        <f>'מקדמי פליטה'!G64</f>
        <v>1.3999999999999999E-4</v>
      </c>
      <c r="H24" s="808">
        <f>'מקדמי פליטה'!H64</f>
        <v>1.3999999999999999E-4</v>
      </c>
      <c r="I24" s="809">
        <f>+D24*(F24+G24*GWP!$E$14+'צריכת דלק של כלי רכב'!H24*GWP!$E$15)/1000</f>
        <v>0</v>
      </c>
      <c r="J24" s="804" t="s">
        <v>312</v>
      </c>
      <c r="K24" s="594"/>
      <c r="L24" s="17"/>
      <c r="M24" s="830">
        <f>+F24*D24</f>
        <v>0</v>
      </c>
      <c r="N24" s="831">
        <f>+G24*D24</f>
        <v>0</v>
      </c>
      <c r="O24" s="831">
        <f>+H24*D24</f>
        <v>0</v>
      </c>
      <c r="P24" s="17"/>
      <c r="Q24" s="17"/>
      <c r="R24" s="17"/>
      <c r="S24" s="17"/>
      <c r="T24" s="17"/>
      <c r="U24" s="17"/>
      <c r="V24" s="17"/>
      <c r="W24" s="17"/>
      <c r="X24" s="17"/>
    </row>
    <row r="25" spans="1:24" s="16" customFormat="1" ht="76.5" customHeight="1" thickBot="1" x14ac:dyDescent="0.25">
      <c r="A25" s="608" t="s">
        <v>188</v>
      </c>
      <c r="B25" s="609">
        <f>COUNTIFS('דיווח פרטני'!$C:$C,'צריכת דלק של כלי רכב'!$A$22,'דיווח פרטני'!$D:$D,'צריכת דלק של כלי רכב'!A25)</f>
        <v>0</v>
      </c>
      <c r="C25" s="824">
        <f>SUMIFS('דיווח פרטני'!$J:$J,'דיווח פרטני'!$C:$C,'צריכת דלק של כלי רכב'!$A$22,'דיווח פרטני'!D:D,'צריכת דלק של כלי רכב'!A25)</f>
        <v>0</v>
      </c>
      <c r="D25" s="804"/>
      <c r="E25" s="846"/>
      <c r="F25" s="807">
        <f>'מקדמי פליטה'!F69</f>
        <v>2.6576</v>
      </c>
      <c r="G25" s="808">
        <f>'מקדמי פליטה'!G69</f>
        <v>9.0000000000000006E-5</v>
      </c>
      <c r="H25" s="808">
        <f>'מקדמי פליטה'!H69</f>
        <v>9.0000000000000006E-5</v>
      </c>
      <c r="I25" s="809">
        <f>+D25*(F25+G25*GWP!$E$14+'צריכת דלק של כלי רכב'!H25*GWP!$E$15)/1000</f>
        <v>0</v>
      </c>
      <c r="J25" s="804"/>
      <c r="K25" s="594"/>
      <c r="L25" s="17"/>
      <c r="M25" s="830">
        <f t="shared" ref="M25:M88" si="0">+F25*D25</f>
        <v>0</v>
      </c>
      <c r="N25" s="831">
        <f>+G25*D25</f>
        <v>0</v>
      </c>
      <c r="O25" s="831">
        <f t="shared" ref="O25:O88" si="1">+H25*D25</f>
        <v>0</v>
      </c>
      <c r="P25" s="17"/>
      <c r="Q25" s="17"/>
      <c r="R25" s="17"/>
      <c r="S25" s="17"/>
      <c r="T25" s="17"/>
      <c r="U25" s="17"/>
      <c r="V25" s="17"/>
      <c r="W25" s="17"/>
      <c r="X25" s="17"/>
    </row>
    <row r="26" spans="1:24" s="16" customFormat="1" ht="54.75" customHeight="1" thickBot="1" x14ac:dyDescent="0.25">
      <c r="A26" s="608" t="s">
        <v>491</v>
      </c>
      <c r="B26" s="609">
        <f>COUNTIFS('דיווח פרטני'!$C:$C,'צריכת דלק של כלי רכב'!$A$22,'דיווח פרטני'!$D:$D,'צריכת דלק של כלי רכב'!A26)</f>
        <v>0</v>
      </c>
      <c r="C26" s="824">
        <f>SUMIFS('דיווח פרטני'!$J:$J,'דיווח פרטני'!$C:$C,'צריכת דלק של כלי רכב'!$A$22,'דיווח פרטני'!D:D,'צריכת דלק של כלי רכב'!A26)</f>
        <v>0</v>
      </c>
      <c r="D26" s="804"/>
      <c r="E26" s="846"/>
      <c r="F26" s="807">
        <f>'מקדמי פליטה'!F76</f>
        <v>2.6928000000000001</v>
      </c>
      <c r="G26" s="808">
        <f>'מקדמי פליטה'!G76</f>
        <v>4.4159999999999998E-3</v>
      </c>
      <c r="H26" s="808">
        <f>'מקדמי פליטה'!H76</f>
        <v>1.44E-4</v>
      </c>
      <c r="I26" s="809">
        <f>+D26*(F26+G26*GWP!$E$14+'צריכת דלק של כלי רכב'!H26*GWP!$E$15)/1000</f>
        <v>0</v>
      </c>
      <c r="J26" s="804"/>
      <c r="K26" s="594"/>
      <c r="L26" s="17"/>
      <c r="M26" s="830">
        <f t="shared" si="0"/>
        <v>0</v>
      </c>
      <c r="N26" s="831">
        <f t="shared" ref="N26:N88" si="2">+G26*D26</f>
        <v>0</v>
      </c>
      <c r="O26" s="831">
        <f t="shared" si="1"/>
        <v>0</v>
      </c>
      <c r="P26" s="17"/>
      <c r="Q26" s="17"/>
      <c r="R26" s="17"/>
      <c r="S26" s="17"/>
      <c r="T26" s="17"/>
      <c r="U26" s="17"/>
      <c r="V26" s="17"/>
      <c r="W26" s="17"/>
      <c r="X26" s="17"/>
    </row>
    <row r="27" spans="1:24" s="16" customFormat="1" ht="24" customHeight="1" thickBot="1" x14ac:dyDescent="0.25">
      <c r="A27" s="608" t="s">
        <v>189</v>
      </c>
      <c r="B27" s="609">
        <f>COUNTIFS('דיווח פרטני'!$C:$C,'צריכת דלק של כלי רכב'!$A$22,'דיווח פרטני'!$D:$D,'צריכת דלק של כלי רכב'!A27)</f>
        <v>0</v>
      </c>
      <c r="C27" s="824">
        <f>SUMIFS('דיווח פרטני'!$J:$J,'דיווח פרטני'!$C:$C,'צריכת דלק של כלי רכב'!$A$22,'דיווח פרטני'!D:D,'צריכת דלק של כלי רכב'!A27)</f>
        <v>0</v>
      </c>
      <c r="D27" s="821"/>
      <c r="E27" s="846"/>
      <c r="F27" s="807">
        <f>'מקדמי פליטה'!F78</f>
        <v>1.3999262808698858</v>
      </c>
      <c r="G27" s="808">
        <f>'מקדמי פליטה'!G78</f>
        <v>6.4000000000000005E-4</v>
      </c>
      <c r="H27" s="808">
        <f>'מקדמי פליטה'!H78</f>
        <v>6.9999999999999994E-5</v>
      </c>
      <c r="I27" s="809">
        <f>+D27*(F27+G27*GWP!$E$14+'צריכת דלק של כלי רכב'!H27*GWP!$E$15)/1000</f>
        <v>0</v>
      </c>
      <c r="J27" s="804"/>
      <c r="K27" s="594"/>
      <c r="L27" s="17"/>
      <c r="M27" s="830">
        <f t="shared" si="0"/>
        <v>0</v>
      </c>
      <c r="N27" s="831">
        <f t="shared" si="2"/>
        <v>0</v>
      </c>
      <c r="O27" s="831">
        <f t="shared" si="1"/>
        <v>0</v>
      </c>
      <c r="P27" s="17"/>
      <c r="Q27" s="17"/>
      <c r="R27" s="17"/>
      <c r="S27" s="17"/>
      <c r="T27" s="17"/>
      <c r="U27" s="17"/>
      <c r="V27" s="17"/>
      <c r="W27" s="17"/>
      <c r="X27" s="17"/>
    </row>
    <row r="28" spans="1:24" s="16" customFormat="1" ht="24" customHeight="1" thickBot="1" x14ac:dyDescent="0.25">
      <c r="A28" s="602" t="s">
        <v>7</v>
      </c>
      <c r="B28" s="603"/>
      <c r="C28" s="603"/>
      <c r="D28" s="604"/>
      <c r="E28" s="604"/>
      <c r="F28" s="604"/>
      <c r="G28" s="604"/>
      <c r="H28" s="604"/>
      <c r="I28" s="604"/>
      <c r="J28" s="604"/>
      <c r="K28" s="604"/>
      <c r="L28" s="17"/>
      <c r="M28" s="830"/>
      <c r="N28" s="831"/>
      <c r="O28" s="831"/>
      <c r="P28" s="17"/>
      <c r="Q28" s="17"/>
      <c r="R28" s="17"/>
      <c r="S28" s="17"/>
      <c r="T28" s="17"/>
      <c r="U28" s="17"/>
      <c r="V28" s="17"/>
      <c r="W28" s="17"/>
      <c r="X28" s="17"/>
    </row>
    <row r="29" spans="1:24" s="16" customFormat="1" ht="24" hidden="1" customHeight="1" thickTop="1" thickBot="1" x14ac:dyDescent="0.35">
      <c r="A29" s="610" t="s">
        <v>71</v>
      </c>
      <c r="B29" s="606"/>
      <c r="C29" s="810"/>
      <c r="D29" s="811"/>
      <c r="E29" s="811"/>
      <c r="F29" s="812">
        <f>+F23</f>
        <v>2.2779326000000002</v>
      </c>
      <c r="G29" s="813">
        <f t="shared" ref="G29:G33" si="3">+G23</f>
        <v>1.2E-4</v>
      </c>
      <c r="H29" s="813">
        <f t="shared" ref="H29:H33" si="4">+H23</f>
        <v>1.9000000000000001E-4</v>
      </c>
      <c r="I29" s="814">
        <f>+D29*(F29+G29*[1]GWP!$E$16+'צריכת דלק של כלי רכב'!H29*[1]GWP!$E$17)/1000</f>
        <v>0</v>
      </c>
      <c r="J29" s="815"/>
      <c r="K29" s="607"/>
      <c r="L29" s="17"/>
      <c r="M29" s="830">
        <f t="shared" si="0"/>
        <v>0</v>
      </c>
      <c r="N29" s="831">
        <f t="shared" si="2"/>
        <v>0</v>
      </c>
      <c r="O29" s="831">
        <f t="shared" si="1"/>
        <v>0</v>
      </c>
      <c r="P29" s="17"/>
      <c r="Q29" s="17"/>
      <c r="R29" s="17"/>
      <c r="S29" s="17"/>
      <c r="T29" s="17"/>
      <c r="U29" s="17"/>
      <c r="V29" s="17"/>
      <c r="W29" s="17"/>
      <c r="X29" s="17"/>
    </row>
    <row r="30" spans="1:24" s="16" customFormat="1" ht="24" customHeight="1" thickBot="1" x14ac:dyDescent="0.25">
      <c r="A30" s="608" t="s">
        <v>86</v>
      </c>
      <c r="B30" s="611">
        <f>COUNTIFS('דיווח פרטני'!$C:$C,'צריכת דלק של כלי רכב'!$A$28,'דיווח פרטני'!$D:$D,'צריכת דלק של כלי רכב'!A30)</f>
        <v>69</v>
      </c>
      <c r="C30" s="822">
        <f>SUMIFS('דיווח פרטני'!$J:$J,'דיווח פרטני'!$C:$C,'צריכת דלק של כלי רכב'!$A$28,'דיווח פרטני'!D:D,'צריכת דלק של כלי רכב'!A30)</f>
        <v>5125437</v>
      </c>
      <c r="D30" s="823">
        <v>3903654.1609999994</v>
      </c>
      <c r="E30" s="846">
        <v>54</v>
      </c>
      <c r="F30" s="807">
        <f t="shared" ref="F30:F33" si="5">+F24</f>
        <v>2.6997520000000002</v>
      </c>
      <c r="G30" s="808">
        <f t="shared" si="3"/>
        <v>1.3999999999999999E-4</v>
      </c>
      <c r="H30" s="808">
        <f t="shared" si="4"/>
        <v>1.3999999999999999E-4</v>
      </c>
      <c r="I30" s="809">
        <f>+D30*(F30+G30*GWP!$E$14+'צריכת דלק של כלי רכב'!H30*GWP!$E$15)/1000</f>
        <v>10699.026022152291</v>
      </c>
      <c r="J30" s="804" t="s">
        <v>312</v>
      </c>
      <c r="K30" s="594"/>
      <c r="L30" s="17"/>
      <c r="M30" s="830">
        <f t="shared" si="0"/>
        <v>10538898.12846807</v>
      </c>
      <c r="N30" s="831">
        <f t="shared" si="2"/>
        <v>546.51158253999984</v>
      </c>
      <c r="O30" s="831">
        <f t="shared" si="1"/>
        <v>546.51158253999984</v>
      </c>
      <c r="P30" s="17"/>
      <c r="Q30" s="17"/>
      <c r="R30" s="17"/>
      <c r="S30" s="17"/>
      <c r="T30" s="17"/>
      <c r="U30" s="17"/>
      <c r="V30" s="17"/>
      <c r="W30" s="17"/>
      <c r="X30" s="17"/>
    </row>
    <row r="31" spans="1:24" s="16" customFormat="1" ht="74.5" customHeight="1" thickBot="1" x14ac:dyDescent="0.25">
      <c r="A31" s="613" t="s">
        <v>188</v>
      </c>
      <c r="B31" s="611">
        <f>COUNTIFS('דיווח פרטני'!$C:$C,'צריכת דלק של כלי רכב'!$A$28,'דיווח פרטני'!$D:$D,'צריכת דלק של כלי רכב'!A31)</f>
        <v>0</v>
      </c>
      <c r="C31" s="822">
        <f>SUMIFS('דיווח פרטני'!$J:$J,'דיווח פרטני'!$C:$C,'צריכת דלק של כלי רכב'!$A$28,'דיווח פרטני'!D:D,'צריכת דלק של כלי רכב'!A31)</f>
        <v>0</v>
      </c>
      <c r="D31" s="804"/>
      <c r="E31" s="846"/>
      <c r="F31" s="807">
        <f t="shared" si="5"/>
        <v>2.6576</v>
      </c>
      <c r="G31" s="808">
        <f t="shared" si="3"/>
        <v>9.0000000000000006E-5</v>
      </c>
      <c r="H31" s="808">
        <f t="shared" si="4"/>
        <v>9.0000000000000006E-5</v>
      </c>
      <c r="I31" s="809">
        <f>+D31*(F31+G31*GWP!$E$14+'צריכת דלק של כלי רכב'!H31*GWP!$E$15)/1000</f>
        <v>0</v>
      </c>
      <c r="J31" s="804"/>
      <c r="K31" s="594"/>
      <c r="L31" s="17"/>
      <c r="M31" s="830">
        <f t="shared" si="0"/>
        <v>0</v>
      </c>
      <c r="N31" s="831">
        <f t="shared" si="2"/>
        <v>0</v>
      </c>
      <c r="O31" s="831">
        <f t="shared" si="1"/>
        <v>0</v>
      </c>
      <c r="P31" s="17"/>
      <c r="Q31" s="17"/>
      <c r="R31" s="17"/>
      <c r="S31" s="17"/>
      <c r="T31" s="17"/>
      <c r="U31" s="17"/>
      <c r="V31" s="17"/>
      <c r="W31" s="17"/>
      <c r="X31" s="17"/>
    </row>
    <row r="32" spans="1:24" s="16" customFormat="1" ht="47.5" customHeight="1" thickBot="1" x14ac:dyDescent="0.25">
      <c r="A32" s="608" t="s">
        <v>491</v>
      </c>
      <c r="B32" s="611">
        <f>COUNTIFS('דיווח פרטני'!$C:$C,'צריכת דלק של כלי רכב'!$A$28,'דיווח פרטני'!$D:$D,'צריכת דלק של כלי רכב'!A32)</f>
        <v>0</v>
      </c>
      <c r="C32" s="822">
        <f>SUMIFS('דיווח פרטני'!$J:$J,'דיווח פרטני'!$C:$C,'צריכת דלק של כלי רכב'!$A$28,'דיווח פרטני'!D:D,'צריכת דלק של כלי רכב'!A32)</f>
        <v>0</v>
      </c>
      <c r="D32" s="804"/>
      <c r="E32" s="846"/>
      <c r="F32" s="807">
        <f t="shared" si="5"/>
        <v>2.6928000000000001</v>
      </c>
      <c r="G32" s="808">
        <f>+G26</f>
        <v>4.4159999999999998E-3</v>
      </c>
      <c r="H32" s="808">
        <f t="shared" si="4"/>
        <v>1.44E-4</v>
      </c>
      <c r="I32" s="809">
        <f>+D32*(F32+G32*GWP!$E$14+'צריכת דלק של כלי רכב'!H32*GWP!$E$15)/1000</f>
        <v>0</v>
      </c>
      <c r="J32" s="804"/>
      <c r="K32" s="594"/>
      <c r="L32" s="17"/>
      <c r="M32" s="830">
        <f t="shared" si="0"/>
        <v>0</v>
      </c>
      <c r="N32" s="831">
        <f t="shared" si="2"/>
        <v>0</v>
      </c>
      <c r="O32" s="831">
        <f t="shared" si="1"/>
        <v>0</v>
      </c>
      <c r="P32" s="17"/>
      <c r="Q32" s="17"/>
      <c r="R32" s="17"/>
      <c r="S32" s="17"/>
      <c r="T32" s="17"/>
      <c r="U32" s="17"/>
      <c r="V32" s="17"/>
      <c r="W32" s="17"/>
      <c r="X32" s="17"/>
    </row>
    <row r="33" spans="1:24" s="16" customFormat="1" ht="24" customHeight="1" thickBot="1" x14ac:dyDescent="0.25">
      <c r="A33" s="613" t="s">
        <v>189</v>
      </c>
      <c r="B33" s="614">
        <f>COUNTIFS('דיווח פרטני'!$C:$C,'צריכת דלק של כלי רכב'!$A$28,'דיווח פרטני'!$D:$D,'צריכת דלק של כלי רכב'!A33)</f>
        <v>0</v>
      </c>
      <c r="C33" s="806">
        <f>SUMIFS('דיווח פרטני'!$J:$J,'דיווח פרטני'!$C:$C,'צריכת דלק של כלי רכב'!$A$28,'דיווח פרטני'!D:D,'צריכת דלק של כלי רכב'!A33)</f>
        <v>0</v>
      </c>
      <c r="D33" s="821"/>
      <c r="E33" s="846"/>
      <c r="F33" s="807">
        <f t="shared" si="5"/>
        <v>1.3999262808698858</v>
      </c>
      <c r="G33" s="808">
        <f t="shared" si="3"/>
        <v>6.4000000000000005E-4</v>
      </c>
      <c r="H33" s="808">
        <f t="shared" si="4"/>
        <v>6.9999999999999994E-5</v>
      </c>
      <c r="I33" s="809">
        <f>+D33*(F33+G33*GWP!$E$14+'צריכת דלק של כלי רכב'!H33*GWP!$E$15)/1000</f>
        <v>0</v>
      </c>
      <c r="J33" s="804"/>
      <c r="K33" s="594"/>
      <c r="L33" s="17"/>
      <c r="M33" s="830">
        <f t="shared" si="0"/>
        <v>0</v>
      </c>
      <c r="N33" s="831">
        <f t="shared" si="2"/>
        <v>0</v>
      </c>
      <c r="O33" s="831">
        <f t="shared" si="1"/>
        <v>0</v>
      </c>
      <c r="P33" s="17"/>
      <c r="Q33" s="17"/>
      <c r="R33" s="17"/>
      <c r="S33" s="17"/>
      <c r="T33" s="17"/>
      <c r="U33" s="17"/>
      <c r="V33" s="17"/>
      <c r="W33" s="17"/>
      <c r="X33" s="17"/>
    </row>
    <row r="34" spans="1:24" s="16" customFormat="1" ht="46.5" customHeight="1" thickBot="1" x14ac:dyDescent="0.25">
      <c r="A34" s="602" t="s">
        <v>190</v>
      </c>
      <c r="B34" s="603"/>
      <c r="C34" s="603"/>
      <c r="D34" s="604"/>
      <c r="E34" s="604"/>
      <c r="F34" s="604"/>
      <c r="G34" s="604"/>
      <c r="H34" s="604"/>
      <c r="I34" s="604"/>
      <c r="J34" s="604"/>
      <c r="K34" s="604"/>
      <c r="L34" s="17"/>
      <c r="M34" s="830"/>
      <c r="N34" s="831"/>
      <c r="O34" s="831"/>
      <c r="P34" s="17"/>
      <c r="Q34" s="17"/>
      <c r="R34" s="17"/>
      <c r="S34" s="17"/>
      <c r="T34" s="17"/>
      <c r="U34" s="17"/>
      <c r="V34" s="17"/>
      <c r="W34" s="17"/>
      <c r="X34" s="17"/>
    </row>
    <row r="35" spans="1:24" s="16" customFormat="1" ht="9" hidden="1" customHeight="1" thickTop="1" thickBot="1" x14ac:dyDescent="0.35">
      <c r="A35" s="610" t="s">
        <v>71</v>
      </c>
      <c r="B35" s="606"/>
      <c r="C35" s="810"/>
      <c r="D35" s="811"/>
      <c r="E35" s="811"/>
      <c r="F35" s="812">
        <f>+F23</f>
        <v>2.2779326000000002</v>
      </c>
      <c r="G35" s="813">
        <f t="shared" ref="G35:G39" si="6">+G23</f>
        <v>1.2E-4</v>
      </c>
      <c r="H35" s="813">
        <f t="shared" ref="H35:H39" si="7">+H23</f>
        <v>1.9000000000000001E-4</v>
      </c>
      <c r="I35" s="814">
        <f>+D35*(F35+G35*[1]GWP!$E$16+'צריכת דלק של כלי רכב'!H35*[1]GWP!$E$17)/1000</f>
        <v>0</v>
      </c>
      <c r="J35" s="815"/>
      <c r="K35" s="607"/>
      <c r="L35" s="17"/>
      <c r="M35" s="830">
        <f t="shared" si="0"/>
        <v>0</v>
      </c>
      <c r="N35" s="831">
        <f t="shared" si="2"/>
        <v>0</v>
      </c>
      <c r="O35" s="831">
        <f t="shared" si="1"/>
        <v>0</v>
      </c>
      <c r="P35" s="17"/>
      <c r="Q35" s="17"/>
      <c r="R35" s="17"/>
      <c r="S35" s="17"/>
      <c r="T35" s="17"/>
      <c r="U35" s="17"/>
      <c r="V35" s="17"/>
      <c r="W35" s="17"/>
      <c r="X35" s="17"/>
    </row>
    <row r="36" spans="1:24" s="16" customFormat="1" ht="32" customHeight="1" thickBot="1" x14ac:dyDescent="0.25">
      <c r="A36" s="608" t="s">
        <v>86</v>
      </c>
      <c r="B36" s="612">
        <f>COUNTIFS('דיווח פרטני'!$C:$C,'צריכת דלק של כלי רכב'!$A$34,'דיווח פרטני'!$D:$D,'צריכת דלק של כלי רכב'!A36)</f>
        <v>0</v>
      </c>
      <c r="C36" s="822">
        <f>SUMIFS('דיווח פרטני'!$J:$J,'דיווח פרטני'!$C:$C,'צריכת דלק של כלי רכב'!$A$34,'דיווח פרטני'!D:D,'צריכת דלק של כלי רכב'!A36)</f>
        <v>0</v>
      </c>
      <c r="D36" s="823"/>
      <c r="E36" s="847"/>
      <c r="F36" s="807">
        <f t="shared" ref="F36:F39" si="8">+F24</f>
        <v>2.6997520000000002</v>
      </c>
      <c r="G36" s="808">
        <f t="shared" si="6"/>
        <v>1.3999999999999999E-4</v>
      </c>
      <c r="H36" s="808">
        <f t="shared" si="7"/>
        <v>1.3999999999999999E-4</v>
      </c>
      <c r="I36" s="809">
        <f>+D36*(F36+G36*GWP!$E$14+'צריכת דלק של כלי רכב'!H36*GWP!$E$15)/1000</f>
        <v>0</v>
      </c>
      <c r="J36" s="804"/>
      <c r="K36" s="594"/>
      <c r="L36" s="17"/>
      <c r="M36" s="830">
        <f t="shared" si="0"/>
        <v>0</v>
      </c>
      <c r="N36" s="831">
        <f t="shared" si="2"/>
        <v>0</v>
      </c>
      <c r="O36" s="831">
        <f t="shared" si="1"/>
        <v>0</v>
      </c>
      <c r="P36" s="17"/>
      <c r="Q36" s="17"/>
      <c r="R36" s="17"/>
      <c r="S36" s="17"/>
      <c r="T36" s="17"/>
      <c r="U36" s="17"/>
      <c r="V36" s="17"/>
      <c r="W36" s="17"/>
      <c r="X36" s="17"/>
    </row>
    <row r="37" spans="1:24" s="16" customFormat="1" ht="70.5" customHeight="1" thickBot="1" x14ac:dyDescent="0.25">
      <c r="A37" s="613" t="s">
        <v>188</v>
      </c>
      <c r="B37" s="612">
        <f>COUNTIFS('דיווח פרטני'!$C:$C,'צריכת דלק של כלי רכב'!$A$34,'דיווח פרטני'!$D:$D,'צריכת דלק של כלי רכב'!A37)</f>
        <v>0</v>
      </c>
      <c r="C37" s="822">
        <f>SUMIFS('דיווח פרטני'!$J:$J,'דיווח פרטני'!$C:$C,'צריכת דלק של כלי רכב'!$A$34,'דיווח פרטני'!D:D,'צריכת דלק של כלי רכב'!A37)</f>
        <v>0</v>
      </c>
      <c r="D37" s="804"/>
      <c r="E37" s="846"/>
      <c r="F37" s="807">
        <f t="shared" si="8"/>
        <v>2.6576</v>
      </c>
      <c r="G37" s="808">
        <f t="shared" si="6"/>
        <v>9.0000000000000006E-5</v>
      </c>
      <c r="H37" s="808">
        <f t="shared" si="7"/>
        <v>9.0000000000000006E-5</v>
      </c>
      <c r="I37" s="809">
        <f>+D37*(F37+G37*GWP!$E$14+'צריכת דלק של כלי רכב'!H37*GWP!$E$15)/1000</f>
        <v>0</v>
      </c>
      <c r="J37" s="804"/>
      <c r="K37" s="594"/>
      <c r="L37" s="17"/>
      <c r="M37" s="830">
        <f t="shared" si="0"/>
        <v>0</v>
      </c>
      <c r="N37" s="831">
        <f t="shared" si="2"/>
        <v>0</v>
      </c>
      <c r="O37" s="831">
        <f t="shared" si="1"/>
        <v>0</v>
      </c>
      <c r="P37" s="17"/>
      <c r="Q37" s="17"/>
      <c r="R37" s="17"/>
      <c r="S37" s="17"/>
      <c r="T37" s="17"/>
      <c r="U37" s="17"/>
      <c r="V37" s="17"/>
      <c r="W37" s="17"/>
      <c r="X37" s="17"/>
    </row>
    <row r="38" spans="1:24" s="16" customFormat="1" ht="46" customHeight="1" thickBot="1" x14ac:dyDescent="0.25">
      <c r="A38" s="608" t="s">
        <v>491</v>
      </c>
      <c r="B38" s="612">
        <f>COUNTIFS('דיווח פרטני'!$C:$C,'צריכת דלק של כלי רכב'!$A$34,'דיווח פרטני'!$D:$D,'צריכת דלק של כלי רכב'!A38)</f>
        <v>0</v>
      </c>
      <c r="C38" s="822">
        <f>SUMIFS('דיווח פרטני'!$J:$J,'דיווח פרטני'!$C:$C,'צריכת דלק של כלי רכב'!$A$34,'דיווח פרטני'!D:D,'צריכת דלק של כלי רכב'!A38)</f>
        <v>0</v>
      </c>
      <c r="D38" s="804"/>
      <c r="E38" s="846"/>
      <c r="F38" s="807">
        <f t="shared" si="8"/>
        <v>2.6928000000000001</v>
      </c>
      <c r="G38" s="808">
        <f t="shared" si="6"/>
        <v>4.4159999999999998E-3</v>
      </c>
      <c r="H38" s="808">
        <f t="shared" si="7"/>
        <v>1.44E-4</v>
      </c>
      <c r="I38" s="809">
        <f>+D38*(F38+G38*GWP!$E$14+'צריכת דלק של כלי רכב'!H38*GWP!$E$15)/1000</f>
        <v>0</v>
      </c>
      <c r="J38" s="804"/>
      <c r="K38" s="594"/>
      <c r="L38" s="17"/>
      <c r="M38" s="830">
        <f t="shared" si="0"/>
        <v>0</v>
      </c>
      <c r="N38" s="831">
        <f t="shared" si="2"/>
        <v>0</v>
      </c>
      <c r="O38" s="831">
        <f t="shared" si="1"/>
        <v>0</v>
      </c>
      <c r="P38" s="17"/>
      <c r="Q38" s="17"/>
      <c r="R38" s="17"/>
      <c r="S38" s="17"/>
      <c r="T38" s="17"/>
      <c r="U38" s="17"/>
      <c r="V38" s="17"/>
      <c r="W38" s="17"/>
      <c r="X38" s="17"/>
    </row>
    <row r="39" spans="1:24" s="16" customFormat="1" ht="24" customHeight="1" thickBot="1" x14ac:dyDescent="0.25">
      <c r="A39" s="613" t="s">
        <v>189</v>
      </c>
      <c r="B39" s="614">
        <f>COUNTIFS('דיווח פרטני'!$C:$C,'צריכת דלק של כלי רכב'!$A$34,'דיווח פרטני'!$D:$D,'צריכת דלק של כלי רכב'!A39)</f>
        <v>0</v>
      </c>
      <c r="C39" s="806">
        <f>SUMIFS('דיווח פרטני'!$J:$J,'דיווח פרטני'!$C:$C,'צריכת דלק של כלי רכב'!$A$34,'דיווח פרטני'!D:D,'צריכת דלק של כלי רכב'!A39)</f>
        <v>0</v>
      </c>
      <c r="D39" s="821"/>
      <c r="E39" s="848"/>
      <c r="F39" s="807">
        <f t="shared" si="8"/>
        <v>1.3999262808698858</v>
      </c>
      <c r="G39" s="808">
        <f t="shared" si="6"/>
        <v>6.4000000000000005E-4</v>
      </c>
      <c r="H39" s="808">
        <f t="shared" si="7"/>
        <v>6.9999999999999994E-5</v>
      </c>
      <c r="I39" s="809">
        <f>+D39*(F39+G39*GWP!$E$14+'צריכת דלק של כלי רכב'!H39*GWP!$E$15)/1000</f>
        <v>0</v>
      </c>
      <c r="J39" s="804"/>
      <c r="K39" s="594"/>
      <c r="L39" s="17"/>
      <c r="M39" s="830">
        <f t="shared" si="0"/>
        <v>0</v>
      </c>
      <c r="N39" s="831">
        <f t="shared" si="2"/>
        <v>0</v>
      </c>
      <c r="O39" s="831">
        <f t="shared" si="1"/>
        <v>0</v>
      </c>
      <c r="P39" s="17"/>
      <c r="Q39" s="17"/>
      <c r="R39" s="17"/>
      <c r="S39" s="17"/>
      <c r="T39" s="17"/>
      <c r="U39" s="17"/>
      <c r="V39" s="17"/>
      <c r="W39" s="17"/>
      <c r="X39" s="17"/>
    </row>
    <row r="40" spans="1:24" s="16" customFormat="1" ht="24" customHeight="1" x14ac:dyDescent="0.3">
      <c r="A40" s="615"/>
      <c r="B40" s="616"/>
      <c r="C40" s="616"/>
      <c r="D40" s="616"/>
      <c r="E40" s="616"/>
      <c r="F40" s="595"/>
      <c r="G40" s="595"/>
      <c r="H40" s="595"/>
      <c r="I40" s="595"/>
      <c r="J40" s="595"/>
      <c r="K40" s="595"/>
      <c r="L40" s="17"/>
      <c r="M40" s="830">
        <f t="shared" si="0"/>
        <v>0</v>
      </c>
      <c r="N40" s="831">
        <f t="shared" si="2"/>
        <v>0</v>
      </c>
      <c r="O40" s="831">
        <f t="shared" si="1"/>
        <v>0</v>
      </c>
      <c r="P40" s="17"/>
      <c r="Q40" s="17"/>
      <c r="R40" s="17"/>
      <c r="S40" s="17"/>
      <c r="T40" s="17"/>
      <c r="U40" s="17"/>
      <c r="V40" s="17"/>
      <c r="W40" s="17"/>
      <c r="X40" s="17"/>
    </row>
    <row r="41" spans="1:24" s="16" customFormat="1" ht="68" customHeight="1" x14ac:dyDescent="0.2">
      <c r="A41" s="590" t="s">
        <v>178</v>
      </c>
      <c r="B41" s="590" t="s">
        <v>263</v>
      </c>
      <c r="C41" s="818" t="s">
        <v>191</v>
      </c>
      <c r="D41" s="818" t="s">
        <v>180</v>
      </c>
      <c r="E41" s="818" t="s">
        <v>192</v>
      </c>
      <c r="F41" s="819" t="s">
        <v>182</v>
      </c>
      <c r="G41" s="819" t="s">
        <v>183</v>
      </c>
      <c r="H41" s="819" t="s">
        <v>184</v>
      </c>
      <c r="I41" s="820" t="s">
        <v>99</v>
      </c>
      <c r="J41" s="820" t="s">
        <v>101</v>
      </c>
      <c r="K41" s="591" t="s">
        <v>102</v>
      </c>
      <c r="L41" s="17"/>
      <c r="M41" s="830"/>
      <c r="N41" s="831"/>
      <c r="O41" s="831"/>
      <c r="P41" s="17"/>
      <c r="Q41" s="17"/>
      <c r="R41" s="17"/>
      <c r="S41" s="17"/>
      <c r="T41" s="17"/>
      <c r="U41" s="17"/>
      <c r="V41" s="17"/>
      <c r="W41" s="17"/>
      <c r="X41" s="17"/>
    </row>
    <row r="42" spans="1:24" s="16" customFormat="1" ht="24" customHeight="1" thickBot="1" x14ac:dyDescent="0.25">
      <c r="A42" s="602" t="s">
        <v>4</v>
      </c>
      <c r="B42" s="617" t="s">
        <v>255</v>
      </c>
      <c r="C42" s="603"/>
      <c r="D42" s="603"/>
      <c r="E42" s="603"/>
      <c r="F42" s="604"/>
      <c r="G42" s="604"/>
      <c r="H42" s="604"/>
      <c r="I42" s="604"/>
      <c r="J42" s="604"/>
      <c r="K42" s="604"/>
      <c r="L42" s="17"/>
      <c r="M42" s="830"/>
      <c r="N42" s="831"/>
      <c r="O42" s="831"/>
      <c r="P42" s="17"/>
      <c r="Q42" s="17"/>
      <c r="R42" s="17"/>
      <c r="S42" s="17"/>
      <c r="T42" s="17"/>
      <c r="U42" s="17"/>
      <c r="V42" s="17"/>
      <c r="W42" s="17"/>
      <c r="X42" s="17"/>
    </row>
    <row r="43" spans="1:24" s="16" customFormat="1" ht="24" hidden="1" customHeight="1" thickTop="1" thickBot="1" x14ac:dyDescent="0.35">
      <c r="A43" s="605" t="s">
        <v>71</v>
      </c>
      <c r="B43" s="606"/>
      <c r="C43" s="810"/>
      <c r="D43" s="810"/>
      <c r="E43" s="810"/>
      <c r="F43" s="812">
        <f>+'[1]מקדמי פליטה'!F57</f>
        <v>2.2779326000000002</v>
      </c>
      <c r="G43" s="813">
        <f>+'[1]מקדמי פליטה'!G57</f>
        <v>1.2E-4</v>
      </c>
      <c r="H43" s="813">
        <f>+'[1]מקדמי פליטה'!H57</f>
        <v>1.9000000000000001E-4</v>
      </c>
      <c r="I43" s="814">
        <f>+D43*(F43+G43*[1]GWP!$E$16+'צריכת דלק של כלי רכב'!H43*[1]GWP!$E$17)/1000</f>
        <v>0</v>
      </c>
      <c r="J43" s="815"/>
      <c r="K43" s="607"/>
      <c r="L43" s="17"/>
      <c r="M43" s="830">
        <f t="shared" si="0"/>
        <v>0</v>
      </c>
      <c r="N43" s="831">
        <f t="shared" si="2"/>
        <v>0</v>
      </c>
      <c r="O43" s="831">
        <f t="shared" si="1"/>
        <v>0</v>
      </c>
      <c r="P43" s="17"/>
      <c r="Q43" s="17"/>
      <c r="R43" s="17"/>
      <c r="S43" s="17"/>
      <c r="T43" s="17"/>
      <c r="U43" s="17"/>
      <c r="V43" s="17"/>
      <c r="W43" s="17"/>
      <c r="X43" s="17"/>
    </row>
    <row r="44" spans="1:24" s="16" customFormat="1" ht="24" customHeight="1" thickBot="1" x14ac:dyDescent="0.25">
      <c r="A44" s="605" t="s">
        <v>86</v>
      </c>
      <c r="B44" s="612">
        <f>COUNTIFS('דיווח פרטני'!$C:$C,'צריכת דלק של כלי רכב'!$A$42,'דיווח פרטני'!$D:$D,'צריכת דלק של כלי רכב'!A44,'דיווח פרטני'!$F:$F,'צריכת דלק של כלי רכב'!$B$42)</f>
        <v>0</v>
      </c>
      <c r="C44" s="806">
        <f>SUMIFS('דיווח פרטני'!$J:$J,'דיווח פרטני'!$C:$C,'צריכת דלק של כלי רכב'!$A$42,'דיווח פרטני'!D:D,'צריכת דלק של כלי רכב'!A44,'דיווח פרטני'!F:F,'צריכת דלק של כלי רכב'!$B$42)</f>
        <v>0</v>
      </c>
      <c r="D44" s="804"/>
      <c r="E44" s="846"/>
      <c r="F44" s="807">
        <f>'מקדמי פליטה'!F64</f>
        <v>2.6997520000000002</v>
      </c>
      <c r="G44" s="808">
        <f>'מקדמי פליטה'!G64</f>
        <v>1.3999999999999999E-4</v>
      </c>
      <c r="H44" s="808">
        <f>'מקדמי פליטה'!H64</f>
        <v>1.3999999999999999E-4</v>
      </c>
      <c r="I44" s="809">
        <f>+D44*(F44+G44*GWP!$E$14+'צריכת דלק של כלי רכב'!H44*GWP!$E$15)/1000</f>
        <v>0</v>
      </c>
      <c r="J44" s="804"/>
      <c r="K44" s="594"/>
      <c r="L44" s="17"/>
      <c r="M44" s="830">
        <f t="shared" si="0"/>
        <v>0</v>
      </c>
      <c r="N44" s="831">
        <f t="shared" si="2"/>
        <v>0</v>
      </c>
      <c r="O44" s="831">
        <f t="shared" si="1"/>
        <v>0</v>
      </c>
      <c r="P44" s="17"/>
      <c r="Q44" s="17"/>
      <c r="R44" s="17"/>
      <c r="S44" s="17"/>
      <c r="T44" s="17"/>
      <c r="U44" s="17"/>
      <c r="V44" s="17"/>
      <c r="W44" s="17"/>
      <c r="X44" s="17"/>
    </row>
    <row r="45" spans="1:24" s="16" customFormat="1" ht="78" customHeight="1" thickBot="1" x14ac:dyDescent="0.25">
      <c r="A45" s="605" t="s">
        <v>188</v>
      </c>
      <c r="B45" s="614">
        <f>COUNTIFS('דיווח פרטני'!$C:$C,'צריכת דלק של כלי רכב'!$A$42,'דיווח פרטני'!$D:$D,'צריכת דלק של כלי רכב'!A45,'דיווח פרטני'!$F:$F,'צריכת דלק של כלי רכב'!$B$42)</f>
        <v>0</v>
      </c>
      <c r="C45" s="817">
        <f>SUMIFS('דיווח פרטני'!$J:$J,'דיווח פרטני'!$C:$C,'צריכת דלק של כלי רכב'!$A$42,'דיווח פרטני'!D:D,'צריכת דלק של כלי רכב'!A45,'דיווח פרטני'!F:F,'צריכת דלק של כלי רכב'!$B$42)</f>
        <v>0</v>
      </c>
      <c r="D45" s="804"/>
      <c r="E45" s="846"/>
      <c r="F45" s="807">
        <f>'מקדמי פליטה'!F69</f>
        <v>2.6576</v>
      </c>
      <c r="G45" s="808">
        <f>'מקדמי פליטה'!G69</f>
        <v>9.0000000000000006E-5</v>
      </c>
      <c r="H45" s="808">
        <f>'מקדמי פליטה'!H69</f>
        <v>9.0000000000000006E-5</v>
      </c>
      <c r="I45" s="809">
        <f>+D45*(F45+G45*GWP!$E$14+'צריכת דלק של כלי רכב'!H45*GWP!$E$15)/1000</f>
        <v>0</v>
      </c>
      <c r="J45" s="804"/>
      <c r="K45" s="594"/>
      <c r="L45" s="17"/>
      <c r="M45" s="830">
        <f t="shared" si="0"/>
        <v>0</v>
      </c>
      <c r="N45" s="831">
        <f t="shared" si="2"/>
        <v>0</v>
      </c>
      <c r="O45" s="831">
        <f t="shared" si="1"/>
        <v>0</v>
      </c>
      <c r="P45" s="17"/>
      <c r="Q45" s="17"/>
      <c r="R45" s="17"/>
      <c r="S45" s="17"/>
      <c r="T45" s="17"/>
      <c r="U45" s="17"/>
      <c r="V45" s="17"/>
      <c r="W45" s="17"/>
      <c r="X45" s="17"/>
    </row>
    <row r="46" spans="1:24" s="16" customFormat="1" ht="49" customHeight="1" thickBot="1" x14ac:dyDescent="0.25">
      <c r="A46" s="608" t="s">
        <v>491</v>
      </c>
      <c r="B46" s="614">
        <f>COUNTIFS('דיווח פרטני'!$C:$C,'צריכת דלק של כלי רכב'!$A$42,'דיווח פרטני'!$D:$D,'צריכת דלק של כלי רכב'!A46,'דיווח פרטני'!$F:$F,'צריכת דלק של כלי רכב'!$B$42)</f>
        <v>0</v>
      </c>
      <c r="C46" s="806">
        <f>SUMIFS('דיווח פרטני'!$J:$J,'דיווח פרטני'!$C:$C,'צריכת דלק של כלי רכב'!$A$42,'דיווח פרטני'!D:D,'צריכת דלק של כלי רכב'!A46,'דיווח פרטני'!F:F,'צריכת דלק של כלי רכב'!$B$42)</f>
        <v>0</v>
      </c>
      <c r="D46" s="804"/>
      <c r="E46" s="846"/>
      <c r="F46" s="807">
        <f>'מקדמי פליטה'!F75</f>
        <v>2.6928000000000001</v>
      </c>
      <c r="G46" s="808">
        <f>'מקדמי פליטה'!G75</f>
        <v>4.4159999999999998E-3</v>
      </c>
      <c r="H46" s="808">
        <f>'מקדמי פליטה'!H75</f>
        <v>1.44E-4</v>
      </c>
      <c r="I46" s="809">
        <f>+D46*(F46+G46*GWP!$E$14+'צריכת דלק של כלי רכב'!H46*GWP!$E$15)/1000</f>
        <v>0</v>
      </c>
      <c r="J46" s="804"/>
      <c r="K46" s="594"/>
      <c r="L46" s="17"/>
      <c r="M46" s="830">
        <f t="shared" si="0"/>
        <v>0</v>
      </c>
      <c r="N46" s="831">
        <f t="shared" si="2"/>
        <v>0</v>
      </c>
      <c r="O46" s="831">
        <f t="shared" si="1"/>
        <v>0</v>
      </c>
      <c r="P46" s="17"/>
      <c r="Q46" s="17"/>
      <c r="R46" s="17"/>
      <c r="S46" s="17"/>
      <c r="T46" s="17"/>
      <c r="U46" s="17"/>
      <c r="V46" s="17"/>
      <c r="W46" s="17"/>
      <c r="X46" s="17"/>
    </row>
    <row r="47" spans="1:24" s="16" customFormat="1" ht="24" customHeight="1" thickBot="1" x14ac:dyDescent="0.25">
      <c r="A47" s="605" t="s">
        <v>189</v>
      </c>
      <c r="B47" s="614">
        <f>COUNTIFS('דיווח פרטני'!$C:$C,'צריכת דלק של כלי רכב'!$A$42,'דיווח פרטני'!$D:$D,'צריכת דלק של כלי רכב'!A47,'דיווח פרטני'!$F:$F,'צריכת דלק של כלי רכב'!$B$42)</f>
        <v>0</v>
      </c>
      <c r="C47" s="806">
        <f>SUMIFS('דיווח פרטני'!$J:$J,'דיווח פרטני'!$C:$C,'צריכת דלק של כלי רכב'!$A$42,'דיווח פרטני'!D:D,'צריכת דלק של כלי רכב'!A47,'דיווח פרטני'!F:F,'צריכת דלק של כלי רכב'!$B$42)</f>
        <v>0</v>
      </c>
      <c r="D47" s="804"/>
      <c r="E47" s="846"/>
      <c r="F47" s="807">
        <f>'מקדמי פליטה'!F78</f>
        <v>1.3999262808698858</v>
      </c>
      <c r="G47" s="808">
        <f>'מקדמי פליטה'!G78</f>
        <v>6.4000000000000005E-4</v>
      </c>
      <c r="H47" s="808">
        <f>'מקדמי פליטה'!H78</f>
        <v>6.9999999999999994E-5</v>
      </c>
      <c r="I47" s="809">
        <f>+D47*(F47+G47*GWP!$E$14+'צריכת דלק של כלי רכב'!H47*GWP!$E$15)/1000</f>
        <v>0</v>
      </c>
      <c r="J47" s="804"/>
      <c r="K47" s="594"/>
      <c r="L47" s="17"/>
      <c r="M47" s="830">
        <f t="shared" si="0"/>
        <v>0</v>
      </c>
      <c r="N47" s="831">
        <f t="shared" si="2"/>
        <v>0</v>
      </c>
      <c r="O47" s="831">
        <f t="shared" si="1"/>
        <v>0</v>
      </c>
      <c r="P47" s="17"/>
      <c r="Q47" s="17"/>
      <c r="R47" s="17"/>
      <c r="S47" s="17"/>
      <c r="T47" s="17"/>
      <c r="U47" s="17"/>
      <c r="V47" s="17"/>
      <c r="W47" s="17"/>
      <c r="X47" s="17"/>
    </row>
    <row r="48" spans="1:24" s="16" customFormat="1" ht="24" customHeight="1" thickBot="1" x14ac:dyDescent="0.25">
      <c r="A48" s="602" t="s">
        <v>4</v>
      </c>
      <c r="B48" s="618" t="s">
        <v>256</v>
      </c>
      <c r="C48" s="603"/>
      <c r="D48" s="619"/>
      <c r="E48" s="619"/>
      <c r="F48" s="619"/>
      <c r="G48" s="619"/>
      <c r="H48" s="619"/>
      <c r="I48" s="619"/>
      <c r="J48" s="619"/>
      <c r="K48" s="619"/>
      <c r="L48" s="17"/>
      <c r="M48" s="830"/>
      <c r="N48" s="831"/>
      <c r="O48" s="831"/>
      <c r="P48" s="17"/>
      <c r="Q48" s="17"/>
      <c r="R48" s="17"/>
      <c r="S48" s="17"/>
      <c r="T48" s="17"/>
      <c r="U48" s="17"/>
      <c r="V48" s="17"/>
      <c r="W48" s="17"/>
      <c r="X48" s="17"/>
    </row>
    <row r="49" spans="1:24" s="16" customFormat="1" ht="24" hidden="1" customHeight="1" thickTop="1" thickBot="1" x14ac:dyDescent="0.35">
      <c r="A49" s="605" t="s">
        <v>71</v>
      </c>
      <c r="B49" s="606"/>
      <c r="C49" s="810"/>
      <c r="D49" s="816"/>
      <c r="E49" s="811"/>
      <c r="F49" s="812">
        <f>+F43</f>
        <v>2.2779326000000002</v>
      </c>
      <c r="G49" s="813">
        <f t="shared" ref="G49:G53" si="9">+G43</f>
        <v>1.2E-4</v>
      </c>
      <c r="H49" s="813">
        <f t="shared" ref="H49:H53" si="10">+H43</f>
        <v>1.9000000000000001E-4</v>
      </c>
      <c r="I49" s="814">
        <f>+D49*(F49+G49*[1]GWP!$E$16+'צריכת דלק של כלי רכב'!H49*[1]GWP!$E$17)/1000</f>
        <v>0</v>
      </c>
      <c r="J49" s="815"/>
      <c r="K49" s="607"/>
      <c r="L49" s="17"/>
      <c r="M49" s="830">
        <f t="shared" si="0"/>
        <v>0</v>
      </c>
      <c r="N49" s="831">
        <f t="shared" si="2"/>
        <v>0</v>
      </c>
      <c r="O49" s="831">
        <f t="shared" si="1"/>
        <v>0</v>
      </c>
      <c r="P49" s="17"/>
      <c r="Q49" s="17"/>
      <c r="R49" s="17"/>
      <c r="S49" s="17"/>
      <c r="T49" s="17"/>
      <c r="U49" s="17"/>
      <c r="V49" s="17"/>
      <c r="W49" s="17"/>
      <c r="X49" s="17"/>
    </row>
    <row r="50" spans="1:24" s="16" customFormat="1" ht="24" customHeight="1" thickBot="1" x14ac:dyDescent="0.25">
      <c r="A50" s="605" t="s">
        <v>86</v>
      </c>
      <c r="B50" s="614">
        <f>COUNTIFS('דיווח פרטני'!$C:$C,'צריכת דלק של כלי רכב'!$A$42,'דיווח פרטני'!$D:$D,'צריכת דלק של כלי רכב'!A50,'דיווח פרטני'!$F:$F,'צריכת דלק של כלי רכב'!$B$48)</f>
        <v>0</v>
      </c>
      <c r="C50" s="806">
        <f>SUMIFS('דיווח פרטני'!$J:$J,'דיווח פרטני'!$C:$C,'צריכת דלק של כלי רכב'!$A$48,'דיווח פרטני'!D:D,'צריכת דלק של כלי רכב'!A50,'דיווח פרטני'!F:F,'צריכת דלק של כלי רכב'!$B$48)</f>
        <v>0</v>
      </c>
      <c r="D50" s="804"/>
      <c r="E50" s="846"/>
      <c r="F50" s="807">
        <f t="shared" ref="F50:F53" si="11">+F44</f>
        <v>2.6997520000000002</v>
      </c>
      <c r="G50" s="808">
        <f t="shared" si="9"/>
        <v>1.3999999999999999E-4</v>
      </c>
      <c r="H50" s="808">
        <f t="shared" si="10"/>
        <v>1.3999999999999999E-4</v>
      </c>
      <c r="I50" s="809">
        <f>+D50*(F50+G50*GWP!$E$14+'צריכת דלק של כלי רכב'!H50*GWP!$E$15)/1000</f>
        <v>0</v>
      </c>
      <c r="J50" s="804"/>
      <c r="K50" s="594"/>
      <c r="L50" s="17"/>
      <c r="M50" s="830">
        <f t="shared" si="0"/>
        <v>0</v>
      </c>
      <c r="N50" s="831">
        <f t="shared" si="2"/>
        <v>0</v>
      </c>
      <c r="O50" s="831">
        <f t="shared" si="1"/>
        <v>0</v>
      </c>
      <c r="P50" s="17"/>
      <c r="Q50" s="17"/>
      <c r="R50" s="17"/>
      <c r="S50" s="17"/>
      <c r="T50" s="17"/>
      <c r="U50" s="17"/>
      <c r="V50" s="17"/>
      <c r="W50" s="17"/>
      <c r="X50" s="17"/>
    </row>
    <row r="51" spans="1:24" s="16" customFormat="1" ht="68.5" customHeight="1" thickBot="1" x14ac:dyDescent="0.25">
      <c r="A51" s="605" t="s">
        <v>188</v>
      </c>
      <c r="B51" s="614">
        <f>COUNTIFS('דיווח פרטני'!$C:$C,'צריכת דלק של כלי רכב'!$A$42,'דיווח פרטני'!$D:$D,'צריכת דלק של כלי רכב'!A51,'דיווח פרטני'!$F:$F,'צריכת דלק של כלי רכב'!$B$48)</f>
        <v>0</v>
      </c>
      <c r="C51" s="806">
        <f>SUMIFS('דיווח פרטני'!$J:$J,'דיווח פרטני'!$C:$C,'צריכת דלק של כלי רכב'!$A$48,'דיווח פרטני'!D:D,'צריכת דלק של כלי רכב'!A51,'דיווח פרטני'!F:F,'צריכת דלק של כלי רכב'!$B$48)</f>
        <v>0</v>
      </c>
      <c r="D51" s="804"/>
      <c r="E51" s="846"/>
      <c r="F51" s="807">
        <f t="shared" si="11"/>
        <v>2.6576</v>
      </c>
      <c r="G51" s="808">
        <f t="shared" si="9"/>
        <v>9.0000000000000006E-5</v>
      </c>
      <c r="H51" s="808">
        <f t="shared" si="10"/>
        <v>9.0000000000000006E-5</v>
      </c>
      <c r="I51" s="809">
        <f>+D51*(F51+G51*GWP!$E$14+'צריכת דלק של כלי רכב'!H51*GWP!$E$15)/1000</f>
        <v>0</v>
      </c>
      <c r="J51" s="804"/>
      <c r="K51" s="594"/>
      <c r="L51" s="17"/>
      <c r="M51" s="830">
        <f t="shared" si="0"/>
        <v>0</v>
      </c>
      <c r="N51" s="831">
        <f t="shared" si="2"/>
        <v>0</v>
      </c>
      <c r="O51" s="831">
        <f t="shared" si="1"/>
        <v>0</v>
      </c>
      <c r="P51" s="17"/>
      <c r="Q51" s="17"/>
      <c r="R51" s="17"/>
      <c r="S51" s="17"/>
      <c r="T51" s="17"/>
      <c r="U51" s="17"/>
      <c r="V51" s="17"/>
      <c r="W51" s="17"/>
      <c r="X51" s="17"/>
    </row>
    <row r="52" spans="1:24" s="16" customFormat="1" ht="47.5" customHeight="1" thickBot="1" x14ac:dyDescent="0.25">
      <c r="A52" s="608" t="s">
        <v>491</v>
      </c>
      <c r="B52" s="614">
        <f>COUNTIFS('דיווח פרטני'!$C:$C,'צריכת דלק של כלי רכב'!$A$42,'דיווח פרטני'!$D:$D,'צריכת דלק של כלי רכב'!A52,'דיווח פרטני'!$F:$F,'צריכת דלק של כלי רכב'!$B$48)</f>
        <v>0</v>
      </c>
      <c r="C52" s="806">
        <f>SUMIFS('דיווח פרטני'!$J:$J,'דיווח פרטני'!$C:$C,'צריכת דלק של כלי רכב'!$A$48,'דיווח פרטני'!D:D,'צריכת דלק של כלי רכב'!A52,'דיווח פרטני'!F:F,'צריכת דלק של כלי רכב'!$B$48)</f>
        <v>0</v>
      </c>
      <c r="D52" s="804"/>
      <c r="E52" s="846"/>
      <c r="F52" s="807">
        <f t="shared" si="11"/>
        <v>2.6928000000000001</v>
      </c>
      <c r="G52" s="808">
        <f t="shared" si="9"/>
        <v>4.4159999999999998E-3</v>
      </c>
      <c r="H52" s="808">
        <f t="shared" si="10"/>
        <v>1.44E-4</v>
      </c>
      <c r="I52" s="809">
        <f>+D52*(F52+G52*GWP!$E$14+'צריכת דלק של כלי רכב'!H52*GWP!$E$15)/1000</f>
        <v>0</v>
      </c>
      <c r="J52" s="804"/>
      <c r="K52" s="594"/>
      <c r="L52" s="17"/>
      <c r="M52" s="830">
        <f t="shared" si="0"/>
        <v>0</v>
      </c>
      <c r="N52" s="831">
        <f t="shared" si="2"/>
        <v>0</v>
      </c>
      <c r="O52" s="831">
        <f t="shared" si="1"/>
        <v>0</v>
      </c>
      <c r="P52" s="17"/>
      <c r="Q52" s="17"/>
      <c r="R52" s="17"/>
      <c r="S52" s="17"/>
      <c r="T52" s="17"/>
      <c r="U52" s="17"/>
      <c r="V52" s="17"/>
      <c r="W52" s="17"/>
      <c r="X52" s="17"/>
    </row>
    <row r="53" spans="1:24" s="16" customFormat="1" ht="24" customHeight="1" thickBot="1" x14ac:dyDescent="0.25">
      <c r="A53" s="605" t="s">
        <v>189</v>
      </c>
      <c r="B53" s="614">
        <f>COUNTIFS('דיווח פרטני'!$C:$C,'צריכת דלק של כלי רכב'!$A$42,'דיווח פרטני'!$D:$D,'צריכת דלק של כלי רכב'!A53,'דיווח פרטני'!$F:$F,'צריכת דלק של כלי רכב'!$B$48)</f>
        <v>0</v>
      </c>
      <c r="C53" s="806">
        <f>SUMIFS('דיווח פרטני'!$J:$J,'דיווח פרטני'!$C:$C,'צריכת דלק של כלי רכב'!$A$48,'דיווח פרטני'!D:D,'צריכת דלק של כלי רכב'!A53,'דיווח פרטני'!F:F,'צריכת דלק של כלי רכב'!$B$48)</f>
        <v>0</v>
      </c>
      <c r="D53" s="804"/>
      <c r="E53" s="846"/>
      <c r="F53" s="807">
        <f t="shared" si="11"/>
        <v>1.3999262808698858</v>
      </c>
      <c r="G53" s="808">
        <f t="shared" si="9"/>
        <v>6.4000000000000005E-4</v>
      </c>
      <c r="H53" s="808">
        <f t="shared" si="10"/>
        <v>6.9999999999999994E-5</v>
      </c>
      <c r="I53" s="809">
        <f>+D53*(F53+G53*GWP!$E$14+'צריכת דלק של כלי רכב'!H53*GWP!$E$15)/1000</f>
        <v>0</v>
      </c>
      <c r="J53" s="804"/>
      <c r="K53" s="594"/>
      <c r="L53" s="17"/>
      <c r="M53" s="830">
        <f t="shared" si="0"/>
        <v>0</v>
      </c>
      <c r="N53" s="831">
        <f t="shared" si="2"/>
        <v>0</v>
      </c>
      <c r="O53" s="831">
        <f t="shared" si="1"/>
        <v>0</v>
      </c>
      <c r="P53" s="17"/>
      <c r="Q53" s="17"/>
      <c r="R53" s="17"/>
      <c r="S53" s="17"/>
      <c r="T53" s="17"/>
      <c r="U53" s="17"/>
      <c r="V53" s="17"/>
      <c r="W53" s="17"/>
      <c r="X53" s="17"/>
    </row>
    <row r="54" spans="1:24" s="16" customFormat="1" ht="24" customHeight="1" thickBot="1" x14ac:dyDescent="0.25">
      <c r="A54" s="602" t="s">
        <v>4</v>
      </c>
      <c r="B54" s="618" t="s">
        <v>257</v>
      </c>
      <c r="C54" s="603"/>
      <c r="D54" s="619"/>
      <c r="E54" s="619"/>
      <c r="F54" s="619"/>
      <c r="G54" s="619"/>
      <c r="H54" s="619"/>
      <c r="I54" s="619"/>
      <c r="J54" s="619"/>
      <c r="K54" s="619"/>
      <c r="L54" s="17"/>
      <c r="M54" s="830"/>
      <c r="N54" s="831"/>
      <c r="O54" s="831"/>
      <c r="P54" s="17"/>
      <c r="Q54" s="17"/>
      <c r="R54" s="17"/>
      <c r="S54" s="17"/>
      <c r="T54" s="17"/>
      <c r="U54" s="17"/>
      <c r="V54" s="17"/>
      <c r="W54" s="17"/>
      <c r="X54" s="17"/>
    </row>
    <row r="55" spans="1:24" s="16" customFormat="1" ht="24" hidden="1" customHeight="1" thickTop="1" thickBot="1" x14ac:dyDescent="0.35">
      <c r="A55" s="605" t="s">
        <v>71</v>
      </c>
      <c r="B55" s="606"/>
      <c r="C55" s="810"/>
      <c r="D55" s="811"/>
      <c r="E55" s="811"/>
      <c r="F55" s="812">
        <f>+F49</f>
        <v>2.2779326000000002</v>
      </c>
      <c r="G55" s="813">
        <f t="shared" ref="G55:G59" si="12">+G49</f>
        <v>1.2E-4</v>
      </c>
      <c r="H55" s="813">
        <f t="shared" ref="H55:H59" si="13">+H49</f>
        <v>1.9000000000000001E-4</v>
      </c>
      <c r="I55" s="814">
        <f>+D55*(F55+G55*[1]GWP!$E$16+'צריכת דלק של כלי רכב'!H55*[1]GWP!$E$17)/1000</f>
        <v>0</v>
      </c>
      <c r="J55" s="815"/>
      <c r="K55" s="607"/>
      <c r="L55" s="17"/>
      <c r="M55" s="830">
        <f t="shared" si="0"/>
        <v>0</v>
      </c>
      <c r="N55" s="831">
        <f t="shared" si="2"/>
        <v>0</v>
      </c>
      <c r="O55" s="831">
        <f t="shared" si="1"/>
        <v>0</v>
      </c>
      <c r="P55" s="17"/>
      <c r="Q55" s="17"/>
      <c r="R55" s="17"/>
      <c r="S55" s="17"/>
      <c r="T55" s="17"/>
      <c r="U55" s="17"/>
      <c r="V55" s="17"/>
      <c r="W55" s="17"/>
      <c r="X55" s="17"/>
    </row>
    <row r="56" spans="1:24" s="16" customFormat="1" ht="24" customHeight="1" thickBot="1" x14ac:dyDescent="0.25">
      <c r="A56" s="605" t="s">
        <v>86</v>
      </c>
      <c r="B56" s="614">
        <f>COUNTIFS('דיווח פרטני'!$C:$C,'צריכת דלק של כלי רכב'!$A$42,'דיווח פרטני'!$D:$D,'צריכת דלק של כלי רכב'!A56,'דיווח פרטני'!$F:$F,'צריכת דלק של כלי רכב'!$B$54)</f>
        <v>0</v>
      </c>
      <c r="C56" s="806">
        <f>SUMIFS('דיווח פרטני'!$J:$J,'דיווח פרטני'!$C:$C,'צריכת דלק של כלי רכב'!$A$54,'דיווח פרטני'!D:D,'צריכת דלק של כלי רכב'!A56,'דיווח פרטני'!F:F,'צריכת דלק של כלי רכב'!$B$54)</f>
        <v>0</v>
      </c>
      <c r="D56" s="804"/>
      <c r="E56" s="846"/>
      <c r="F56" s="807">
        <f t="shared" ref="F56:F59" si="14">+F50</f>
        <v>2.6997520000000002</v>
      </c>
      <c r="G56" s="808">
        <f t="shared" si="12"/>
        <v>1.3999999999999999E-4</v>
      </c>
      <c r="H56" s="808">
        <f t="shared" si="13"/>
        <v>1.3999999999999999E-4</v>
      </c>
      <c r="I56" s="809">
        <f>+D56*(F56+G56*GWP!$E$14+'צריכת דלק של כלי רכב'!H56*GWP!$E$15)/1000</f>
        <v>0</v>
      </c>
      <c r="J56" s="804"/>
      <c r="K56" s="594"/>
      <c r="L56" s="17"/>
      <c r="M56" s="830">
        <f t="shared" si="0"/>
        <v>0</v>
      </c>
      <c r="N56" s="831">
        <f t="shared" si="2"/>
        <v>0</v>
      </c>
      <c r="O56" s="831">
        <f t="shared" si="1"/>
        <v>0</v>
      </c>
      <c r="P56" s="17"/>
      <c r="Q56" s="17"/>
      <c r="R56" s="17"/>
      <c r="S56" s="17"/>
      <c r="T56" s="17"/>
      <c r="U56" s="17"/>
      <c r="V56" s="17"/>
      <c r="W56" s="17"/>
      <c r="X56" s="17"/>
    </row>
    <row r="57" spans="1:24" s="16" customFormat="1" ht="71.5" customHeight="1" thickBot="1" x14ac:dyDescent="0.25">
      <c r="A57" s="605" t="s">
        <v>188</v>
      </c>
      <c r="B57" s="614">
        <f>COUNTIFS('דיווח פרטני'!$C:$C,'צריכת דלק של כלי רכב'!$A$42,'דיווח פרטני'!$D:$D,'צריכת דלק של כלי רכב'!A57,'דיווח פרטני'!$F:$F,'צריכת דלק של כלי רכב'!$B$54)</f>
        <v>0</v>
      </c>
      <c r="C57" s="806">
        <f>SUMIFS('דיווח פרטני'!$J:$J,'דיווח פרטני'!$C:$C,'צריכת דלק של כלי רכב'!$A$54,'דיווח פרטני'!D:D,'צריכת דלק של כלי רכב'!A57,'דיווח פרטני'!F:F,'צריכת דלק של כלי רכב'!$B$54)</f>
        <v>0</v>
      </c>
      <c r="D57" s="804"/>
      <c r="E57" s="846"/>
      <c r="F57" s="807">
        <f t="shared" si="14"/>
        <v>2.6576</v>
      </c>
      <c r="G57" s="808">
        <f t="shared" si="12"/>
        <v>9.0000000000000006E-5</v>
      </c>
      <c r="H57" s="808">
        <f t="shared" si="13"/>
        <v>9.0000000000000006E-5</v>
      </c>
      <c r="I57" s="809">
        <f>+D57*(F57+G57*GWP!$E$14+'צריכת דלק של כלי רכב'!H57*GWP!$E$15)/1000</f>
        <v>0</v>
      </c>
      <c r="J57" s="804"/>
      <c r="K57" s="594"/>
      <c r="L57" s="17"/>
      <c r="M57" s="830">
        <f t="shared" si="0"/>
        <v>0</v>
      </c>
      <c r="N57" s="831">
        <f t="shared" si="2"/>
        <v>0</v>
      </c>
      <c r="O57" s="831">
        <f t="shared" si="1"/>
        <v>0</v>
      </c>
      <c r="P57" s="17"/>
      <c r="Q57" s="17"/>
      <c r="R57" s="17"/>
      <c r="S57" s="17"/>
      <c r="T57" s="17"/>
      <c r="U57" s="17"/>
      <c r="V57" s="17"/>
      <c r="W57" s="17"/>
      <c r="X57" s="17"/>
    </row>
    <row r="58" spans="1:24" s="16" customFormat="1" ht="52" customHeight="1" thickBot="1" x14ac:dyDescent="0.25">
      <c r="A58" s="608" t="s">
        <v>491</v>
      </c>
      <c r="B58" s="614">
        <f>COUNTIFS('דיווח פרטני'!$C:$C,'צריכת דלק של כלי רכב'!$A$42,'דיווח פרטני'!$D:$D,'צריכת דלק של כלי רכב'!A58,'דיווח פרטני'!$F:$F,'צריכת דלק של כלי רכב'!$B$54)</f>
        <v>0</v>
      </c>
      <c r="C58" s="806">
        <f>SUMIFS('דיווח פרטני'!$J:$J,'דיווח פרטני'!$C:$C,'צריכת דלק של כלי רכב'!$A$54,'דיווח פרטני'!D:D,'צריכת דלק של כלי רכב'!A58,'דיווח פרטני'!F:F,'צריכת דלק של כלי רכב'!$B$54)</f>
        <v>0</v>
      </c>
      <c r="D58" s="804"/>
      <c r="E58" s="846"/>
      <c r="F58" s="807">
        <f t="shared" si="14"/>
        <v>2.6928000000000001</v>
      </c>
      <c r="G58" s="808">
        <f t="shared" si="12"/>
        <v>4.4159999999999998E-3</v>
      </c>
      <c r="H58" s="808">
        <f t="shared" si="13"/>
        <v>1.44E-4</v>
      </c>
      <c r="I58" s="809">
        <f>+D58*(F58+G58*GWP!$E$14+'צריכת דלק של כלי רכב'!H58*GWP!$E$15)/1000</f>
        <v>0</v>
      </c>
      <c r="J58" s="804"/>
      <c r="K58" s="594"/>
      <c r="L58" s="17"/>
      <c r="M58" s="830">
        <f t="shared" si="0"/>
        <v>0</v>
      </c>
      <c r="N58" s="831">
        <f t="shared" si="2"/>
        <v>0</v>
      </c>
      <c r="O58" s="831">
        <f t="shared" si="1"/>
        <v>0</v>
      </c>
      <c r="P58" s="17"/>
      <c r="Q58" s="17"/>
      <c r="R58" s="17"/>
      <c r="S58" s="17"/>
      <c r="T58" s="17"/>
      <c r="U58" s="17"/>
      <c r="V58" s="17"/>
      <c r="W58" s="17"/>
      <c r="X58" s="17"/>
    </row>
    <row r="59" spans="1:24" s="16" customFormat="1" ht="24" customHeight="1" thickBot="1" x14ac:dyDescent="0.25">
      <c r="A59" s="605" t="s">
        <v>189</v>
      </c>
      <c r="B59" s="614">
        <f>COUNTIFS('דיווח פרטני'!$C:$C,'צריכת דלק של כלי רכב'!$A$42,'דיווח פרטני'!$D:$D,'צריכת דלק של כלי רכב'!A59,'דיווח פרטני'!$F:$F,'צריכת דלק של כלי רכב'!$B$54)</f>
        <v>0</v>
      </c>
      <c r="C59" s="806">
        <f>SUMIFS('דיווח פרטני'!$J:$J,'דיווח פרטני'!$C:$C,'צריכת דלק של כלי רכב'!$A$54,'דיווח פרטני'!D:D,'צריכת דלק של כלי רכב'!A59,'דיווח פרטני'!F:F,'צריכת דלק של כלי רכב'!$B$54)</f>
        <v>0</v>
      </c>
      <c r="D59" s="804"/>
      <c r="E59" s="846"/>
      <c r="F59" s="807">
        <f t="shared" si="14"/>
        <v>1.3999262808698858</v>
      </c>
      <c r="G59" s="808">
        <f t="shared" si="12"/>
        <v>6.4000000000000005E-4</v>
      </c>
      <c r="H59" s="808">
        <f t="shared" si="13"/>
        <v>6.9999999999999994E-5</v>
      </c>
      <c r="I59" s="809">
        <f>+D59*(F59+G59*GWP!$E$14+'צריכת דלק של כלי רכב'!H59*GWP!$E$15)/1000</f>
        <v>0</v>
      </c>
      <c r="J59" s="804"/>
      <c r="K59" s="594"/>
      <c r="L59" s="17"/>
      <c r="M59" s="830">
        <f t="shared" si="0"/>
        <v>0</v>
      </c>
      <c r="N59" s="831">
        <f t="shared" si="2"/>
        <v>0</v>
      </c>
      <c r="O59" s="831">
        <f t="shared" si="1"/>
        <v>0</v>
      </c>
      <c r="P59" s="17"/>
      <c r="Q59" s="17"/>
      <c r="R59" s="17"/>
      <c r="S59" s="17"/>
      <c r="T59" s="17"/>
      <c r="U59" s="17"/>
      <c r="V59" s="17"/>
      <c r="W59" s="17"/>
      <c r="X59" s="17"/>
    </row>
    <row r="60" spans="1:24" s="16" customFormat="1" ht="24" customHeight="1" thickBot="1" x14ac:dyDescent="0.25">
      <c r="A60" s="602" t="s">
        <v>254</v>
      </c>
      <c r="B60" s="618" t="s">
        <v>262</v>
      </c>
      <c r="C60" s="603"/>
      <c r="D60" s="619"/>
      <c r="E60" s="619"/>
      <c r="F60" s="619"/>
      <c r="G60" s="619"/>
      <c r="H60" s="619"/>
      <c r="I60" s="619"/>
      <c r="J60" s="619"/>
      <c r="K60" s="619"/>
      <c r="L60" s="17"/>
      <c r="M60" s="830"/>
      <c r="N60" s="831"/>
      <c r="O60" s="831"/>
      <c r="P60" s="17"/>
      <c r="Q60" s="17"/>
      <c r="R60" s="17"/>
      <c r="S60" s="17"/>
      <c r="T60" s="17"/>
      <c r="U60" s="17"/>
      <c r="V60" s="17"/>
      <c r="W60" s="17"/>
      <c r="X60" s="17"/>
    </row>
    <row r="61" spans="1:24" s="16" customFormat="1" ht="24" hidden="1" customHeight="1" thickTop="1" thickBot="1" x14ac:dyDescent="0.35">
      <c r="A61" s="605" t="s">
        <v>71</v>
      </c>
      <c r="B61" s="606"/>
      <c r="C61" s="810"/>
      <c r="D61" s="811"/>
      <c r="E61" s="811"/>
      <c r="F61" s="812">
        <f>+F55</f>
        <v>2.2779326000000002</v>
      </c>
      <c r="G61" s="813">
        <f t="shared" ref="G61:G65" si="15">+G55</f>
        <v>1.2E-4</v>
      </c>
      <c r="H61" s="813">
        <f t="shared" ref="H61:H65" si="16">+H55</f>
        <v>1.9000000000000001E-4</v>
      </c>
      <c r="I61" s="814">
        <f>+D61*(F61+G61*[1]GWP!$E$16+'צריכת דלק של כלי רכב'!H61*[1]GWP!$E$17)/1000</f>
        <v>0</v>
      </c>
      <c r="J61" s="815"/>
      <c r="K61" s="607"/>
      <c r="L61" s="17"/>
      <c r="M61" s="830">
        <f t="shared" si="0"/>
        <v>0</v>
      </c>
      <c r="N61" s="831">
        <f t="shared" si="2"/>
        <v>0</v>
      </c>
      <c r="O61" s="831">
        <f t="shared" si="1"/>
        <v>0</v>
      </c>
      <c r="P61" s="17"/>
      <c r="Q61" s="17"/>
      <c r="R61" s="17"/>
      <c r="S61" s="17"/>
      <c r="T61" s="17"/>
      <c r="U61" s="17"/>
      <c r="V61" s="17"/>
      <c r="W61" s="17"/>
      <c r="X61" s="17"/>
    </row>
    <row r="62" spans="1:24" s="16" customFormat="1" ht="24" customHeight="1" thickBot="1" x14ac:dyDescent="0.25">
      <c r="A62" s="605" t="s">
        <v>86</v>
      </c>
      <c r="B62" s="614">
        <f>COUNTIFS('דיווח פרטני'!$C:$C,'צריכת דלק של כלי רכב'!$A$42,'דיווח פרטני'!$D:$D,'צריכת דלק של כלי רכב'!A62,'דיווח פרטני'!$F:$F,'צריכת דלק של כלי רכב'!$B$60)</f>
        <v>0</v>
      </c>
      <c r="C62" s="806">
        <f>SUMIFS('דיווח פרטני'!$J:$J,'דיווח פרטני'!$C:$C,'צריכת דלק של כלי רכב'!$A$42,'דיווח פרטני'!D:D,'צריכת דלק של כלי רכב'!A62,'דיווח פרטני'!F:F,'צריכת דלק של כלי רכב'!$B$60)</f>
        <v>0</v>
      </c>
      <c r="D62" s="804"/>
      <c r="E62" s="846"/>
      <c r="F62" s="807">
        <f t="shared" ref="F62:F65" si="17">+F56</f>
        <v>2.6997520000000002</v>
      </c>
      <c r="G62" s="808">
        <f t="shared" si="15"/>
        <v>1.3999999999999999E-4</v>
      </c>
      <c r="H62" s="808">
        <f t="shared" si="16"/>
        <v>1.3999999999999999E-4</v>
      </c>
      <c r="I62" s="809">
        <f>+D62*(F62+G62*GWP!$E$14+'צריכת דלק של כלי רכב'!H62*GWP!$E$15)/1000</f>
        <v>0</v>
      </c>
      <c r="J62" s="804"/>
      <c r="K62" s="594"/>
      <c r="L62" s="17"/>
      <c r="M62" s="830">
        <f t="shared" si="0"/>
        <v>0</v>
      </c>
      <c r="N62" s="831">
        <f t="shared" si="2"/>
        <v>0</v>
      </c>
      <c r="O62" s="831">
        <f t="shared" si="1"/>
        <v>0</v>
      </c>
      <c r="P62" s="17"/>
      <c r="Q62" s="17"/>
      <c r="R62" s="17"/>
      <c r="S62" s="17"/>
      <c r="T62" s="17"/>
      <c r="U62" s="17"/>
      <c r="V62" s="17"/>
      <c r="W62" s="17"/>
      <c r="X62" s="17"/>
    </row>
    <row r="63" spans="1:24" s="16" customFormat="1" ht="40" customHeight="1" thickBot="1" x14ac:dyDescent="0.25">
      <c r="A63" s="605" t="s">
        <v>188</v>
      </c>
      <c r="B63" s="614">
        <f>COUNTIFS('דיווח פרטני'!$C:$C,'צריכת דלק של כלי רכב'!$A$42,'דיווח פרטני'!$D:$D,'צריכת דלק של כלי רכב'!A63,'דיווח פרטני'!$F:$F,'צריכת דלק של כלי רכב'!$B$60)</f>
        <v>0</v>
      </c>
      <c r="C63" s="806">
        <f>SUMIFS('דיווח פרטני'!$J:$J,'דיווח פרטני'!$C:$C,'צריכת דלק של כלי רכב'!$A$42,'דיווח פרטני'!D:D,'צריכת דלק של כלי רכב'!A63,'דיווח פרטני'!F:F,'צריכת דלק של כלי רכב'!$B$60)</f>
        <v>0</v>
      </c>
      <c r="D63" s="804"/>
      <c r="E63" s="846"/>
      <c r="F63" s="807">
        <f t="shared" si="17"/>
        <v>2.6576</v>
      </c>
      <c r="G63" s="808">
        <f t="shared" si="15"/>
        <v>9.0000000000000006E-5</v>
      </c>
      <c r="H63" s="808">
        <f t="shared" si="16"/>
        <v>9.0000000000000006E-5</v>
      </c>
      <c r="I63" s="809">
        <f>+D63*(F63+G63*GWP!$E$14+'צריכת דלק של כלי רכב'!H63*GWP!$E$15)/1000</f>
        <v>0</v>
      </c>
      <c r="J63" s="804"/>
      <c r="K63" s="594"/>
      <c r="L63" s="17"/>
      <c r="M63" s="830">
        <f t="shared" si="0"/>
        <v>0</v>
      </c>
      <c r="N63" s="831">
        <f t="shared" si="2"/>
        <v>0</v>
      </c>
      <c r="O63" s="831">
        <f t="shared" si="1"/>
        <v>0</v>
      </c>
      <c r="P63" s="17"/>
      <c r="Q63" s="17"/>
      <c r="R63" s="17"/>
      <c r="S63" s="17"/>
      <c r="T63" s="17"/>
      <c r="U63" s="17"/>
      <c r="V63" s="17"/>
      <c r="W63" s="17"/>
      <c r="X63" s="17"/>
    </row>
    <row r="64" spans="1:24" s="16" customFormat="1" ht="49" customHeight="1" thickBot="1" x14ac:dyDescent="0.25">
      <c r="A64" s="608" t="s">
        <v>491</v>
      </c>
      <c r="B64" s="614">
        <f>COUNTIFS('דיווח פרטני'!$C:$C,'צריכת דלק של כלי רכב'!$A$42,'דיווח פרטני'!$D:$D,'צריכת דלק של כלי רכב'!A64,'דיווח פרטני'!$F:$F,'צריכת דלק של כלי רכב'!$B$60)</f>
        <v>0</v>
      </c>
      <c r="C64" s="806">
        <f>SUMIFS('דיווח פרטני'!$J:$J,'דיווח פרטני'!$C:$C,'צריכת דלק של כלי רכב'!$A$42,'דיווח פרטני'!D:D,'צריכת דלק של כלי רכב'!A64,'דיווח פרטני'!F:F,'צריכת דלק של כלי רכב'!$B$60)</f>
        <v>0</v>
      </c>
      <c r="D64" s="804"/>
      <c r="E64" s="846"/>
      <c r="F64" s="807">
        <f t="shared" si="17"/>
        <v>2.6928000000000001</v>
      </c>
      <c r="G64" s="808">
        <f t="shared" si="15"/>
        <v>4.4159999999999998E-3</v>
      </c>
      <c r="H64" s="808">
        <f t="shared" si="16"/>
        <v>1.44E-4</v>
      </c>
      <c r="I64" s="809">
        <f>+D64*(F64+G64*GWP!$E$14+'צריכת דלק של כלי רכב'!H64*GWP!$E$15)/1000</f>
        <v>0</v>
      </c>
      <c r="J64" s="804"/>
      <c r="K64" s="594"/>
      <c r="L64" s="17"/>
      <c r="M64" s="830">
        <f t="shared" si="0"/>
        <v>0</v>
      </c>
      <c r="N64" s="831">
        <f t="shared" si="2"/>
        <v>0</v>
      </c>
      <c r="O64" s="831">
        <f t="shared" si="1"/>
        <v>0</v>
      </c>
      <c r="P64" s="17"/>
      <c r="Q64" s="17"/>
      <c r="R64" s="17"/>
      <c r="S64" s="17"/>
      <c r="T64" s="17"/>
      <c r="U64" s="17"/>
      <c r="V64" s="17"/>
      <c r="W64" s="17"/>
      <c r="X64" s="17"/>
    </row>
    <row r="65" spans="1:24" s="16" customFormat="1" ht="24" customHeight="1" thickBot="1" x14ac:dyDescent="0.25">
      <c r="A65" s="605" t="s">
        <v>189</v>
      </c>
      <c r="B65" s="614">
        <f>COUNTIFS('דיווח פרטני'!$C:$C,'צריכת דלק של כלי רכב'!$A$42,'דיווח פרטני'!$D:$D,'צריכת דלק של כלי רכב'!A65,'דיווח פרטני'!$F:$F,'צריכת דלק של כלי רכב'!$B$60)</f>
        <v>0</v>
      </c>
      <c r="C65" s="806">
        <f>SUMIFS('דיווח פרטני'!$J:$J,'דיווח פרטני'!$C:$C,'צריכת דלק של כלי רכב'!$A$42,'דיווח פרטני'!D:D,'צריכת דלק של כלי רכב'!A65,'דיווח פרטני'!F:F,'צריכת דלק של כלי רכב'!$B$60)</f>
        <v>0</v>
      </c>
      <c r="D65" s="804"/>
      <c r="E65" s="846"/>
      <c r="F65" s="807">
        <f t="shared" si="17"/>
        <v>1.3999262808698858</v>
      </c>
      <c r="G65" s="808">
        <f t="shared" si="15"/>
        <v>6.4000000000000005E-4</v>
      </c>
      <c r="H65" s="808">
        <f t="shared" si="16"/>
        <v>6.9999999999999994E-5</v>
      </c>
      <c r="I65" s="809">
        <f>+D65*(F65+G65*GWP!$E$14+'צריכת דלק של כלי רכב'!H65*GWP!$E$15)/1000</f>
        <v>0</v>
      </c>
      <c r="J65" s="804"/>
      <c r="K65" s="594"/>
      <c r="L65" s="17"/>
      <c r="M65" s="830">
        <f t="shared" si="0"/>
        <v>0</v>
      </c>
      <c r="N65" s="831">
        <f t="shared" si="2"/>
        <v>0</v>
      </c>
      <c r="O65" s="831">
        <f t="shared" si="1"/>
        <v>0</v>
      </c>
      <c r="P65" s="17"/>
      <c r="Q65" s="17"/>
      <c r="R65" s="17"/>
      <c r="S65" s="17"/>
      <c r="T65" s="17"/>
      <c r="U65" s="17"/>
      <c r="V65" s="17"/>
      <c r="W65" s="17"/>
      <c r="X65" s="17"/>
    </row>
    <row r="66" spans="1:24" s="16" customFormat="1" ht="24" customHeight="1" thickBot="1" x14ac:dyDescent="0.25">
      <c r="A66" s="602" t="s">
        <v>4</v>
      </c>
      <c r="B66" s="617" t="s">
        <v>258</v>
      </c>
      <c r="C66" s="603"/>
      <c r="D66" s="604"/>
      <c r="E66" s="604"/>
      <c r="F66" s="604"/>
      <c r="G66" s="604"/>
      <c r="H66" s="604"/>
      <c r="I66" s="604"/>
      <c r="J66" s="604"/>
      <c r="K66" s="604"/>
      <c r="L66" s="17"/>
      <c r="M66" s="830"/>
      <c r="N66" s="831"/>
      <c r="O66" s="831"/>
      <c r="P66" s="17"/>
      <c r="Q66" s="17"/>
      <c r="R66" s="17"/>
      <c r="S66" s="17"/>
      <c r="T66" s="17"/>
      <c r="U66" s="17"/>
      <c r="V66" s="17"/>
      <c r="W66" s="17"/>
      <c r="X66" s="17"/>
    </row>
    <row r="67" spans="1:24" s="16" customFormat="1" ht="24" hidden="1" customHeight="1" thickTop="1" thickBot="1" x14ac:dyDescent="0.35">
      <c r="A67" s="605" t="s">
        <v>71</v>
      </c>
      <c r="B67" s="606"/>
      <c r="C67" s="810"/>
      <c r="D67" s="811"/>
      <c r="E67" s="811"/>
      <c r="F67" s="812">
        <f>+F61</f>
        <v>2.2779326000000002</v>
      </c>
      <c r="G67" s="813">
        <f t="shared" ref="G67:G71" si="18">+G61</f>
        <v>1.2E-4</v>
      </c>
      <c r="H67" s="813">
        <f t="shared" ref="H67:H71" si="19">+H61</f>
        <v>1.9000000000000001E-4</v>
      </c>
      <c r="I67" s="814">
        <f>+D67*(F67+G67*[1]GWP!$E$16+'צריכת דלק של כלי רכב'!H67*[1]GWP!$E$17)/1000</f>
        <v>0</v>
      </c>
      <c r="J67" s="815"/>
      <c r="K67" s="607"/>
      <c r="L67" s="17"/>
      <c r="M67" s="830">
        <f t="shared" si="0"/>
        <v>0</v>
      </c>
      <c r="N67" s="831">
        <f t="shared" si="2"/>
        <v>0</v>
      </c>
      <c r="O67" s="831">
        <f t="shared" si="1"/>
        <v>0</v>
      </c>
      <c r="P67" s="17"/>
      <c r="Q67" s="17"/>
      <c r="R67" s="17"/>
      <c r="S67" s="17"/>
      <c r="T67" s="17"/>
      <c r="U67" s="17"/>
      <c r="V67" s="17"/>
      <c r="W67" s="17"/>
      <c r="X67" s="17"/>
    </row>
    <row r="68" spans="1:24" s="16" customFormat="1" ht="24" customHeight="1" thickBot="1" x14ac:dyDescent="0.25">
      <c r="A68" s="605" t="s">
        <v>86</v>
      </c>
      <c r="B68" s="614">
        <f>COUNTIFS('דיווח פרטני'!$C:$C,'צריכת דלק של כלי רכב'!$A$42,'דיווח פרטני'!$D:$D,'צריכת דלק של כלי רכב'!A68,'דיווח פרטני'!$F:$F,'צריכת דלק של כלי רכב'!$B$66)</f>
        <v>0</v>
      </c>
      <c r="C68" s="806">
        <f>SUMIFS('דיווח פרטני'!$J:$J,'דיווח פרטני'!$C:$C,'צריכת דלק של כלי רכב'!$A$66,'דיווח פרטני'!D:D,'צריכת דלק של כלי רכב'!A68,'דיווח פרטני'!F:F,'צריכת דלק של כלי רכב'!$B$66)</f>
        <v>0</v>
      </c>
      <c r="D68" s="804"/>
      <c r="E68" s="846"/>
      <c r="F68" s="807">
        <f t="shared" ref="F68:F71" si="20">+F62</f>
        <v>2.6997520000000002</v>
      </c>
      <c r="G68" s="808">
        <f t="shared" si="18"/>
        <v>1.3999999999999999E-4</v>
      </c>
      <c r="H68" s="808">
        <f t="shared" si="19"/>
        <v>1.3999999999999999E-4</v>
      </c>
      <c r="I68" s="809">
        <f>+D68*(F68+G68*GWP!$E$14+'צריכת דלק של כלי רכב'!H68*GWP!$E$15)/1000</f>
        <v>0</v>
      </c>
      <c r="J68" s="804"/>
      <c r="K68" s="594"/>
      <c r="L68" s="17"/>
      <c r="M68" s="830">
        <f t="shared" si="0"/>
        <v>0</v>
      </c>
      <c r="N68" s="831">
        <f t="shared" si="2"/>
        <v>0</v>
      </c>
      <c r="O68" s="831">
        <f t="shared" si="1"/>
        <v>0</v>
      </c>
      <c r="P68" s="17"/>
      <c r="Q68" s="17"/>
      <c r="R68" s="17"/>
      <c r="S68" s="17"/>
      <c r="T68" s="17"/>
      <c r="U68" s="17"/>
      <c r="V68" s="17"/>
      <c r="W68" s="17"/>
      <c r="X68" s="17"/>
    </row>
    <row r="69" spans="1:24" s="16" customFormat="1" ht="82" customHeight="1" thickBot="1" x14ac:dyDescent="0.25">
      <c r="A69" s="605" t="s">
        <v>188</v>
      </c>
      <c r="B69" s="614">
        <f>COUNTIFS('דיווח פרטני'!$C:$C,'צריכת דלק של כלי רכב'!$A$42,'דיווח פרטני'!$D:$D,'צריכת דלק של כלי רכב'!A69,'דיווח פרטני'!$F:$F,'צריכת דלק של כלי רכב'!$B$66)</f>
        <v>0</v>
      </c>
      <c r="C69" s="806">
        <f>SUMIFS('דיווח פרטני'!$J:$J,'דיווח פרטני'!$C:$C,'צריכת דלק של כלי רכב'!$A$66,'דיווח פרטני'!D:D,'צריכת דלק של כלי רכב'!A69,'דיווח פרטני'!F:F,'צריכת דלק של כלי רכב'!$B$66)</f>
        <v>0</v>
      </c>
      <c r="D69" s="804"/>
      <c r="E69" s="846"/>
      <c r="F69" s="807">
        <f t="shared" si="20"/>
        <v>2.6576</v>
      </c>
      <c r="G69" s="808">
        <f t="shared" si="18"/>
        <v>9.0000000000000006E-5</v>
      </c>
      <c r="H69" s="808">
        <f t="shared" si="19"/>
        <v>9.0000000000000006E-5</v>
      </c>
      <c r="I69" s="809">
        <f>+D69*(F69+G69*GWP!$E$14+'צריכת דלק של כלי רכב'!H69*GWP!$E$15)/1000</f>
        <v>0</v>
      </c>
      <c r="J69" s="804"/>
      <c r="K69" s="594"/>
      <c r="L69" s="17"/>
      <c r="M69" s="830">
        <f t="shared" si="0"/>
        <v>0</v>
      </c>
      <c r="N69" s="831">
        <f t="shared" si="2"/>
        <v>0</v>
      </c>
      <c r="O69" s="831">
        <f t="shared" si="1"/>
        <v>0</v>
      </c>
      <c r="P69" s="17"/>
      <c r="Q69" s="17"/>
      <c r="R69" s="17"/>
      <c r="S69" s="17"/>
      <c r="T69" s="17"/>
      <c r="U69" s="17"/>
      <c r="V69" s="17"/>
      <c r="W69" s="17"/>
      <c r="X69" s="17"/>
    </row>
    <row r="70" spans="1:24" s="16" customFormat="1" ht="49.5" customHeight="1" thickBot="1" x14ac:dyDescent="0.25">
      <c r="A70" s="608" t="s">
        <v>491</v>
      </c>
      <c r="B70" s="614">
        <f>COUNTIFS('דיווח פרטני'!$C:$C,'צריכת דלק של כלי רכב'!$A$42,'דיווח פרטני'!$D:$D,'צריכת דלק של כלי רכב'!A70,'דיווח פרטני'!$F:$F,'צריכת דלק של כלי רכב'!$B$66)</f>
        <v>0</v>
      </c>
      <c r="C70" s="806">
        <f>SUMIFS('דיווח פרטני'!$J:$J,'דיווח פרטני'!$C:$C,'צריכת דלק של כלי רכב'!$A$66,'דיווח פרטני'!D:D,'צריכת דלק של כלי רכב'!A70,'דיווח פרטני'!F:F,'צריכת דלק של כלי רכב'!$B$66)</f>
        <v>0</v>
      </c>
      <c r="D70" s="804"/>
      <c r="E70" s="846"/>
      <c r="F70" s="807">
        <f t="shared" si="20"/>
        <v>2.6928000000000001</v>
      </c>
      <c r="G70" s="808">
        <f t="shared" si="18"/>
        <v>4.4159999999999998E-3</v>
      </c>
      <c r="H70" s="808">
        <f t="shared" si="19"/>
        <v>1.44E-4</v>
      </c>
      <c r="I70" s="809">
        <f>+D70*(F70+G70*GWP!$E$14+'צריכת דלק של כלי רכב'!H70*GWP!$E$15)/1000</f>
        <v>0</v>
      </c>
      <c r="J70" s="804"/>
      <c r="K70" s="594"/>
      <c r="L70" s="17"/>
      <c r="M70" s="830">
        <f t="shared" si="0"/>
        <v>0</v>
      </c>
      <c r="N70" s="831">
        <f t="shared" si="2"/>
        <v>0</v>
      </c>
      <c r="O70" s="831">
        <f t="shared" si="1"/>
        <v>0</v>
      </c>
      <c r="P70" s="17"/>
      <c r="Q70" s="17"/>
      <c r="R70" s="17"/>
      <c r="S70" s="17"/>
      <c r="T70" s="17"/>
      <c r="U70" s="17"/>
      <c r="V70" s="17"/>
      <c r="W70" s="17"/>
      <c r="X70" s="17"/>
    </row>
    <row r="71" spans="1:24" s="16" customFormat="1" ht="24" customHeight="1" thickBot="1" x14ac:dyDescent="0.25">
      <c r="A71" s="605" t="s">
        <v>189</v>
      </c>
      <c r="B71" s="614">
        <f>COUNTIFS('דיווח פרטני'!$C:$C,'צריכת דלק של כלי רכב'!$A$42,'דיווח פרטני'!$D:$D,'צריכת דלק של כלי רכב'!A71,'דיווח פרטני'!$F:$F,'צריכת דלק של כלי רכב'!$B$66)</f>
        <v>0</v>
      </c>
      <c r="C71" s="806">
        <f>SUMIFS('דיווח פרטני'!$J:$J,'דיווח פרטני'!$C:$C,'צריכת דלק של כלי רכב'!$A$66,'דיווח פרטני'!D:D,'צריכת דלק של כלי רכב'!A71,'דיווח פרטני'!F:F,'צריכת דלק של כלי רכב'!$B$66)</f>
        <v>0</v>
      </c>
      <c r="D71" s="804"/>
      <c r="E71" s="846"/>
      <c r="F71" s="807">
        <f t="shared" si="20"/>
        <v>1.3999262808698858</v>
      </c>
      <c r="G71" s="808">
        <f t="shared" si="18"/>
        <v>6.4000000000000005E-4</v>
      </c>
      <c r="H71" s="808">
        <f t="shared" si="19"/>
        <v>6.9999999999999994E-5</v>
      </c>
      <c r="I71" s="809">
        <f>+D71*(F71+G71*GWP!$E$14+'צריכת דלק של כלי רכב'!H71*GWP!$E$15)/1000</f>
        <v>0</v>
      </c>
      <c r="J71" s="804"/>
      <c r="K71" s="594"/>
      <c r="L71" s="17"/>
      <c r="M71" s="830">
        <f t="shared" si="0"/>
        <v>0</v>
      </c>
      <c r="N71" s="831">
        <f t="shared" si="2"/>
        <v>0</v>
      </c>
      <c r="O71" s="831">
        <f t="shared" si="1"/>
        <v>0</v>
      </c>
      <c r="P71" s="17"/>
      <c r="Q71" s="17"/>
      <c r="R71" s="17"/>
      <c r="S71" s="17"/>
      <c r="T71" s="17"/>
      <c r="U71" s="17"/>
      <c r="V71" s="17"/>
      <c r="W71" s="17"/>
      <c r="X71" s="17"/>
    </row>
    <row r="72" spans="1:24" s="16" customFormat="1" ht="24" customHeight="1" thickBot="1" x14ac:dyDescent="0.25">
      <c r="A72" s="602" t="s">
        <v>4</v>
      </c>
      <c r="B72" s="617" t="s">
        <v>259</v>
      </c>
      <c r="C72" s="603"/>
      <c r="D72" s="604"/>
      <c r="E72" s="604"/>
      <c r="F72" s="604"/>
      <c r="G72" s="604"/>
      <c r="H72" s="604"/>
      <c r="I72" s="604"/>
      <c r="J72" s="604"/>
      <c r="K72" s="604"/>
      <c r="L72" s="17"/>
      <c r="M72" s="830"/>
      <c r="N72" s="831"/>
      <c r="O72" s="831"/>
      <c r="P72" s="17"/>
      <c r="Q72" s="17"/>
      <c r="R72" s="17"/>
      <c r="S72" s="17"/>
      <c r="T72" s="17"/>
      <c r="U72" s="17"/>
      <c r="V72" s="17"/>
      <c r="W72" s="17"/>
      <c r="X72" s="17"/>
    </row>
    <row r="73" spans="1:24" s="16" customFormat="1" ht="24" hidden="1" customHeight="1" thickTop="1" thickBot="1" x14ac:dyDescent="0.35">
      <c r="A73" s="605" t="s">
        <v>71</v>
      </c>
      <c r="B73" s="606"/>
      <c r="C73" s="810"/>
      <c r="D73" s="811"/>
      <c r="E73" s="811"/>
      <c r="F73" s="812">
        <f>+F67</f>
        <v>2.2779326000000002</v>
      </c>
      <c r="G73" s="813">
        <f t="shared" ref="G73:G77" si="21">+G67</f>
        <v>1.2E-4</v>
      </c>
      <c r="H73" s="813">
        <f t="shared" ref="H73:H77" si="22">+H67</f>
        <v>1.9000000000000001E-4</v>
      </c>
      <c r="I73" s="814">
        <f>+D73*(F73+G73*[1]GWP!$E$16+'צריכת דלק של כלי רכב'!H73*[1]GWP!$E$17)/1000</f>
        <v>0</v>
      </c>
      <c r="J73" s="815"/>
      <c r="K73" s="607"/>
      <c r="L73" s="17"/>
      <c r="M73" s="830">
        <f t="shared" si="0"/>
        <v>0</v>
      </c>
      <c r="N73" s="831">
        <f t="shared" si="2"/>
        <v>0</v>
      </c>
      <c r="O73" s="831">
        <f t="shared" si="1"/>
        <v>0</v>
      </c>
      <c r="P73" s="17"/>
      <c r="Q73" s="17"/>
      <c r="R73" s="17"/>
      <c r="S73" s="17"/>
      <c r="T73" s="17"/>
      <c r="U73" s="17"/>
      <c r="V73" s="17"/>
      <c r="W73" s="17"/>
      <c r="X73" s="17"/>
    </row>
    <row r="74" spans="1:24" s="16" customFormat="1" ht="24" customHeight="1" thickBot="1" x14ac:dyDescent="0.25">
      <c r="A74" s="605" t="s">
        <v>86</v>
      </c>
      <c r="B74" s="614">
        <f>COUNTIFS('דיווח פרטני'!$C:$C,'צריכת דלק של כלי רכב'!$A$42,'דיווח פרטני'!$D:$D,'צריכת דלק של כלי רכב'!A74,'דיווח פרטני'!$F:$F,'צריכת דלק של כלי רכב'!$B$72)</f>
        <v>0</v>
      </c>
      <c r="C74" s="806">
        <f>SUMIFS('דיווח פרטני'!$J:$J,'דיווח פרטני'!$C:$C,'צריכת דלק של כלי רכב'!$A$72,'דיווח פרטני'!D:D,'צריכת דלק של כלי רכב'!A74,'דיווח פרטני'!F:F,'צריכת דלק של כלי רכב'!$B$72)</f>
        <v>0</v>
      </c>
      <c r="D74" s="804"/>
      <c r="E74" s="846"/>
      <c r="F74" s="807">
        <f t="shared" ref="F74:F77" si="23">+F68</f>
        <v>2.6997520000000002</v>
      </c>
      <c r="G74" s="808">
        <f t="shared" si="21"/>
        <v>1.3999999999999999E-4</v>
      </c>
      <c r="H74" s="808">
        <f t="shared" si="22"/>
        <v>1.3999999999999999E-4</v>
      </c>
      <c r="I74" s="809">
        <f>+D74*(F74+G74*GWP!$E$14+'צריכת דלק של כלי רכב'!H74*GWP!$E$15)/1000</f>
        <v>0</v>
      </c>
      <c r="J74" s="804"/>
      <c r="K74" s="594"/>
      <c r="L74" s="17"/>
      <c r="M74" s="830">
        <f t="shared" si="0"/>
        <v>0</v>
      </c>
      <c r="N74" s="831">
        <f t="shared" si="2"/>
        <v>0</v>
      </c>
      <c r="O74" s="831">
        <f t="shared" si="1"/>
        <v>0</v>
      </c>
      <c r="P74" s="17"/>
      <c r="Q74" s="17"/>
      <c r="R74" s="17"/>
      <c r="S74" s="17"/>
      <c r="T74" s="17"/>
      <c r="U74" s="17"/>
      <c r="V74" s="17"/>
      <c r="W74" s="17"/>
      <c r="X74" s="17"/>
    </row>
    <row r="75" spans="1:24" s="16" customFormat="1" ht="81.5" customHeight="1" thickBot="1" x14ac:dyDescent="0.25">
      <c r="A75" s="605" t="s">
        <v>188</v>
      </c>
      <c r="B75" s="614">
        <f>COUNTIFS('דיווח פרטני'!$C:$C,'צריכת דלק של כלי רכב'!$A$42,'דיווח פרטני'!$D:$D,'צריכת דלק של כלי רכב'!A75,'דיווח פרטני'!$F:$F,'צריכת דלק של כלי רכב'!$B$72)</f>
        <v>0</v>
      </c>
      <c r="C75" s="806">
        <f>SUMIFS('דיווח פרטני'!$J:$J,'דיווח פרטני'!$C:$C,'צריכת דלק של כלי רכב'!$A$72,'דיווח פרטני'!D:D,'צריכת דלק של כלי רכב'!A75,'דיווח פרטני'!F:F,'צריכת דלק של כלי רכב'!$B$72)</f>
        <v>0</v>
      </c>
      <c r="D75" s="804"/>
      <c r="E75" s="846"/>
      <c r="F75" s="807">
        <f t="shared" si="23"/>
        <v>2.6576</v>
      </c>
      <c r="G75" s="808">
        <f t="shared" si="21"/>
        <v>9.0000000000000006E-5</v>
      </c>
      <c r="H75" s="808">
        <f t="shared" si="22"/>
        <v>9.0000000000000006E-5</v>
      </c>
      <c r="I75" s="809">
        <f>+D75*(F75+G75*GWP!$E$14+'צריכת דלק של כלי רכב'!H75*GWP!$E$15)/1000</f>
        <v>0</v>
      </c>
      <c r="J75" s="804"/>
      <c r="K75" s="594"/>
      <c r="L75" s="17"/>
      <c r="M75" s="830">
        <f t="shared" si="0"/>
        <v>0</v>
      </c>
      <c r="N75" s="831">
        <f t="shared" si="2"/>
        <v>0</v>
      </c>
      <c r="O75" s="831">
        <f t="shared" si="1"/>
        <v>0</v>
      </c>
      <c r="P75" s="17"/>
      <c r="Q75" s="17"/>
      <c r="R75" s="17"/>
      <c r="S75" s="17"/>
      <c r="T75" s="17"/>
      <c r="U75" s="17"/>
      <c r="V75" s="17"/>
      <c r="W75" s="17"/>
      <c r="X75" s="17"/>
    </row>
    <row r="76" spans="1:24" s="16" customFormat="1" ht="52" customHeight="1" thickBot="1" x14ac:dyDescent="0.25">
      <c r="A76" s="608" t="s">
        <v>491</v>
      </c>
      <c r="B76" s="614">
        <f>COUNTIFS('דיווח פרטני'!$C:$C,'צריכת דלק של כלי רכב'!$A$42,'דיווח פרטני'!$D:$D,'צריכת דלק של כלי רכב'!A76,'דיווח פרטני'!$F:$F,'צריכת דלק של כלי רכב'!$B$72)</f>
        <v>0</v>
      </c>
      <c r="C76" s="806">
        <f>SUMIFS('דיווח פרטני'!$J:$J,'דיווח פרטני'!$C:$C,'צריכת דלק של כלי רכב'!$A$72,'דיווח פרטני'!D:D,'צריכת דלק של כלי רכב'!A76,'דיווח פרטני'!F:F,'צריכת דלק של כלי רכב'!$B$72)</f>
        <v>0</v>
      </c>
      <c r="D76" s="804"/>
      <c r="E76" s="846"/>
      <c r="F76" s="807">
        <f t="shared" si="23"/>
        <v>2.6928000000000001</v>
      </c>
      <c r="G76" s="808">
        <f t="shared" si="21"/>
        <v>4.4159999999999998E-3</v>
      </c>
      <c r="H76" s="808">
        <f t="shared" si="22"/>
        <v>1.44E-4</v>
      </c>
      <c r="I76" s="809">
        <f>+D76*(F76+G76*GWP!$E$14+'צריכת דלק של כלי רכב'!H76*GWP!$E$15)/1000</f>
        <v>0</v>
      </c>
      <c r="J76" s="804"/>
      <c r="K76" s="594"/>
      <c r="L76" s="17"/>
      <c r="M76" s="830">
        <f t="shared" si="0"/>
        <v>0</v>
      </c>
      <c r="N76" s="831">
        <f t="shared" si="2"/>
        <v>0</v>
      </c>
      <c r="O76" s="831">
        <f t="shared" si="1"/>
        <v>0</v>
      </c>
      <c r="P76" s="17"/>
      <c r="Q76" s="17"/>
      <c r="R76" s="17"/>
      <c r="S76" s="17"/>
      <c r="T76" s="17"/>
      <c r="U76" s="17"/>
      <c r="V76" s="17"/>
      <c r="W76" s="17"/>
      <c r="X76" s="17"/>
    </row>
    <row r="77" spans="1:24" s="16" customFormat="1" ht="24" customHeight="1" thickBot="1" x14ac:dyDescent="0.25">
      <c r="A77" s="605" t="s">
        <v>189</v>
      </c>
      <c r="B77" s="614">
        <f>COUNTIFS('דיווח פרטני'!$C:$C,'צריכת דלק של כלי רכב'!$A$42,'דיווח פרטני'!$D:$D,'צריכת דלק של כלי רכב'!A77,'דיווח פרטני'!$F:$F,'צריכת דלק של כלי רכב'!$B$72)</f>
        <v>0</v>
      </c>
      <c r="C77" s="806">
        <f>SUMIFS('דיווח פרטני'!$J:$J,'דיווח פרטני'!$C:$C,'צריכת דלק של כלי רכב'!$A$72,'דיווח פרטני'!D:D,'צריכת דלק של כלי רכב'!A77,'דיווח פרטני'!F:F,'צריכת דלק של כלי רכב'!$B$72)</f>
        <v>0</v>
      </c>
      <c r="D77" s="804"/>
      <c r="E77" s="846"/>
      <c r="F77" s="807">
        <f t="shared" si="23"/>
        <v>1.3999262808698858</v>
      </c>
      <c r="G77" s="808">
        <f t="shared" si="21"/>
        <v>6.4000000000000005E-4</v>
      </c>
      <c r="H77" s="808">
        <f t="shared" si="22"/>
        <v>6.9999999999999994E-5</v>
      </c>
      <c r="I77" s="809">
        <f>+D77*(F77+G77*GWP!$E$14+'צריכת דלק של כלי רכב'!H77*GWP!$E$15)/1000</f>
        <v>0</v>
      </c>
      <c r="J77" s="804"/>
      <c r="K77" s="594"/>
      <c r="L77" s="17"/>
      <c r="M77" s="830">
        <f t="shared" si="0"/>
        <v>0</v>
      </c>
      <c r="N77" s="831">
        <f t="shared" si="2"/>
        <v>0</v>
      </c>
      <c r="O77" s="831">
        <f t="shared" si="1"/>
        <v>0</v>
      </c>
      <c r="P77" s="17"/>
      <c r="Q77" s="17"/>
      <c r="R77" s="17"/>
      <c r="S77" s="17"/>
      <c r="T77" s="17"/>
      <c r="U77" s="17"/>
      <c r="V77" s="17"/>
      <c r="W77" s="17"/>
      <c r="X77" s="17"/>
    </row>
    <row r="78" spans="1:24" s="16" customFormat="1" ht="24" customHeight="1" thickBot="1" x14ac:dyDescent="0.25">
      <c r="A78" s="602" t="s">
        <v>4</v>
      </c>
      <c r="B78" s="618" t="s">
        <v>260</v>
      </c>
      <c r="C78" s="603"/>
      <c r="D78" s="619"/>
      <c r="E78" s="619"/>
      <c r="F78" s="619"/>
      <c r="G78" s="619"/>
      <c r="H78" s="619"/>
      <c r="I78" s="619"/>
      <c r="J78" s="619"/>
      <c r="K78" s="619"/>
      <c r="L78" s="17"/>
      <c r="M78" s="830"/>
      <c r="N78" s="831"/>
      <c r="O78" s="831"/>
      <c r="P78" s="17"/>
      <c r="Q78" s="17"/>
      <c r="R78" s="17"/>
      <c r="S78" s="17"/>
      <c r="T78" s="17"/>
      <c r="U78" s="17"/>
      <c r="V78" s="17"/>
      <c r="W78" s="17"/>
      <c r="X78" s="17"/>
    </row>
    <row r="79" spans="1:24" s="16" customFormat="1" ht="24" hidden="1" customHeight="1" thickTop="1" thickBot="1" x14ac:dyDescent="0.35">
      <c r="A79" s="605" t="s">
        <v>71</v>
      </c>
      <c r="B79" s="606"/>
      <c r="C79" s="810"/>
      <c r="D79" s="811"/>
      <c r="E79" s="811"/>
      <c r="F79" s="812">
        <f>+F73</f>
        <v>2.2779326000000002</v>
      </c>
      <c r="G79" s="813">
        <f t="shared" ref="G79:G83" si="24">+G73</f>
        <v>1.2E-4</v>
      </c>
      <c r="H79" s="813">
        <f t="shared" ref="H79:H83" si="25">+H73</f>
        <v>1.9000000000000001E-4</v>
      </c>
      <c r="I79" s="814">
        <f>+D79*(F79+G79*[1]GWP!$E$16+'צריכת דלק של כלי רכב'!H79*[1]GWP!$E$17)/1000</f>
        <v>0</v>
      </c>
      <c r="J79" s="815"/>
      <c r="K79" s="607"/>
      <c r="L79" s="17"/>
      <c r="M79" s="830">
        <f t="shared" si="0"/>
        <v>0</v>
      </c>
      <c r="N79" s="831">
        <f t="shared" si="2"/>
        <v>0</v>
      </c>
      <c r="O79" s="831">
        <f t="shared" si="1"/>
        <v>0</v>
      </c>
      <c r="P79" s="17"/>
      <c r="Q79" s="17"/>
      <c r="R79" s="17"/>
      <c r="S79" s="17"/>
      <c r="T79" s="17"/>
      <c r="U79" s="17"/>
      <c r="V79" s="17"/>
      <c r="W79" s="17"/>
      <c r="X79" s="17"/>
    </row>
    <row r="80" spans="1:24" s="16" customFormat="1" ht="24" customHeight="1" thickBot="1" x14ac:dyDescent="0.25">
      <c r="A80" s="605" t="s">
        <v>86</v>
      </c>
      <c r="B80" s="614">
        <f>COUNTIFS('דיווח פרטני'!$C:$C,'צריכת דלק של כלי רכב'!$A$42,'דיווח פרטני'!$D:$D,'צריכת דלק של כלי רכב'!A80,'דיווח פרטני'!$F:$F,'צריכת דלק של כלי רכב'!$B$78)</f>
        <v>0</v>
      </c>
      <c r="C80" s="806">
        <f>SUMIFS('דיווח פרטני'!$J:$J,'דיווח פרטני'!$C:$C,'צריכת דלק של כלי רכב'!$A$78,'דיווח פרטני'!D:D,'צריכת דלק של כלי רכב'!A80,'דיווח פרטני'!F:F,'צריכת דלק של כלי רכב'!$B$78)</f>
        <v>0</v>
      </c>
      <c r="D80" s="804"/>
      <c r="E80" s="846"/>
      <c r="F80" s="807">
        <f t="shared" ref="F80:F83" si="26">+F74</f>
        <v>2.6997520000000002</v>
      </c>
      <c r="G80" s="808">
        <f t="shared" si="24"/>
        <v>1.3999999999999999E-4</v>
      </c>
      <c r="H80" s="808">
        <f t="shared" si="25"/>
        <v>1.3999999999999999E-4</v>
      </c>
      <c r="I80" s="809">
        <f>+D80*(F80+G80*GWP!$E$14+'צריכת דלק של כלי רכב'!H80*GWP!$E$15)/1000</f>
        <v>0</v>
      </c>
      <c r="J80" s="804"/>
      <c r="K80" s="594"/>
      <c r="L80" s="17"/>
      <c r="M80" s="830">
        <f t="shared" si="0"/>
        <v>0</v>
      </c>
      <c r="N80" s="831">
        <f t="shared" si="2"/>
        <v>0</v>
      </c>
      <c r="O80" s="831">
        <f t="shared" si="1"/>
        <v>0</v>
      </c>
      <c r="P80" s="17"/>
      <c r="Q80" s="17"/>
      <c r="R80" s="17"/>
      <c r="S80" s="17"/>
      <c r="T80" s="17"/>
      <c r="U80" s="17"/>
      <c r="V80" s="17"/>
      <c r="W80" s="17"/>
      <c r="X80" s="17"/>
    </row>
    <row r="81" spans="1:24" s="16" customFormat="1" ht="63.5" customHeight="1" thickBot="1" x14ac:dyDescent="0.25">
      <c r="A81" s="605" t="s">
        <v>188</v>
      </c>
      <c r="B81" s="614">
        <f>COUNTIFS('דיווח פרטני'!$C:$C,'צריכת דלק של כלי רכב'!$A$42,'דיווח פרטני'!$D:$D,'צריכת דלק של כלי רכב'!A81,'דיווח פרטני'!$F:$F,'צריכת דלק של כלי רכב'!$B$78)</f>
        <v>0</v>
      </c>
      <c r="C81" s="806">
        <f>SUMIFS('דיווח פרטני'!$J:$J,'דיווח פרטני'!$C:$C,'צריכת דלק של כלי רכב'!$A$78,'דיווח פרטני'!D:D,'צריכת דלק של כלי רכב'!A81,'דיווח פרטני'!F:F,'צריכת דלק של כלי רכב'!$B$78)</f>
        <v>0</v>
      </c>
      <c r="D81" s="804"/>
      <c r="E81" s="846"/>
      <c r="F81" s="807">
        <f t="shared" si="26"/>
        <v>2.6576</v>
      </c>
      <c r="G81" s="808">
        <f t="shared" si="24"/>
        <v>9.0000000000000006E-5</v>
      </c>
      <c r="H81" s="808">
        <f t="shared" si="25"/>
        <v>9.0000000000000006E-5</v>
      </c>
      <c r="I81" s="809">
        <f>+D81*(F81+G81*GWP!$E$14+'צריכת דלק של כלי רכב'!H81*GWP!$E$15)/1000</f>
        <v>0</v>
      </c>
      <c r="J81" s="804"/>
      <c r="K81" s="594"/>
      <c r="L81" s="17"/>
      <c r="M81" s="830">
        <f t="shared" si="0"/>
        <v>0</v>
      </c>
      <c r="N81" s="831">
        <f t="shared" si="2"/>
        <v>0</v>
      </c>
      <c r="O81" s="831">
        <f t="shared" si="1"/>
        <v>0</v>
      </c>
      <c r="P81" s="17"/>
      <c r="Q81" s="17"/>
      <c r="R81" s="17"/>
      <c r="S81" s="17"/>
      <c r="T81" s="17"/>
      <c r="U81" s="17"/>
      <c r="V81" s="17"/>
      <c r="W81" s="17"/>
      <c r="X81" s="17"/>
    </row>
    <row r="82" spans="1:24" s="16" customFormat="1" ht="46" customHeight="1" thickBot="1" x14ac:dyDescent="0.25">
      <c r="A82" s="608" t="s">
        <v>491</v>
      </c>
      <c r="B82" s="614">
        <f>COUNTIFS('דיווח פרטני'!$C:$C,'צריכת דלק של כלי רכב'!$A$42,'דיווח פרטני'!$D:$D,'צריכת דלק של כלי רכב'!A82,'דיווח פרטני'!$F:$F,'צריכת דלק של כלי רכב'!$B$78)</f>
        <v>0</v>
      </c>
      <c r="C82" s="806">
        <f>SUMIFS('דיווח פרטני'!$J:$J,'דיווח פרטני'!$C:$C,'צריכת דלק של כלי רכב'!$A$78,'דיווח פרטני'!D:D,'צריכת דלק של כלי רכב'!A82,'דיווח פרטני'!F:F,'צריכת דלק של כלי רכב'!$B$78)</f>
        <v>0</v>
      </c>
      <c r="D82" s="804"/>
      <c r="E82" s="846"/>
      <c r="F82" s="807">
        <f t="shared" si="26"/>
        <v>2.6928000000000001</v>
      </c>
      <c r="G82" s="808">
        <f t="shared" si="24"/>
        <v>4.4159999999999998E-3</v>
      </c>
      <c r="H82" s="808">
        <f t="shared" si="25"/>
        <v>1.44E-4</v>
      </c>
      <c r="I82" s="809">
        <f>+D82*(F82+G82*GWP!$E$14+'צריכת דלק של כלי רכב'!H82*GWP!$E$15)/1000</f>
        <v>0</v>
      </c>
      <c r="J82" s="804"/>
      <c r="K82" s="594"/>
      <c r="L82" s="17"/>
      <c r="M82" s="830">
        <f t="shared" si="0"/>
        <v>0</v>
      </c>
      <c r="N82" s="831">
        <f t="shared" si="2"/>
        <v>0</v>
      </c>
      <c r="O82" s="831">
        <f t="shared" si="1"/>
        <v>0</v>
      </c>
      <c r="P82" s="17"/>
      <c r="Q82" s="17"/>
      <c r="R82" s="17"/>
      <c r="S82" s="17"/>
      <c r="T82" s="17"/>
      <c r="U82" s="17"/>
      <c r="V82" s="17"/>
      <c r="W82" s="17"/>
      <c r="X82" s="17"/>
    </row>
    <row r="83" spans="1:24" s="16" customFormat="1" ht="24" customHeight="1" thickBot="1" x14ac:dyDescent="0.25">
      <c r="A83" s="605" t="s">
        <v>189</v>
      </c>
      <c r="B83" s="614">
        <f>COUNTIFS('דיווח פרטני'!$C:$C,'צריכת דלק של כלי רכב'!$A$42,'דיווח פרטני'!$D:$D,'צריכת דלק של כלי רכב'!A83,'דיווח פרטני'!$F:$F,'צריכת דלק של כלי רכב'!$B$78)</f>
        <v>0</v>
      </c>
      <c r="C83" s="806">
        <f>SUMIFS('דיווח פרטני'!$J:$J,'דיווח פרטני'!$C:$C,'צריכת דלק של כלי רכב'!$A$78,'דיווח פרטני'!D:D,'צריכת דלק של כלי רכב'!A83,'דיווח פרטני'!F:F,'צריכת דלק של כלי רכב'!$B$78)</f>
        <v>0</v>
      </c>
      <c r="D83" s="804"/>
      <c r="E83" s="846"/>
      <c r="F83" s="807">
        <f t="shared" si="26"/>
        <v>1.3999262808698858</v>
      </c>
      <c r="G83" s="808">
        <f t="shared" si="24"/>
        <v>6.4000000000000005E-4</v>
      </c>
      <c r="H83" s="808">
        <f t="shared" si="25"/>
        <v>6.9999999999999994E-5</v>
      </c>
      <c r="I83" s="809">
        <f>+D83*(F83+G83*GWP!$E$14+'צריכת דלק של כלי רכב'!H83*GWP!$E$15)/1000</f>
        <v>0</v>
      </c>
      <c r="J83" s="804"/>
      <c r="K83" s="594"/>
      <c r="L83" s="17"/>
      <c r="M83" s="830">
        <f t="shared" si="0"/>
        <v>0</v>
      </c>
      <c r="N83" s="831">
        <f t="shared" si="2"/>
        <v>0</v>
      </c>
      <c r="O83" s="831">
        <f t="shared" si="1"/>
        <v>0</v>
      </c>
      <c r="P83" s="17"/>
      <c r="Q83" s="17"/>
      <c r="R83" s="17"/>
      <c r="S83" s="17"/>
      <c r="T83" s="17"/>
      <c r="U83" s="17"/>
      <c r="V83" s="17"/>
      <c r="W83" s="17"/>
      <c r="X83" s="17"/>
    </row>
    <row r="84" spans="1:24" s="16" customFormat="1" ht="24" customHeight="1" thickBot="1" x14ac:dyDescent="0.25">
      <c r="A84" s="620" t="s">
        <v>4</v>
      </c>
      <c r="B84" s="618" t="s">
        <v>261</v>
      </c>
      <c r="C84" s="603"/>
      <c r="D84" s="619"/>
      <c r="E84" s="619"/>
      <c r="F84" s="619"/>
      <c r="G84" s="619"/>
      <c r="H84" s="619"/>
      <c r="I84" s="619"/>
      <c r="J84" s="619"/>
      <c r="K84" s="619"/>
      <c r="L84" s="17"/>
      <c r="M84" s="830"/>
      <c r="N84" s="831"/>
      <c r="O84" s="831"/>
      <c r="P84" s="17"/>
      <c r="Q84" s="17"/>
      <c r="R84" s="17"/>
      <c r="S84" s="17"/>
      <c r="T84" s="17"/>
      <c r="U84" s="17"/>
      <c r="V84" s="17"/>
      <c r="W84" s="17"/>
      <c r="X84" s="17"/>
    </row>
    <row r="85" spans="1:24" s="16" customFormat="1" ht="24" hidden="1" customHeight="1" thickTop="1" thickBot="1" x14ac:dyDescent="0.35">
      <c r="A85" s="605" t="s">
        <v>71</v>
      </c>
      <c r="B85" s="606"/>
      <c r="C85" s="810"/>
      <c r="D85" s="811"/>
      <c r="E85" s="811"/>
      <c r="F85" s="812">
        <f>+F79</f>
        <v>2.2779326000000002</v>
      </c>
      <c r="G85" s="813">
        <f t="shared" ref="G85:G89" si="27">+G79</f>
        <v>1.2E-4</v>
      </c>
      <c r="H85" s="813">
        <f t="shared" ref="H85:H89" si="28">+H79</f>
        <v>1.9000000000000001E-4</v>
      </c>
      <c r="I85" s="814">
        <f>+D85*(F85+G85*[1]GWP!$E$16+'צריכת דלק של כלי רכב'!H85*[1]GWP!$E$17)/1000</f>
        <v>0</v>
      </c>
      <c r="J85" s="815"/>
      <c r="K85" s="607"/>
      <c r="L85" s="17"/>
      <c r="M85" s="830">
        <f t="shared" si="0"/>
        <v>0</v>
      </c>
      <c r="N85" s="831">
        <f t="shared" si="2"/>
        <v>0</v>
      </c>
      <c r="O85" s="831">
        <f t="shared" si="1"/>
        <v>0</v>
      </c>
      <c r="P85" s="17"/>
      <c r="Q85" s="17"/>
      <c r="R85" s="17"/>
      <c r="S85" s="17"/>
      <c r="T85" s="17"/>
      <c r="U85" s="17"/>
      <c r="V85" s="17"/>
      <c r="W85" s="17"/>
      <c r="X85" s="17"/>
    </row>
    <row r="86" spans="1:24" s="16" customFormat="1" ht="24" customHeight="1" thickBot="1" x14ac:dyDescent="0.25">
      <c r="A86" s="605" t="s">
        <v>86</v>
      </c>
      <c r="B86" s="614">
        <f>COUNTIFS('דיווח פרטני'!$C:$C,'צריכת דלק של כלי רכב'!$A$42,'דיווח פרטני'!$D:$D,'צריכת דלק של כלי רכב'!A86,'דיווח פרטני'!$F:$F,'צריכת דלק של כלי רכב'!$B$84)</f>
        <v>0</v>
      </c>
      <c r="C86" s="806">
        <f>SUMIFS('דיווח פרטני'!$J:$J,'דיווח פרטני'!$C:$C,'צריכת דלק של כלי רכב'!$A$84,'דיווח פרטני'!D:D,'צריכת דלק של כלי רכב'!A86,'דיווח פרטני'!F:F,'צריכת דלק של כלי רכב'!$B$84)</f>
        <v>0</v>
      </c>
      <c r="D86" s="804"/>
      <c r="E86" s="846"/>
      <c r="F86" s="807">
        <f t="shared" ref="F86:F89" si="29">+F80</f>
        <v>2.6997520000000002</v>
      </c>
      <c r="G86" s="808">
        <f t="shared" si="27"/>
        <v>1.3999999999999999E-4</v>
      </c>
      <c r="H86" s="808">
        <f t="shared" si="28"/>
        <v>1.3999999999999999E-4</v>
      </c>
      <c r="I86" s="809">
        <f>+D86*(F86+G86*GWP!$E$14+'צריכת דלק של כלי רכב'!H86*GWP!$E$15)/1000</f>
        <v>0</v>
      </c>
      <c r="J86" s="804"/>
      <c r="K86" s="594"/>
      <c r="L86" s="17"/>
      <c r="M86" s="830">
        <f t="shared" si="0"/>
        <v>0</v>
      </c>
      <c r="N86" s="831">
        <f t="shared" si="2"/>
        <v>0</v>
      </c>
      <c r="O86" s="831">
        <f t="shared" si="1"/>
        <v>0</v>
      </c>
      <c r="P86" s="17"/>
      <c r="Q86" s="17"/>
      <c r="R86" s="17"/>
      <c r="S86" s="17"/>
      <c r="T86" s="17"/>
      <c r="U86" s="17"/>
      <c r="V86" s="17"/>
      <c r="W86" s="17"/>
      <c r="X86" s="17"/>
    </row>
    <row r="87" spans="1:24" s="16" customFormat="1" ht="80.5" customHeight="1" thickBot="1" x14ac:dyDescent="0.25">
      <c r="A87" s="605" t="s">
        <v>188</v>
      </c>
      <c r="B87" s="614">
        <f>COUNTIFS('דיווח פרטני'!$C:$C,'צריכת דלק של כלי רכב'!$A$42,'דיווח פרטני'!$D:$D,'צריכת דלק של כלי רכב'!A87,'דיווח פרטני'!$F:$F,'צריכת דלק של כלי רכב'!$B$84)</f>
        <v>0</v>
      </c>
      <c r="C87" s="806">
        <f>SUMIFS('דיווח פרטני'!$J:$J,'דיווח פרטני'!$C:$C,'צריכת דלק של כלי רכב'!$A$84,'דיווח פרטני'!D:D,'צריכת דלק של כלי רכב'!A87,'דיווח פרטני'!F:F,'צריכת דלק של כלי רכב'!$B$84)</f>
        <v>0</v>
      </c>
      <c r="D87" s="804"/>
      <c r="E87" s="846"/>
      <c r="F87" s="807">
        <f t="shared" si="29"/>
        <v>2.6576</v>
      </c>
      <c r="G87" s="808">
        <f t="shared" si="27"/>
        <v>9.0000000000000006E-5</v>
      </c>
      <c r="H87" s="808">
        <f t="shared" si="28"/>
        <v>9.0000000000000006E-5</v>
      </c>
      <c r="I87" s="809">
        <f>+D87*(F87+G87*GWP!$E$14+'צריכת דלק של כלי רכב'!H87*GWP!$E$15)/1000</f>
        <v>0</v>
      </c>
      <c r="J87" s="804"/>
      <c r="K87" s="594"/>
      <c r="L87" s="17"/>
      <c r="M87" s="830">
        <f t="shared" si="0"/>
        <v>0</v>
      </c>
      <c r="N87" s="831">
        <f t="shared" si="2"/>
        <v>0</v>
      </c>
      <c r="O87" s="831">
        <f t="shared" si="1"/>
        <v>0</v>
      </c>
      <c r="P87" s="17"/>
      <c r="Q87" s="17"/>
      <c r="R87" s="17"/>
      <c r="S87" s="17"/>
      <c r="T87" s="17"/>
      <c r="U87" s="17"/>
      <c r="V87" s="17"/>
      <c r="W87" s="17"/>
      <c r="X87" s="17"/>
    </row>
    <row r="88" spans="1:24" s="16" customFormat="1" ht="52" customHeight="1" thickBot="1" x14ac:dyDescent="0.25">
      <c r="A88" s="608" t="s">
        <v>491</v>
      </c>
      <c r="B88" s="614">
        <f>COUNTIFS('דיווח פרטני'!$C:$C,'צריכת דלק של כלי רכב'!$A$42,'דיווח פרטני'!$D:$D,'צריכת דלק של כלי רכב'!A88,'דיווח פרטני'!$F:$F,'צריכת דלק של כלי רכב'!$B$84)</f>
        <v>0</v>
      </c>
      <c r="C88" s="806">
        <f>SUMIFS('דיווח פרטני'!$J:$J,'דיווח פרטני'!$C:$C,'צריכת דלק של כלי רכב'!$A$84,'דיווח פרטני'!D:D,'צריכת דלק של כלי רכב'!A88,'דיווח פרטני'!F:F,'צריכת דלק של כלי רכב'!$B$84)</f>
        <v>0</v>
      </c>
      <c r="D88" s="804"/>
      <c r="E88" s="846"/>
      <c r="F88" s="807">
        <f t="shared" si="29"/>
        <v>2.6928000000000001</v>
      </c>
      <c r="G88" s="808">
        <f t="shared" si="27"/>
        <v>4.4159999999999998E-3</v>
      </c>
      <c r="H88" s="808">
        <f t="shared" si="28"/>
        <v>1.44E-4</v>
      </c>
      <c r="I88" s="809">
        <f>+D88*(F88+G88*GWP!$E$14+'צריכת דלק של כלי רכב'!H88*GWP!$E$15)/1000</f>
        <v>0</v>
      </c>
      <c r="J88" s="804"/>
      <c r="K88" s="594"/>
      <c r="L88" s="17"/>
      <c r="M88" s="830">
        <f t="shared" si="0"/>
        <v>0</v>
      </c>
      <c r="N88" s="831">
        <f t="shared" si="2"/>
        <v>0</v>
      </c>
      <c r="O88" s="831">
        <f t="shared" si="1"/>
        <v>0</v>
      </c>
      <c r="P88" s="17"/>
      <c r="Q88" s="17"/>
      <c r="R88" s="17"/>
      <c r="S88" s="17"/>
      <c r="T88" s="17"/>
      <c r="U88" s="17"/>
      <c r="V88" s="17"/>
      <c r="W88" s="17"/>
      <c r="X88" s="17"/>
    </row>
    <row r="89" spans="1:24" s="16" customFormat="1" ht="24" customHeight="1" thickBot="1" x14ac:dyDescent="0.25">
      <c r="A89" s="605" t="s">
        <v>189</v>
      </c>
      <c r="B89" s="614">
        <f>COUNTIFS('דיווח פרטני'!$C:$C,'צריכת דלק של כלי רכב'!$A$42,'דיווח פרטני'!$D:$D,'צריכת דלק של כלי רכב'!A89,'דיווח פרטני'!$F:$F,'צריכת דלק של כלי רכב'!$B$84)</f>
        <v>0</v>
      </c>
      <c r="C89" s="806">
        <f>SUMIFS('דיווח פרטני'!$J:$J,'דיווח פרטני'!$C:$C,'צריכת דלק של כלי רכב'!$A$84,'דיווח פרטני'!D:D,'צריכת דלק של כלי רכב'!A89,'דיווח פרטני'!F:F,'צריכת דלק של כלי רכב'!$B$84)</f>
        <v>0</v>
      </c>
      <c r="D89" s="804"/>
      <c r="E89" s="846"/>
      <c r="F89" s="807">
        <f t="shared" si="29"/>
        <v>1.3999262808698858</v>
      </c>
      <c r="G89" s="808">
        <f t="shared" si="27"/>
        <v>6.4000000000000005E-4</v>
      </c>
      <c r="H89" s="808">
        <f t="shared" si="28"/>
        <v>6.9999999999999994E-5</v>
      </c>
      <c r="I89" s="809">
        <f>+D89*(F89+G89*GWP!$E$14+'צריכת דלק של כלי רכב'!H89*GWP!$E$15)/1000</f>
        <v>0</v>
      </c>
      <c r="J89" s="804"/>
      <c r="K89" s="594"/>
      <c r="L89" s="17"/>
      <c r="M89" s="830">
        <f t="shared" ref="M89" si="30">+F89*D89</f>
        <v>0</v>
      </c>
      <c r="N89" s="831">
        <f t="shared" ref="N89" si="31">+G89*D89</f>
        <v>0</v>
      </c>
      <c r="O89" s="831">
        <f t="shared" ref="O89" si="32">+H89*D89</f>
        <v>0</v>
      </c>
      <c r="P89" s="17"/>
      <c r="Q89" s="17"/>
      <c r="R89" s="17"/>
      <c r="S89" s="17"/>
      <c r="T89" s="17"/>
      <c r="U89" s="17"/>
      <c r="V89" s="17"/>
      <c r="W89" s="17"/>
      <c r="X89" s="17"/>
    </row>
    <row r="90" spans="1:24" s="16" customFormat="1" ht="24" customHeight="1" thickBot="1" x14ac:dyDescent="0.25">
      <c r="J90" s="17"/>
      <c r="K90" s="17"/>
      <c r="L90" s="17"/>
      <c r="M90" s="17"/>
      <c r="N90" s="17"/>
      <c r="O90" s="17"/>
      <c r="P90" s="17"/>
      <c r="Q90" s="17"/>
      <c r="R90" s="17"/>
      <c r="S90" s="17"/>
      <c r="T90" s="17"/>
      <c r="U90" s="17"/>
      <c r="V90" s="17"/>
      <c r="W90" s="17"/>
      <c r="X90" s="17"/>
    </row>
    <row r="91" spans="1:24" s="20" customFormat="1" ht="24" customHeight="1" x14ac:dyDescent="0.15">
      <c r="A91" s="621" t="s">
        <v>127</v>
      </c>
      <c r="B91" s="622"/>
      <c r="C91" s="623"/>
      <c r="D91" s="34"/>
      <c r="E91" s="34"/>
      <c r="F91" s="34"/>
      <c r="G91" s="34"/>
      <c r="H91" s="34"/>
      <c r="J91" s="13"/>
      <c r="K91" s="13"/>
      <c r="L91" s="13"/>
      <c r="M91" s="13"/>
      <c r="N91" s="13"/>
      <c r="O91" s="13"/>
      <c r="P91" s="13"/>
      <c r="Q91" s="13"/>
      <c r="R91" s="13"/>
      <c r="S91" s="13"/>
      <c r="T91" s="13"/>
      <c r="U91" s="13"/>
      <c r="V91" s="13"/>
      <c r="W91" s="13"/>
      <c r="X91" s="13"/>
    </row>
    <row r="92" spans="1:24" s="20" customFormat="1" ht="24" customHeight="1" x14ac:dyDescent="0.15">
      <c r="A92" s="624"/>
      <c r="B92" s="849" t="s">
        <v>128</v>
      </c>
      <c r="C92" s="850" t="s">
        <v>129</v>
      </c>
      <c r="D92" s="34"/>
      <c r="E92" s="34"/>
      <c r="F92" s="34"/>
      <c r="G92" s="34"/>
      <c r="H92" s="34"/>
      <c r="J92" s="13"/>
      <c r="K92" s="13"/>
      <c r="L92" s="13"/>
      <c r="M92" s="13"/>
      <c r="N92" s="13"/>
      <c r="O92" s="13"/>
      <c r="P92" s="13"/>
      <c r="Q92" s="13"/>
      <c r="R92" s="13"/>
      <c r="S92" s="13"/>
      <c r="T92" s="13"/>
      <c r="U92" s="13"/>
      <c r="V92" s="13"/>
      <c r="W92" s="13"/>
      <c r="X92" s="13"/>
    </row>
    <row r="93" spans="1:24" s="20" customFormat="1" ht="24" customHeight="1" x14ac:dyDescent="0.25">
      <c r="A93" s="625" t="s">
        <v>147</v>
      </c>
      <c r="B93" s="851">
        <f>G19+SUM(M22:M89)/1000</f>
        <v>10590.178801868071</v>
      </c>
      <c r="C93" s="626">
        <f>+B93</f>
        <v>10590.178801868071</v>
      </c>
      <c r="D93" s="34"/>
      <c r="E93" s="34"/>
      <c r="F93" s="34"/>
      <c r="G93" s="34"/>
      <c r="H93" s="34"/>
      <c r="J93" s="13"/>
      <c r="K93" s="13"/>
      <c r="L93" s="13"/>
      <c r="M93" s="13"/>
      <c r="N93" s="13"/>
      <c r="O93" s="13"/>
      <c r="P93" s="13"/>
      <c r="Q93" s="13"/>
      <c r="R93" s="13"/>
      <c r="S93" s="13"/>
      <c r="T93" s="13"/>
      <c r="U93" s="13"/>
      <c r="V93" s="13"/>
      <c r="W93" s="13"/>
      <c r="X93" s="13"/>
    </row>
    <row r="94" spans="1:24" s="20" customFormat="1" ht="24" customHeight="1" x14ac:dyDescent="0.25">
      <c r="A94" s="625" t="s">
        <v>149</v>
      </c>
      <c r="B94" s="852">
        <f>SUM(O22:O89)/1000</f>
        <v>0.54651158253999987</v>
      </c>
      <c r="C94" s="626">
        <f>+B94*GWP!E15</f>
        <v>144.82556937309997</v>
      </c>
      <c r="D94" s="34"/>
      <c r="E94" s="34"/>
      <c r="F94" s="34"/>
      <c r="G94" s="34"/>
      <c r="H94" s="34"/>
      <c r="J94" s="13"/>
      <c r="K94" s="13"/>
      <c r="O94" s="13"/>
      <c r="P94" s="13"/>
      <c r="Q94" s="13"/>
      <c r="R94" s="13"/>
      <c r="S94" s="13"/>
      <c r="T94" s="13"/>
      <c r="U94" s="13"/>
      <c r="V94" s="13"/>
      <c r="W94" s="13"/>
    </row>
    <row r="95" spans="1:24" s="20" customFormat="1" ht="24" customHeight="1" thickBot="1" x14ac:dyDescent="0.3">
      <c r="A95" s="627" t="s">
        <v>148</v>
      </c>
      <c r="B95" s="628">
        <f>SUM(N22:N89)/1000</f>
        <v>0.54651158253999987</v>
      </c>
      <c r="C95" s="629">
        <f>+B95*GWP!E14</f>
        <v>15.302324311119996</v>
      </c>
      <c r="D95" s="34"/>
      <c r="E95" s="34"/>
      <c r="F95" s="34"/>
      <c r="G95" s="34"/>
      <c r="H95" s="34"/>
      <c r="J95" s="13"/>
      <c r="K95" s="13"/>
      <c r="O95" s="13"/>
      <c r="P95" s="13"/>
      <c r="Q95" s="13"/>
      <c r="R95" s="13"/>
      <c r="S95" s="13"/>
      <c r="T95" s="13"/>
      <c r="U95" s="13"/>
      <c r="V95" s="13"/>
      <c r="W95" s="13"/>
    </row>
    <row r="96" spans="1:24" s="20" customFormat="1" ht="24" hidden="1" customHeight="1" x14ac:dyDescent="0.2">
      <c r="A96" s="38" t="s">
        <v>193</v>
      </c>
      <c r="B96" s="39"/>
      <c r="C96" s="479"/>
      <c r="D96" s="34"/>
      <c r="E96" s="34"/>
      <c r="F96" s="34"/>
      <c r="G96" s="34"/>
      <c r="H96" s="34"/>
      <c r="J96" s="13"/>
      <c r="K96" s="13"/>
      <c r="O96" s="13"/>
      <c r="P96" s="13"/>
      <c r="Q96" s="13"/>
      <c r="R96" s="13"/>
      <c r="S96" s="13"/>
      <c r="T96" s="13"/>
      <c r="U96" s="13"/>
      <c r="V96" s="13"/>
      <c r="W96" s="13"/>
    </row>
    <row r="97" spans="1:23" s="34" customFormat="1" ht="24" hidden="1" customHeight="1" x14ac:dyDescent="0.2">
      <c r="A97" s="38" t="s">
        <v>130</v>
      </c>
      <c r="B97" s="39"/>
      <c r="C97" s="802"/>
      <c r="J97" s="13"/>
      <c r="K97" s="13"/>
      <c r="L97" s="20"/>
      <c r="M97" s="20"/>
      <c r="N97" s="20"/>
      <c r="O97" s="13"/>
      <c r="P97" s="13"/>
      <c r="Q97" s="13"/>
      <c r="R97" s="13"/>
      <c r="S97" s="13"/>
      <c r="T97" s="13"/>
      <c r="U97" s="13"/>
      <c r="V97" s="13"/>
      <c r="W97" s="13"/>
    </row>
    <row r="98" spans="1:23" s="34" customFormat="1" ht="24" hidden="1" customHeight="1" thickBot="1" x14ac:dyDescent="0.25">
      <c r="A98" s="40" t="s">
        <v>131</v>
      </c>
      <c r="B98" s="41"/>
      <c r="C98" s="803"/>
      <c r="J98" s="13"/>
      <c r="K98" s="13"/>
      <c r="L98" s="20"/>
      <c r="M98" s="20"/>
      <c r="N98" s="20"/>
      <c r="O98" s="13"/>
      <c r="P98" s="13"/>
      <c r="Q98" s="13"/>
      <c r="R98" s="13"/>
      <c r="S98" s="13"/>
      <c r="T98" s="13"/>
      <c r="U98" s="13"/>
      <c r="V98" s="13"/>
      <c r="W98" s="13"/>
    </row>
    <row r="99" spans="1:23" ht="24" customHeight="1" x14ac:dyDescent="0.15">
      <c r="C99" s="42"/>
    </row>
  </sheetData>
  <sheetProtection algorithmName="SHA-512" hashValue="zeNAaxkdlVM3/ZcASuH0smuOjd71GYARnCzagL7nc1ikE3NTuLNNqfzJF0uTg2wjDSA+SGWHRmfvmo6XEFasFA==" saltValue="IT7gsoIxRpnHXkfQnsj8pw==" spinCount="100000" sheet="1" selectLockedCells="1"/>
  <dataConsolidate/>
  <conditionalFormatting sqref="B23:B27">
    <cfRule type="expression" dxfId="32" priority="50">
      <formula>SUM(#REF!)&lt;&gt;0</formula>
    </cfRule>
  </conditionalFormatting>
  <conditionalFormatting sqref="B29:E33">
    <cfRule type="expression" dxfId="31" priority="39">
      <formula>SUM(#REF!)&lt;&gt;0</formula>
    </cfRule>
  </conditionalFormatting>
  <conditionalFormatting sqref="B35:E39">
    <cfRule type="expression" dxfId="30" priority="38">
      <formula>SUM(#REF!)&lt;&gt;0</formula>
    </cfRule>
  </conditionalFormatting>
  <conditionalFormatting sqref="C19">
    <cfRule type="expression" dxfId="29" priority="2">
      <formula>SUM(#REF!)&lt;&gt;0</formula>
    </cfRule>
  </conditionalFormatting>
  <conditionalFormatting sqref="C23:E27 B43:E47 B49:E53 B55:E59 B61:E65 B67:E71 B73:E77 B79:E83 B85:E89">
    <cfRule type="expression" dxfId="28" priority="37">
      <formula>SUM(#REF!)&lt;&gt;0</formula>
    </cfRule>
  </conditionalFormatting>
  <conditionalFormatting sqref="G19">
    <cfRule type="expression" dxfId="27" priority="112" stopIfTrue="1">
      <formula>AND(G19&lt;25000,H19&lt;0.05)</formula>
    </cfRule>
  </conditionalFormatting>
  <conditionalFormatting sqref="H19">
    <cfRule type="expression" dxfId="26" priority="116">
      <formula>AND($H19&lt;0.05,$G19&lt;25000)</formula>
    </cfRule>
  </conditionalFormatting>
  <conditionalFormatting sqref="I23:I27 I29:I33 I35:I39 I43:I47 I49:I53 I55:I59 I61:I65 I67:I71 I73:I77 I79:I83 I85:I89">
    <cfRule type="expression" dxfId="25" priority="110" stopIfTrue="1">
      <formula>AND(I23&lt;25000,#REF!&lt;0.05)</formula>
    </cfRule>
  </conditionalFormatting>
  <conditionalFormatting sqref="J19">
    <cfRule type="expression" dxfId="24" priority="1">
      <formula>SUM(#REF!)&lt;&gt;0</formula>
    </cfRule>
  </conditionalFormatting>
  <conditionalFormatting sqref="J23 J29 J35">
    <cfRule type="expression" dxfId="23" priority="75" stopIfTrue="1">
      <formula>AND(J23&lt;0.05,#REF!&lt;25000)</formula>
    </cfRule>
  </conditionalFormatting>
  <conditionalFormatting sqref="J43">
    <cfRule type="expression" dxfId="22" priority="73" stopIfTrue="1">
      <formula>AND(J43&lt;0.05,#REF!&lt;25000)</formula>
    </cfRule>
  </conditionalFormatting>
  <conditionalFormatting sqref="J49">
    <cfRule type="expression" dxfId="21" priority="71" stopIfTrue="1">
      <formula>AND(J49&lt;0.05,#REF!&lt;25000)</formula>
    </cfRule>
  </conditionalFormatting>
  <conditionalFormatting sqref="J55">
    <cfRule type="expression" dxfId="20" priority="69" stopIfTrue="1">
      <formula>AND(J55&lt;0.05,#REF!&lt;25000)</formula>
    </cfRule>
  </conditionalFormatting>
  <conditionalFormatting sqref="J61">
    <cfRule type="expression" dxfId="19" priority="67" stopIfTrue="1">
      <formula>AND(J61&lt;0.05,#REF!&lt;25000)</formula>
    </cfRule>
  </conditionalFormatting>
  <conditionalFormatting sqref="J67">
    <cfRule type="expression" dxfId="18" priority="65" stopIfTrue="1">
      <formula>AND(J67&lt;0.05,#REF!&lt;25000)</formula>
    </cfRule>
  </conditionalFormatting>
  <conditionalFormatting sqref="J73">
    <cfRule type="expression" dxfId="17" priority="63" stopIfTrue="1">
      <formula>AND(J73&lt;0.05,#REF!&lt;25000)</formula>
    </cfRule>
  </conditionalFormatting>
  <conditionalFormatting sqref="J79">
    <cfRule type="expression" dxfId="16" priority="61" stopIfTrue="1">
      <formula>AND(J79&lt;0.05,#REF!&lt;25000)</formula>
    </cfRule>
  </conditionalFormatting>
  <conditionalFormatting sqref="J85">
    <cfRule type="expression" dxfId="15" priority="59" stopIfTrue="1">
      <formula>AND(J85&lt;0.05,#REF!&lt;25000)</formula>
    </cfRule>
  </conditionalFormatting>
  <conditionalFormatting sqref="K24:K27">
    <cfRule type="expression" dxfId="14" priority="15">
      <formula>SUM(#REF!)&lt;&gt;0</formula>
    </cfRule>
  </conditionalFormatting>
  <conditionalFormatting sqref="K30:K33">
    <cfRule type="expression" dxfId="13" priority="14">
      <formula>SUM(#REF!)&lt;&gt;0</formula>
    </cfRule>
  </conditionalFormatting>
  <conditionalFormatting sqref="K36:K39">
    <cfRule type="expression" dxfId="12" priority="13">
      <formula>SUM(#REF!)&lt;&gt;0</formula>
    </cfRule>
  </conditionalFormatting>
  <conditionalFormatting sqref="K44:K47">
    <cfRule type="expression" dxfId="11" priority="12">
      <formula>SUM(#REF!)&lt;&gt;0</formula>
    </cfRule>
  </conditionalFormatting>
  <conditionalFormatting sqref="K50:K53">
    <cfRule type="expression" dxfId="10" priority="11">
      <formula>SUM(#REF!)&lt;&gt;0</formula>
    </cfRule>
  </conditionalFormatting>
  <conditionalFormatting sqref="K56:K59">
    <cfRule type="expression" dxfId="9" priority="10">
      <formula>SUM(#REF!)&lt;&gt;0</formula>
    </cfRule>
  </conditionalFormatting>
  <conditionalFormatting sqref="K62:K65">
    <cfRule type="expression" dxfId="8" priority="9">
      <formula>SUM(#REF!)&lt;&gt;0</formula>
    </cfRule>
  </conditionalFormatting>
  <conditionalFormatting sqref="K68:K71">
    <cfRule type="expression" dxfId="7" priority="8">
      <formula>SUM(#REF!)&lt;&gt;0</formula>
    </cfRule>
  </conditionalFormatting>
  <conditionalFormatting sqref="K74:K77">
    <cfRule type="expression" dxfId="6" priority="7">
      <formula>SUM(#REF!)&lt;&gt;0</formula>
    </cfRule>
  </conditionalFormatting>
  <conditionalFormatting sqref="K80:K83">
    <cfRule type="expression" dxfId="5" priority="6">
      <formula>SUM(#REF!)&lt;&gt;0</formula>
    </cfRule>
  </conditionalFormatting>
  <conditionalFormatting sqref="K86:K89">
    <cfRule type="expression" dxfId="4" priority="5">
      <formula>SUM(#REF!)&lt;&gt;0</formula>
    </cfRule>
  </conditionalFormatting>
  <dataValidations count="3">
    <dataValidation allowBlank="1" showInputMessage="1" showErrorMessage="1" promptTitle="יחידות מידה שונות" prompt="עבור גט&quot;ד יש להזין צריכת דלק בק&quot;ג" sqref="D26 D32 D38 D46 D52 D58 D64 D70 D76 D82 D88" xr:uid="{B1836979-D719-4322-AD7F-B53DD6C1D6E1}"/>
    <dataValidation type="list" allowBlank="1" showInputMessage="1" showErrorMessage="1" sqref="J28:J29 J85 J73 J43 J49 J55 J61 J67 J79 J40 J34:J35 J23" xr:uid="{C86F7087-33A2-4C47-888C-0105717ECB2C}">
      <formula1>list18</formula1>
    </dataValidation>
    <dataValidation showInputMessage="1" showErrorMessage="1" promptTitle="יחידות מידה" sqref="D19" xr:uid="{CA028BE0-1B6D-4490-9FEA-8468863A56DF}"/>
  </dataValidations>
  <pageMargins left="0.70866141732283472" right="0.70866141732283472" top="0.74803149606299213" bottom="0.74803149606299213" header="0.31496062992125984" footer="0.31496062992125984"/>
  <pageSetup paperSize="9" scale="72" orientation="landscape" r:id="rId1"/>
  <headerFooter>
    <oddFoote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4AD3B9B-9FDC-43DD-98D4-F4F2BB215982}">
          <x14:formula1>
            <xm:f>'מיפוי שמות'!$F$2:$F$5</xm:f>
          </x14:formula1>
          <xm:sqref>J44:J47 J50:J53 J56:J59 J62:J65 J68:J71 J74:J77 J80:J83 J86:J89 J36:J39 J30:J33 J24:J27 I19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97954-217D-48FC-93A6-0C2DB9807000}">
  <sheetPr>
    <tabColor rgb="FF2ACC32"/>
  </sheetPr>
  <dimension ref="A1:AJ83"/>
  <sheetViews>
    <sheetView rightToLeft="1" topLeftCell="A15" zoomScale="70" zoomScaleNormal="70" workbookViewId="0">
      <selection activeCell="I20" sqref="I20"/>
    </sheetView>
  </sheetViews>
  <sheetFormatPr baseColWidth="10" defaultColWidth="8.1640625" defaultRowHeight="24" customHeight="1" x14ac:dyDescent="0.15"/>
  <cols>
    <col min="1" max="11" width="15.5" style="14" customWidth="1"/>
    <col min="12" max="12" width="15.5" style="20" customWidth="1"/>
    <col min="13" max="15" width="8.1640625" style="20"/>
    <col min="16" max="16" width="8.1640625" style="47"/>
    <col min="17" max="18" width="8.1640625" style="20"/>
    <col min="19" max="36" width="8.1640625" style="19"/>
    <col min="37" max="16384" width="8.1640625" style="14"/>
  </cols>
  <sheetData>
    <row r="1" spans="1:22" ht="24" customHeight="1" x14ac:dyDescent="0.15">
      <c r="A1" s="630"/>
      <c r="B1" s="630" t="s">
        <v>468</v>
      </c>
      <c r="C1" s="630"/>
      <c r="D1" s="630"/>
      <c r="E1" s="630"/>
      <c r="F1" s="630"/>
      <c r="G1" s="630"/>
      <c r="H1" s="630"/>
      <c r="I1" s="630"/>
      <c r="J1" s="630"/>
      <c r="K1" s="630"/>
      <c r="L1" s="630"/>
    </row>
    <row r="2" spans="1:22" ht="24" customHeight="1" x14ac:dyDescent="0.15">
      <c r="A2" s="630"/>
      <c r="B2" s="630"/>
      <c r="C2" s="630"/>
      <c r="D2" s="630"/>
      <c r="E2" s="630"/>
      <c r="F2" s="630"/>
      <c r="G2" s="630"/>
      <c r="H2" s="630"/>
      <c r="I2" s="630"/>
      <c r="J2" s="630"/>
      <c r="K2" s="630"/>
      <c r="L2" s="630"/>
    </row>
    <row r="3" spans="1:22" ht="24" customHeight="1" x14ac:dyDescent="0.15">
      <c r="A3" s="48"/>
      <c r="B3" s="48"/>
      <c r="C3" s="48"/>
      <c r="D3" s="48"/>
      <c r="E3" s="48"/>
      <c r="F3" s="48"/>
      <c r="G3" s="48"/>
      <c r="H3" s="48"/>
      <c r="I3" s="48"/>
    </row>
    <row r="4" spans="1:22" ht="24" customHeight="1" x14ac:dyDescent="0.25">
      <c r="A4" s="584" t="s">
        <v>494</v>
      </c>
      <c r="B4" s="469"/>
      <c r="C4" s="470"/>
      <c r="D4" s="470"/>
      <c r="E4" s="470"/>
      <c r="F4" s="470"/>
      <c r="G4" s="584" t="str">
        <f>'פרטי המדווח'!$E$6</f>
        <v>סופר בוס ושות'</v>
      </c>
      <c r="H4" s="504"/>
      <c r="I4" s="504"/>
      <c r="J4" s="504"/>
      <c r="K4" s="584" t="s">
        <v>495</v>
      </c>
      <c r="L4" s="640">
        <f>'פרטי המדווח'!$E$7</f>
        <v>550214829</v>
      </c>
    </row>
    <row r="5" spans="1:22" ht="24" customHeight="1" x14ac:dyDescent="0.15">
      <c r="A5" s="584" t="s">
        <v>496</v>
      </c>
      <c r="B5" s="469"/>
      <c r="C5" s="470"/>
      <c r="D5" s="470"/>
      <c r="E5" s="470"/>
      <c r="F5" s="470"/>
      <c r="G5" s="504"/>
      <c r="H5" s="504"/>
      <c r="I5" s="504"/>
      <c r="J5" s="469"/>
      <c r="K5" s="468"/>
      <c r="L5" s="469"/>
    </row>
    <row r="6" spans="1:22" ht="24" customHeight="1" x14ac:dyDescent="0.15">
      <c r="L6" s="14"/>
      <c r="M6" s="14"/>
      <c r="N6" s="14"/>
      <c r="O6" s="14"/>
      <c r="P6" s="14"/>
      <c r="Q6" s="14"/>
      <c r="R6" s="14"/>
      <c r="S6" s="14"/>
      <c r="T6" s="14"/>
      <c r="U6" s="14"/>
      <c r="V6" s="14"/>
    </row>
    <row r="7" spans="1:22" ht="24" customHeight="1" x14ac:dyDescent="0.15">
      <c r="A7" s="631" t="s">
        <v>89</v>
      </c>
      <c r="B7" s="49"/>
      <c r="C7" s="50"/>
      <c r="D7" s="50"/>
      <c r="E7" s="50"/>
      <c r="F7" s="50"/>
      <c r="G7" s="50"/>
      <c r="H7" s="51"/>
      <c r="I7" s="51"/>
      <c r="J7" s="51"/>
      <c r="K7" s="51"/>
      <c r="L7" s="51"/>
      <c r="M7" s="13"/>
    </row>
    <row r="8" spans="1:22" ht="24" customHeight="1" x14ac:dyDescent="0.15">
      <c r="A8" s="642" t="s">
        <v>90</v>
      </c>
      <c r="B8" s="643"/>
      <c r="C8" s="643"/>
      <c r="D8" s="643"/>
      <c r="E8" s="643"/>
      <c r="F8" s="643"/>
      <c r="G8" s="643"/>
      <c r="H8" s="643"/>
      <c r="I8" s="643"/>
      <c r="J8" s="25"/>
      <c r="K8" s="25"/>
      <c r="L8" s="760"/>
    </row>
    <row r="9" spans="1:22" ht="24" customHeight="1" x14ac:dyDescent="0.15">
      <c r="A9" s="644" t="s">
        <v>91</v>
      </c>
      <c r="B9" s="643"/>
      <c r="C9" s="643"/>
      <c r="D9" s="643"/>
      <c r="E9" s="643"/>
      <c r="F9" s="643"/>
      <c r="G9" s="643"/>
      <c r="H9" s="643"/>
      <c r="I9" s="643"/>
      <c r="J9" s="25"/>
      <c r="K9" s="25"/>
      <c r="L9" s="760"/>
    </row>
    <row r="10" spans="1:22" ht="24" customHeight="1" x14ac:dyDescent="0.15">
      <c r="A10" s="642"/>
      <c r="B10" s="643"/>
      <c r="C10" s="643"/>
      <c r="D10" s="643"/>
      <c r="E10" s="643"/>
      <c r="F10" s="643"/>
      <c r="G10" s="643"/>
      <c r="H10" s="643"/>
      <c r="I10" s="643"/>
      <c r="J10" s="25"/>
      <c r="K10" s="25"/>
      <c r="L10" s="760"/>
    </row>
    <row r="11" spans="1:22" ht="24" customHeight="1" x14ac:dyDescent="0.15">
      <c r="A11" s="642" t="s">
        <v>519</v>
      </c>
      <c r="B11" s="643"/>
      <c r="C11" s="643"/>
      <c r="D11" s="643"/>
      <c r="E11" s="643"/>
      <c r="F11" s="643"/>
      <c r="G11" s="643"/>
      <c r="H11" s="643"/>
      <c r="I11" s="643"/>
      <c r="J11" s="25"/>
      <c r="K11" s="25"/>
      <c r="L11" s="760"/>
    </row>
    <row r="12" spans="1:22" ht="24" customHeight="1" x14ac:dyDescent="0.15">
      <c r="A12" s="645" t="s">
        <v>453</v>
      </c>
      <c r="B12" s="646"/>
      <c r="C12" s="646"/>
      <c r="D12" s="646"/>
      <c r="E12" s="646"/>
      <c r="F12" s="646"/>
      <c r="G12" s="646"/>
      <c r="H12" s="646"/>
      <c r="I12" s="646"/>
      <c r="J12" s="26"/>
      <c r="K12" s="26"/>
      <c r="L12" s="761"/>
    </row>
    <row r="13" spans="1:22" ht="24" customHeight="1" thickBot="1" x14ac:dyDescent="0.2">
      <c r="G13" s="20"/>
    </row>
    <row r="14" spans="1:22" ht="24" customHeight="1" thickBot="1" x14ac:dyDescent="0.2">
      <c r="D14" s="706" t="s">
        <v>92</v>
      </c>
      <c r="E14" s="707"/>
      <c r="F14" s="708">
        <f>SUM(F19:F24)</f>
        <v>2356.7599999999998</v>
      </c>
      <c r="G14" s="710" t="s">
        <v>93</v>
      </c>
      <c r="H14" s="709"/>
    </row>
    <row r="15" spans="1:22" ht="24" customHeight="1" x14ac:dyDescent="0.15">
      <c r="G15" s="20"/>
    </row>
    <row r="16" spans="1:22" ht="24" customHeight="1" x14ac:dyDescent="0.2">
      <c r="A16" s="647" t="s">
        <v>252</v>
      </c>
      <c r="B16" s="52"/>
      <c r="C16" s="53"/>
      <c r="D16" s="53"/>
      <c r="E16" s="53"/>
      <c r="F16" s="53"/>
      <c r="G16" s="53"/>
      <c r="H16" s="53"/>
      <c r="I16" s="53"/>
      <c r="L16" s="29"/>
      <c r="M16" s="29"/>
      <c r="N16" s="29"/>
      <c r="O16" s="29"/>
      <c r="P16" s="29"/>
    </row>
    <row r="17" spans="1:36" ht="24" customHeight="1" x14ac:dyDescent="0.2">
      <c r="A17" s="480" t="s">
        <v>94</v>
      </c>
      <c r="B17" s="481"/>
      <c r="C17" s="481"/>
      <c r="D17" s="481"/>
      <c r="E17" s="481"/>
      <c r="F17" s="481"/>
      <c r="G17" s="54"/>
      <c r="H17" s="54"/>
      <c r="I17" s="54"/>
      <c r="L17" s="29"/>
      <c r="M17" s="29"/>
      <c r="N17" s="29"/>
      <c r="O17" s="29"/>
      <c r="P17" s="29"/>
    </row>
    <row r="18" spans="1:36" ht="90" customHeight="1" thickBot="1" x14ac:dyDescent="0.25">
      <c r="A18" s="756" t="s">
        <v>95</v>
      </c>
      <c r="B18" s="756" t="s">
        <v>250</v>
      </c>
      <c r="C18" s="757" t="s">
        <v>96</v>
      </c>
      <c r="D18" s="757" t="s">
        <v>97</v>
      </c>
      <c r="E18" s="757" t="s">
        <v>98</v>
      </c>
      <c r="F18" s="757" t="s">
        <v>99</v>
      </c>
      <c r="G18" s="756" t="s">
        <v>100</v>
      </c>
      <c r="H18" s="756" t="s">
        <v>101</v>
      </c>
      <c r="I18" s="756" t="s">
        <v>102</v>
      </c>
      <c r="J18" s="29"/>
      <c r="K18" s="29"/>
      <c r="L18" s="29"/>
      <c r="M18" s="29"/>
      <c r="N18" s="29"/>
      <c r="P18" s="20"/>
      <c r="Q18" s="19"/>
      <c r="R18" s="19"/>
      <c r="AI18" s="14"/>
      <c r="AJ18" s="14"/>
    </row>
    <row r="19" spans="1:36" ht="24" customHeight="1" thickBot="1" x14ac:dyDescent="0.25">
      <c r="A19" s="2" t="s">
        <v>113</v>
      </c>
      <c r="B19" s="758">
        <v>1232</v>
      </c>
      <c r="C19" s="743" t="s">
        <v>104</v>
      </c>
      <c r="D19" s="55">
        <v>100</v>
      </c>
      <c r="E19" s="744">
        <f t="shared" ref="E19:E24" si="0">IFERROR(VLOOKUP(A19,$A$39:$B$56,2,FALSE),"")</f>
        <v>1300</v>
      </c>
      <c r="F19" s="745">
        <f t="shared" ref="F19:F24" si="1">IFERROR(+B19*D19/100*E19/1000,"")</f>
        <v>1601.6</v>
      </c>
      <c r="G19" s="746">
        <f>IFERROR(F19/'סיכום מצבת ופליטות- אוטומטי'!$B$41,"")</f>
        <v>0.12219362556104803</v>
      </c>
      <c r="H19" s="742" t="s">
        <v>168</v>
      </c>
      <c r="I19" s="758" t="s">
        <v>551</v>
      </c>
      <c r="J19" s="29"/>
      <c r="K19" s="29"/>
      <c r="L19" s="29"/>
      <c r="M19" s="29"/>
      <c r="N19" s="29"/>
      <c r="P19" s="20"/>
      <c r="Q19" s="19"/>
      <c r="R19" s="19"/>
      <c r="AI19" s="14"/>
      <c r="AJ19" s="14"/>
    </row>
    <row r="20" spans="1:36" ht="24" customHeight="1" thickBot="1" x14ac:dyDescent="0.25">
      <c r="A20" s="2" t="s">
        <v>120</v>
      </c>
      <c r="B20" s="758">
        <v>465</v>
      </c>
      <c r="C20" s="747" t="s">
        <v>104</v>
      </c>
      <c r="D20" s="56">
        <v>100</v>
      </c>
      <c r="E20" s="744">
        <f t="shared" si="0"/>
        <v>1624</v>
      </c>
      <c r="F20" s="748">
        <f t="shared" si="1"/>
        <v>755.16</v>
      </c>
      <c r="G20" s="746">
        <f>IFERROR(F20/'סיכום מצבת ופליטות- אוטומטי'!$B$41,"")</f>
        <v>5.7614721702473171E-2</v>
      </c>
      <c r="H20" s="742" t="s">
        <v>168</v>
      </c>
      <c r="I20" s="758" t="s">
        <v>551</v>
      </c>
      <c r="J20" s="29"/>
      <c r="K20" s="29"/>
      <c r="L20" s="29"/>
      <c r="M20" s="29"/>
      <c r="N20" s="29"/>
      <c r="P20" s="20"/>
      <c r="Q20" s="19"/>
      <c r="R20" s="19"/>
      <c r="AI20" s="14"/>
      <c r="AJ20" s="14"/>
    </row>
    <row r="21" spans="1:36" ht="24" customHeight="1" thickBot="1" x14ac:dyDescent="0.25">
      <c r="A21" s="2"/>
      <c r="B21" s="759"/>
      <c r="C21" s="747" t="s">
        <v>104</v>
      </c>
      <c r="D21" s="56">
        <v>100</v>
      </c>
      <c r="E21" s="744" t="str">
        <f t="shared" si="0"/>
        <v/>
      </c>
      <c r="F21" s="748" t="str">
        <f t="shared" si="1"/>
        <v/>
      </c>
      <c r="G21" s="746" t="str">
        <f>IFERROR(F21/'סיכום מצבת ופליטות- אוטומטי'!$B$41,"")</f>
        <v/>
      </c>
      <c r="H21" s="742"/>
      <c r="I21" s="758"/>
      <c r="J21" s="29"/>
      <c r="K21" s="29"/>
      <c r="L21" s="29"/>
      <c r="M21" s="29"/>
      <c r="N21" s="29"/>
      <c r="P21" s="20"/>
      <c r="Q21" s="19"/>
      <c r="R21" s="19"/>
      <c r="AI21" s="14"/>
      <c r="AJ21" s="14"/>
    </row>
    <row r="22" spans="1:36" ht="24" customHeight="1" thickBot="1" x14ac:dyDescent="0.25">
      <c r="A22" s="2"/>
      <c r="B22" s="758"/>
      <c r="C22" s="747" t="s">
        <v>104</v>
      </c>
      <c r="D22" s="56">
        <v>100</v>
      </c>
      <c r="E22" s="744" t="str">
        <f t="shared" si="0"/>
        <v/>
      </c>
      <c r="F22" s="748" t="str">
        <f t="shared" si="1"/>
        <v/>
      </c>
      <c r="G22" s="746" t="str">
        <f>IFERROR(F22/'סיכום מצבת ופליטות- אוטומטי'!$B$41,"")</f>
        <v/>
      </c>
      <c r="H22" s="742"/>
      <c r="I22" s="758"/>
      <c r="J22" s="29"/>
      <c r="K22" s="29"/>
      <c r="L22" s="29"/>
      <c r="M22" s="29"/>
      <c r="N22" s="29"/>
      <c r="P22" s="20"/>
      <c r="Q22" s="19"/>
      <c r="R22" s="19"/>
      <c r="AI22" s="14"/>
      <c r="AJ22" s="14"/>
    </row>
    <row r="23" spans="1:36" ht="24" customHeight="1" thickBot="1" x14ac:dyDescent="0.25">
      <c r="A23" s="2"/>
      <c r="B23" s="758"/>
      <c r="C23" s="747" t="s">
        <v>104</v>
      </c>
      <c r="D23" s="56">
        <v>100</v>
      </c>
      <c r="E23" s="744" t="str">
        <f t="shared" si="0"/>
        <v/>
      </c>
      <c r="F23" s="748" t="str">
        <f t="shared" si="1"/>
        <v/>
      </c>
      <c r="G23" s="746" t="str">
        <f>IFERROR(F23/'סיכום מצבת ופליטות- אוטומטי'!$B$41,"")</f>
        <v/>
      </c>
      <c r="H23" s="742"/>
      <c r="I23" s="758"/>
      <c r="J23" s="29"/>
      <c r="K23" s="29"/>
      <c r="L23" s="29"/>
      <c r="M23" s="29"/>
      <c r="N23" s="29"/>
      <c r="P23" s="20"/>
      <c r="Q23" s="19"/>
      <c r="R23" s="19"/>
      <c r="AI23" s="14"/>
      <c r="AJ23" s="14"/>
    </row>
    <row r="24" spans="1:36" ht="24" customHeight="1" thickBot="1" x14ac:dyDescent="0.25">
      <c r="A24" s="2"/>
      <c r="B24" s="758"/>
      <c r="C24" s="747" t="s">
        <v>104</v>
      </c>
      <c r="D24" s="56">
        <v>100</v>
      </c>
      <c r="E24" s="744" t="str">
        <f t="shared" si="0"/>
        <v/>
      </c>
      <c r="F24" s="748" t="str">
        <f t="shared" si="1"/>
        <v/>
      </c>
      <c r="G24" s="746" t="str">
        <f>IFERROR(F24/'סיכום מצבת ופליטות- אוטומטי'!$B$41,"")</f>
        <v/>
      </c>
      <c r="H24" s="742"/>
      <c r="I24" s="758"/>
      <c r="J24" s="29"/>
      <c r="K24" s="29"/>
      <c r="L24" s="29"/>
      <c r="M24" s="29"/>
      <c r="N24" s="29"/>
      <c r="P24" s="20"/>
      <c r="Q24" s="19"/>
      <c r="R24" s="19"/>
      <c r="AI24" s="14"/>
      <c r="AJ24" s="14"/>
    </row>
    <row r="25" spans="1:36" ht="52.5" customHeight="1" x14ac:dyDescent="0.2">
      <c r="A25" s="16"/>
      <c r="B25" s="16"/>
      <c r="C25" s="16"/>
      <c r="D25" s="16"/>
      <c r="E25" s="16"/>
      <c r="F25" s="57"/>
      <c r="G25" s="16"/>
      <c r="H25" s="16"/>
      <c r="I25" s="16"/>
      <c r="J25" s="29"/>
      <c r="K25" s="29"/>
      <c r="L25" s="29"/>
      <c r="M25" s="29"/>
      <c r="N25" s="29"/>
      <c r="P25" s="20"/>
      <c r="Q25" s="19"/>
      <c r="R25" s="19"/>
      <c r="AI25" s="14"/>
      <c r="AJ25" s="14"/>
    </row>
    <row r="26" spans="1:36" ht="25.5" hidden="1" customHeight="1" x14ac:dyDescent="0.2">
      <c r="A26" s="27" t="s">
        <v>105</v>
      </c>
      <c r="B26" s="58"/>
      <c r="C26" s="22"/>
      <c r="D26" s="22"/>
      <c r="E26" s="22"/>
      <c r="F26" s="59"/>
      <c r="G26" s="22"/>
      <c r="H26" s="22"/>
      <c r="I26" s="22"/>
      <c r="J26" s="29"/>
      <c r="K26" s="29"/>
      <c r="L26" s="29"/>
      <c r="M26" s="29"/>
      <c r="N26" s="29"/>
      <c r="P26" s="20"/>
      <c r="Q26" s="19"/>
      <c r="R26" s="19"/>
      <c r="AI26" s="14"/>
      <c r="AJ26" s="14"/>
    </row>
    <row r="27" spans="1:36" ht="21.75" hidden="1" customHeight="1" x14ac:dyDescent="0.2">
      <c r="A27" s="60"/>
      <c r="B27" s="24"/>
      <c r="C27" s="24"/>
      <c r="D27" s="24"/>
      <c r="E27" s="24"/>
      <c r="F27" s="61"/>
      <c r="G27" s="24"/>
      <c r="H27" s="24"/>
      <c r="I27" s="24"/>
      <c r="J27" s="29"/>
      <c r="K27" s="29"/>
      <c r="L27" s="29"/>
      <c r="M27" s="29"/>
      <c r="N27" s="29"/>
      <c r="P27" s="20"/>
      <c r="Q27" s="19"/>
      <c r="R27" s="19"/>
      <c r="AI27" s="14"/>
      <c r="AJ27" s="14"/>
    </row>
    <row r="28" spans="1:36" ht="30" hidden="1" customHeight="1" x14ac:dyDescent="0.2">
      <c r="A28" s="908" t="s">
        <v>95</v>
      </c>
      <c r="B28" s="906" t="s">
        <v>251</v>
      </c>
      <c r="C28" s="911" t="s">
        <v>96</v>
      </c>
      <c r="D28" s="906" t="s">
        <v>97</v>
      </c>
      <c r="E28" s="906" t="s">
        <v>98</v>
      </c>
      <c r="F28" s="913" t="s">
        <v>99</v>
      </c>
      <c r="G28" s="906" t="s">
        <v>100</v>
      </c>
      <c r="H28" s="906" t="s">
        <v>101</v>
      </c>
      <c r="I28" s="906" t="s">
        <v>102</v>
      </c>
      <c r="J28" s="29"/>
      <c r="K28" s="29"/>
      <c r="L28" s="29"/>
      <c r="M28" s="29"/>
      <c r="N28" s="29"/>
      <c r="P28" s="20"/>
      <c r="Q28" s="19"/>
      <c r="R28" s="19"/>
      <c r="AI28" s="14"/>
      <c r="AJ28" s="14"/>
    </row>
    <row r="29" spans="1:36" ht="44.25" hidden="1" customHeight="1" x14ac:dyDescent="0.2">
      <c r="A29" s="909"/>
      <c r="B29" s="910"/>
      <c r="C29" s="912"/>
      <c r="D29" s="907"/>
      <c r="E29" s="907"/>
      <c r="F29" s="914"/>
      <c r="G29" s="907"/>
      <c r="H29" s="907"/>
      <c r="I29" s="907"/>
      <c r="J29" s="29"/>
      <c r="K29" s="29"/>
      <c r="L29" s="29"/>
      <c r="M29" s="29"/>
      <c r="N29" s="29"/>
      <c r="P29" s="20"/>
      <c r="Q29" s="19"/>
      <c r="R29" s="19"/>
      <c r="AI29" s="14"/>
      <c r="AJ29" s="14"/>
    </row>
    <row r="30" spans="1:36" ht="24" hidden="1" customHeight="1" x14ac:dyDescent="0.2">
      <c r="A30" s="62"/>
      <c r="B30" s="737"/>
      <c r="C30" s="738" t="s">
        <v>104</v>
      </c>
      <c r="D30" s="63">
        <v>100</v>
      </c>
      <c r="E30" s="739" t="str">
        <f t="shared" ref="E30:E36" si="2">IFERROR(VLOOKUP(A30,$A$39:$B$56,2,FALSE),"")</f>
        <v/>
      </c>
      <c r="F30" s="740" t="str">
        <f t="shared" ref="F30:F36" si="3">IFERROR(+B30*D30/100*E30/1000,"")</f>
        <v/>
      </c>
      <c r="G30" s="741" t="str">
        <f>IFERROR(+F30/[2]סיכום!$C$34,"")</f>
        <v/>
      </c>
      <c r="H30" s="736"/>
      <c r="I30" s="736"/>
      <c r="J30" s="29"/>
      <c r="K30" s="29"/>
      <c r="L30" s="29"/>
      <c r="M30" s="29"/>
      <c r="N30" s="29"/>
      <c r="P30" s="20"/>
      <c r="Q30" s="19"/>
      <c r="R30" s="19"/>
      <c r="AI30" s="14"/>
      <c r="AJ30" s="14"/>
    </row>
    <row r="31" spans="1:36" ht="24" hidden="1" customHeight="1" x14ac:dyDescent="0.2">
      <c r="A31" s="62"/>
      <c r="B31" s="737"/>
      <c r="C31" s="738" t="s">
        <v>104</v>
      </c>
      <c r="D31" s="63">
        <v>100</v>
      </c>
      <c r="E31" s="739" t="str">
        <f t="shared" si="2"/>
        <v/>
      </c>
      <c r="F31" s="740" t="str">
        <f t="shared" si="3"/>
        <v/>
      </c>
      <c r="G31" s="741" t="str">
        <f>IFERROR(+F31/[2]סיכום!$C$34,"")</f>
        <v/>
      </c>
      <c r="H31" s="736"/>
      <c r="I31" s="736"/>
      <c r="J31" s="29"/>
      <c r="K31" s="29"/>
      <c r="L31" s="29"/>
      <c r="M31" s="29"/>
      <c r="N31" s="29"/>
      <c r="P31" s="20"/>
      <c r="Q31" s="19"/>
      <c r="R31" s="19"/>
      <c r="AI31" s="14"/>
      <c r="AJ31" s="14"/>
    </row>
    <row r="32" spans="1:36" ht="24" hidden="1" customHeight="1" x14ac:dyDescent="0.2">
      <c r="A32" s="62"/>
      <c r="B32" s="737"/>
      <c r="C32" s="738" t="s">
        <v>104</v>
      </c>
      <c r="D32" s="63">
        <v>100</v>
      </c>
      <c r="E32" s="739" t="str">
        <f t="shared" si="2"/>
        <v/>
      </c>
      <c r="F32" s="740" t="str">
        <f t="shared" si="3"/>
        <v/>
      </c>
      <c r="G32" s="741" t="str">
        <f>IFERROR(+F32/[2]סיכום!$C$34,"")</f>
        <v/>
      </c>
      <c r="H32" s="736"/>
      <c r="I32" s="736"/>
      <c r="J32" s="29"/>
      <c r="K32" s="29"/>
      <c r="L32" s="29"/>
      <c r="M32" s="29"/>
      <c r="N32" s="29"/>
      <c r="P32" s="20"/>
      <c r="Q32" s="19"/>
      <c r="R32" s="19"/>
      <c r="AI32" s="14"/>
      <c r="AJ32" s="14"/>
    </row>
    <row r="33" spans="1:36" ht="24" hidden="1" customHeight="1" x14ac:dyDescent="0.2">
      <c r="A33" s="62"/>
      <c r="B33" s="737"/>
      <c r="C33" s="738" t="s">
        <v>104</v>
      </c>
      <c r="D33" s="63">
        <v>100</v>
      </c>
      <c r="E33" s="739" t="str">
        <f t="shared" si="2"/>
        <v/>
      </c>
      <c r="F33" s="740" t="str">
        <f t="shared" si="3"/>
        <v/>
      </c>
      <c r="G33" s="741" t="str">
        <f>IFERROR(+F33/[2]סיכום!$C$34,"")</f>
        <v/>
      </c>
      <c r="H33" s="736"/>
      <c r="I33" s="736"/>
      <c r="J33" s="29"/>
      <c r="K33" s="29"/>
      <c r="L33" s="29"/>
      <c r="M33" s="29"/>
      <c r="N33" s="29"/>
      <c r="P33" s="20"/>
      <c r="Q33" s="19"/>
      <c r="R33" s="19"/>
      <c r="AI33" s="14"/>
      <c r="AJ33" s="14"/>
    </row>
    <row r="34" spans="1:36" ht="24" hidden="1" customHeight="1" x14ac:dyDescent="0.2">
      <c r="A34" s="62"/>
      <c r="B34" s="737"/>
      <c r="C34" s="738" t="s">
        <v>104</v>
      </c>
      <c r="D34" s="63">
        <v>100</v>
      </c>
      <c r="E34" s="739" t="str">
        <f t="shared" si="2"/>
        <v/>
      </c>
      <c r="F34" s="740" t="str">
        <f t="shared" si="3"/>
        <v/>
      </c>
      <c r="G34" s="741" t="str">
        <f>IFERROR(+F34/[2]סיכום!$C$34,"")</f>
        <v/>
      </c>
      <c r="H34" s="736"/>
      <c r="I34" s="736"/>
      <c r="J34" s="29"/>
      <c r="K34" s="29"/>
      <c r="L34" s="29"/>
      <c r="M34" s="29"/>
      <c r="N34" s="29"/>
      <c r="P34" s="20"/>
      <c r="Q34" s="19"/>
      <c r="R34" s="19"/>
      <c r="AI34" s="14"/>
      <c r="AJ34" s="14"/>
    </row>
    <row r="35" spans="1:36" ht="24" hidden="1" customHeight="1" x14ac:dyDescent="0.2">
      <c r="A35" s="62"/>
      <c r="B35" s="737"/>
      <c r="C35" s="738" t="s">
        <v>104</v>
      </c>
      <c r="D35" s="63">
        <v>100</v>
      </c>
      <c r="E35" s="739" t="str">
        <f t="shared" si="2"/>
        <v/>
      </c>
      <c r="F35" s="740" t="str">
        <f t="shared" si="3"/>
        <v/>
      </c>
      <c r="G35" s="741" t="str">
        <f>IFERROR(+F35/[2]סיכום!$C$34,"")</f>
        <v/>
      </c>
      <c r="H35" s="736"/>
      <c r="I35" s="736"/>
      <c r="J35" s="29"/>
      <c r="K35" s="29"/>
      <c r="L35" s="29"/>
      <c r="M35" s="29"/>
      <c r="N35" s="29"/>
      <c r="P35" s="20"/>
      <c r="Q35" s="19"/>
      <c r="R35" s="19"/>
      <c r="AI35" s="14"/>
      <c r="AJ35" s="14"/>
    </row>
    <row r="36" spans="1:36" ht="24" hidden="1" customHeight="1" x14ac:dyDescent="0.2">
      <c r="A36" s="750"/>
      <c r="B36" s="755"/>
      <c r="C36" s="754" t="s">
        <v>104</v>
      </c>
      <c r="D36" s="751">
        <v>100</v>
      </c>
      <c r="E36" s="739" t="str">
        <f t="shared" si="2"/>
        <v/>
      </c>
      <c r="F36" s="740" t="str">
        <f t="shared" si="3"/>
        <v/>
      </c>
      <c r="G36" s="741" t="str">
        <f>IFERROR(+F36/[2]סיכום!$C$34,"")</f>
        <v/>
      </c>
      <c r="H36" s="736"/>
      <c r="I36" s="736"/>
      <c r="J36" s="29"/>
      <c r="K36" s="29"/>
      <c r="L36" s="29"/>
      <c r="M36" s="29"/>
      <c r="N36" s="29"/>
      <c r="P36" s="20"/>
      <c r="Q36" s="19"/>
      <c r="R36" s="19"/>
      <c r="AI36" s="14"/>
      <c r="AJ36" s="14"/>
    </row>
    <row r="37" spans="1:36" ht="45" customHeight="1" x14ac:dyDescent="0.2">
      <c r="A37" s="752" t="s">
        <v>106</v>
      </c>
      <c r="B37" s="752"/>
      <c r="C37" s="752"/>
      <c r="D37" s="752"/>
      <c r="E37" s="753"/>
      <c r="F37" s="16"/>
      <c r="G37" s="16"/>
      <c r="H37" s="16"/>
      <c r="I37" s="16"/>
      <c r="J37" s="16"/>
      <c r="K37" s="16"/>
      <c r="L37" s="16"/>
      <c r="M37" s="29"/>
      <c r="N37" s="29"/>
      <c r="O37" s="29"/>
      <c r="P37" s="29"/>
    </row>
    <row r="38" spans="1:36" ht="95" customHeight="1" x14ac:dyDescent="0.2">
      <c r="A38" s="64" t="s">
        <v>107</v>
      </c>
      <c r="B38" s="762" t="s">
        <v>108</v>
      </c>
      <c r="C38" s="65" t="s">
        <v>109</v>
      </c>
      <c r="D38" s="65" t="s">
        <v>110</v>
      </c>
      <c r="E38" s="65"/>
      <c r="F38" s="16"/>
      <c r="G38" s="16"/>
      <c r="H38" s="16"/>
      <c r="I38" s="16"/>
      <c r="J38" s="16"/>
      <c r="K38" s="16"/>
      <c r="L38" s="16"/>
      <c r="M38" s="29"/>
      <c r="N38" s="29"/>
      <c r="O38" s="29"/>
      <c r="P38" s="29"/>
    </row>
    <row r="39" spans="1:36" ht="24" customHeight="1" x14ac:dyDescent="0.25">
      <c r="A39" s="66" t="s">
        <v>111</v>
      </c>
      <c r="B39" s="749">
        <f>GWP!E17</f>
        <v>10200</v>
      </c>
      <c r="C39" s="67">
        <f t="shared" ref="C39:C56" si="4">+IF($A$19=A39,$B$19*$D$19/100)+IF($A$20=A39,$B$20*$D$20/100)+IF($A$21=A39,$B$21*$D$21/100)+IF($A$22=A39,$B$22*$D$22/100)+IF($A$23=A39,$B$23*$D$23/100)+IF($A$24=A39,$B$24*$D$24/100)+IF($A$30=A39,$B$30*$D$30/100)+IF($A$31=A39,$B$31*$D$31/100)+IF($A$32=A39,$B$32*$D$32/100)+IF($A$33=A39,$B$33*$D$33/100)+IF($A$34=A39,$B$34*$D$34/100)+IF($A$35=A39,$B$35*$D$35/100)+IF($A$36=A39,$B$36*$D$36/100)</f>
        <v>0</v>
      </c>
      <c r="D39" s="67">
        <f t="shared" ref="D39:D56" si="5">+C39/1000*B39</f>
        <v>0</v>
      </c>
      <c r="E39" s="67"/>
      <c r="F39" s="16"/>
      <c r="G39" s="16"/>
      <c r="H39" s="16"/>
      <c r="I39" s="16"/>
      <c r="J39" s="16"/>
      <c r="K39" s="16"/>
      <c r="L39" s="16"/>
      <c r="M39" s="29"/>
      <c r="N39" s="29"/>
      <c r="O39" s="29"/>
      <c r="P39" s="29"/>
    </row>
    <row r="40" spans="1:36" ht="24" customHeight="1" x14ac:dyDescent="0.25">
      <c r="A40" s="66" t="s">
        <v>112</v>
      </c>
      <c r="B40" s="749">
        <f>GWP!E19</f>
        <v>79</v>
      </c>
      <c r="C40" s="67">
        <f t="shared" si="4"/>
        <v>0</v>
      </c>
      <c r="D40" s="67">
        <f t="shared" si="5"/>
        <v>0</v>
      </c>
      <c r="E40" s="67"/>
      <c r="F40" s="16"/>
      <c r="G40" s="16"/>
      <c r="H40" s="16"/>
      <c r="I40" s="16"/>
      <c r="J40" s="16"/>
      <c r="K40" s="16"/>
      <c r="L40" s="16"/>
      <c r="M40" s="29"/>
      <c r="N40" s="29"/>
      <c r="O40" s="29"/>
      <c r="P40" s="29"/>
    </row>
    <row r="41" spans="1:36" ht="24" customHeight="1" x14ac:dyDescent="0.25">
      <c r="A41" s="66" t="s">
        <v>103</v>
      </c>
      <c r="B41" s="749">
        <f>GWP!E18</f>
        <v>1760</v>
      </c>
      <c r="C41" s="67">
        <f t="shared" si="4"/>
        <v>0</v>
      </c>
      <c r="D41" s="67">
        <f t="shared" si="5"/>
        <v>0</v>
      </c>
      <c r="E41" s="67"/>
      <c r="F41" s="16"/>
      <c r="G41" s="16"/>
      <c r="H41" s="16"/>
      <c r="I41" s="16"/>
      <c r="J41" s="16"/>
      <c r="K41" s="16"/>
      <c r="L41" s="16"/>
      <c r="M41" s="29"/>
      <c r="N41" s="29"/>
      <c r="O41" s="29"/>
      <c r="P41" s="29"/>
    </row>
    <row r="42" spans="1:36" ht="24" customHeight="1" x14ac:dyDescent="0.25">
      <c r="A42" s="66" t="s">
        <v>113</v>
      </c>
      <c r="B42" s="749">
        <f>GWP!E25</f>
        <v>1300</v>
      </c>
      <c r="C42" s="67">
        <f t="shared" si="4"/>
        <v>1232</v>
      </c>
      <c r="D42" s="67">
        <f t="shared" si="5"/>
        <v>1601.6</v>
      </c>
      <c r="E42" s="67"/>
      <c r="F42" s="16"/>
      <c r="G42" s="16"/>
      <c r="H42" s="16"/>
      <c r="I42" s="16"/>
      <c r="J42" s="16"/>
      <c r="K42" s="16"/>
      <c r="L42" s="16"/>
      <c r="M42" s="29"/>
      <c r="N42" s="29"/>
      <c r="O42" s="29"/>
      <c r="P42" s="29"/>
    </row>
    <row r="43" spans="1:36" ht="24" customHeight="1" x14ac:dyDescent="0.25">
      <c r="A43" s="66" t="s">
        <v>114</v>
      </c>
      <c r="B43" s="749">
        <f>GWP!E31</f>
        <v>3350</v>
      </c>
      <c r="C43" s="67">
        <f t="shared" si="4"/>
        <v>0</v>
      </c>
      <c r="D43" s="67">
        <f t="shared" si="5"/>
        <v>0</v>
      </c>
      <c r="E43" s="67"/>
      <c r="F43" s="16"/>
      <c r="G43" s="16"/>
      <c r="H43" s="16"/>
      <c r="I43" s="16"/>
      <c r="J43" s="16"/>
      <c r="K43" s="16"/>
      <c r="L43" s="16"/>
      <c r="M43" s="29"/>
      <c r="N43" s="29"/>
      <c r="O43" s="29"/>
      <c r="P43" s="29"/>
    </row>
    <row r="44" spans="1:36" ht="22.5" customHeight="1" x14ac:dyDescent="0.25">
      <c r="A44" s="66" t="s">
        <v>115</v>
      </c>
      <c r="B44" s="749">
        <f>GWP!E41</f>
        <v>11100</v>
      </c>
      <c r="C44" s="67">
        <f t="shared" si="4"/>
        <v>0</v>
      </c>
      <c r="D44" s="67">
        <f t="shared" si="5"/>
        <v>0</v>
      </c>
      <c r="E44" s="67"/>
      <c r="F44" s="16"/>
      <c r="G44" s="16"/>
      <c r="H44" s="16"/>
      <c r="I44" s="16"/>
      <c r="J44" s="16"/>
      <c r="K44" s="16"/>
      <c r="L44" s="16"/>
      <c r="M44" s="29"/>
      <c r="N44" s="29"/>
      <c r="O44" s="29"/>
      <c r="P44" s="29"/>
    </row>
    <row r="45" spans="1:36" ht="24" customHeight="1" x14ac:dyDescent="0.25">
      <c r="A45" s="66" t="s">
        <v>116</v>
      </c>
      <c r="B45" s="749">
        <f>GWP!E40</f>
        <v>6630</v>
      </c>
      <c r="C45" s="67">
        <f t="shared" si="4"/>
        <v>0</v>
      </c>
      <c r="D45" s="67">
        <f t="shared" si="5"/>
        <v>0</v>
      </c>
      <c r="E45" s="67"/>
      <c r="F45" s="16"/>
      <c r="G45" s="16"/>
      <c r="H45" s="16"/>
      <c r="I45" s="16"/>
      <c r="J45" s="16"/>
      <c r="K45" s="16"/>
      <c r="L45" s="16"/>
      <c r="M45" s="29"/>
      <c r="N45" s="29"/>
      <c r="O45" s="29"/>
      <c r="P45" s="29"/>
    </row>
    <row r="46" spans="1:36" ht="24" customHeight="1" x14ac:dyDescent="0.25">
      <c r="A46" s="66" t="s">
        <v>117</v>
      </c>
      <c r="B46" s="749">
        <f>GWP!E42</f>
        <v>8900</v>
      </c>
      <c r="C46" s="67">
        <f t="shared" si="4"/>
        <v>0</v>
      </c>
      <c r="D46" s="67">
        <f t="shared" si="5"/>
        <v>0</v>
      </c>
      <c r="E46" s="67"/>
      <c r="F46" s="16"/>
      <c r="G46" s="16"/>
      <c r="H46" s="16"/>
      <c r="I46" s="16"/>
      <c r="J46" s="16"/>
      <c r="K46" s="16"/>
      <c r="L46" s="16"/>
      <c r="M46" s="29"/>
      <c r="N46" s="29"/>
      <c r="O46" s="29"/>
      <c r="P46" s="29"/>
    </row>
    <row r="47" spans="1:36" ht="24" customHeight="1" x14ac:dyDescent="0.25">
      <c r="A47" s="66" t="s">
        <v>118</v>
      </c>
      <c r="B47" s="749">
        <f>GWP!E43</f>
        <v>9540</v>
      </c>
      <c r="C47" s="67">
        <f t="shared" si="4"/>
        <v>0</v>
      </c>
      <c r="D47" s="67">
        <f t="shared" si="5"/>
        <v>0</v>
      </c>
      <c r="E47" s="67"/>
      <c r="F47" s="16"/>
      <c r="G47" s="16"/>
      <c r="H47" s="16"/>
      <c r="I47" s="16"/>
      <c r="J47" s="16"/>
      <c r="K47" s="16"/>
      <c r="L47" s="16"/>
      <c r="M47" s="29"/>
      <c r="N47" s="29"/>
      <c r="O47" s="29"/>
      <c r="P47" s="29"/>
    </row>
    <row r="48" spans="1:36" ht="24" customHeight="1" x14ac:dyDescent="0.25">
      <c r="A48" s="66" t="str">
        <f>[2]GWP!$J$46</f>
        <v>PFC-31-10</v>
      </c>
      <c r="B48" s="749">
        <f>GWP!E44</f>
        <v>9200</v>
      </c>
      <c r="C48" s="67">
        <f t="shared" si="4"/>
        <v>0</v>
      </c>
      <c r="D48" s="67">
        <f t="shared" si="5"/>
        <v>0</v>
      </c>
      <c r="E48" s="67"/>
      <c r="F48" s="16"/>
      <c r="G48" s="16"/>
      <c r="H48" s="16"/>
      <c r="I48" s="16"/>
      <c r="J48" s="16"/>
      <c r="K48" s="16"/>
      <c r="L48" s="16"/>
      <c r="M48" s="29"/>
      <c r="N48" s="29"/>
      <c r="O48" s="29"/>
      <c r="P48" s="29"/>
    </row>
    <row r="49" spans="1:36" ht="24" customHeight="1" x14ac:dyDescent="0.25">
      <c r="A49" s="66" t="str">
        <f>[2]GWP!$J$48</f>
        <v>PFC-51-14</v>
      </c>
      <c r="B49" s="749">
        <f>GWP!E46</f>
        <v>7910</v>
      </c>
      <c r="C49" s="67">
        <f t="shared" si="4"/>
        <v>0</v>
      </c>
      <c r="D49" s="67">
        <f t="shared" si="5"/>
        <v>0</v>
      </c>
      <c r="E49" s="67"/>
      <c r="F49" s="16"/>
      <c r="G49" s="16"/>
      <c r="H49" s="16"/>
      <c r="I49" s="16"/>
      <c r="J49" s="16"/>
      <c r="K49" s="16"/>
      <c r="L49" s="16"/>
      <c r="M49" s="29"/>
      <c r="N49" s="29"/>
      <c r="O49" s="29"/>
      <c r="P49" s="29"/>
    </row>
    <row r="50" spans="1:36" ht="24" customHeight="1" x14ac:dyDescent="0.25">
      <c r="A50" s="66" t="s">
        <v>119</v>
      </c>
      <c r="B50" s="749">
        <v>3943</v>
      </c>
      <c r="C50" s="67">
        <f t="shared" si="4"/>
        <v>0</v>
      </c>
      <c r="D50" s="67">
        <f t="shared" si="5"/>
        <v>0</v>
      </c>
      <c r="E50" s="67"/>
      <c r="F50" s="16"/>
      <c r="G50" s="16"/>
      <c r="H50" s="16"/>
      <c r="I50" s="16"/>
      <c r="J50" s="16"/>
      <c r="K50" s="16"/>
      <c r="L50" s="16"/>
      <c r="M50" s="29"/>
      <c r="N50" s="29"/>
      <c r="O50" s="29"/>
      <c r="P50" s="29"/>
    </row>
    <row r="51" spans="1:36" ht="24" customHeight="1" x14ac:dyDescent="0.25">
      <c r="A51" s="66" t="s">
        <v>120</v>
      </c>
      <c r="B51" s="749">
        <v>1624</v>
      </c>
      <c r="C51" s="67">
        <f t="shared" si="4"/>
        <v>465</v>
      </c>
      <c r="D51" s="67">
        <f t="shared" si="5"/>
        <v>755.16000000000008</v>
      </c>
      <c r="E51" s="67"/>
      <c r="F51" s="16"/>
      <c r="G51" s="16"/>
      <c r="H51" s="16"/>
      <c r="I51" s="16"/>
      <c r="J51" s="16"/>
      <c r="K51" s="16"/>
      <c r="L51" s="16"/>
      <c r="M51" s="29"/>
      <c r="N51" s="29"/>
      <c r="O51" s="29"/>
      <c r="P51" s="29"/>
    </row>
    <row r="52" spans="1:36" ht="24" customHeight="1" x14ac:dyDescent="0.25">
      <c r="A52" s="66" t="s">
        <v>121</v>
      </c>
      <c r="B52" s="749">
        <v>1924</v>
      </c>
      <c r="C52" s="67">
        <f t="shared" si="4"/>
        <v>0</v>
      </c>
      <c r="D52" s="67">
        <f t="shared" si="5"/>
        <v>0</v>
      </c>
      <c r="E52" s="67"/>
      <c r="F52" s="16"/>
      <c r="G52" s="16"/>
      <c r="H52" s="16"/>
      <c r="I52" s="16"/>
      <c r="J52" s="16"/>
      <c r="K52" s="16"/>
      <c r="L52" s="16"/>
      <c r="M52" s="29"/>
      <c r="N52" s="29"/>
      <c r="O52" s="29"/>
      <c r="P52" s="29"/>
    </row>
    <row r="53" spans="1:36" ht="24" customHeight="1" x14ac:dyDescent="0.25">
      <c r="A53" s="66" t="s">
        <v>122</v>
      </c>
      <c r="B53" s="749">
        <v>3985</v>
      </c>
      <c r="C53" s="67">
        <f t="shared" si="4"/>
        <v>0</v>
      </c>
      <c r="D53" s="67">
        <f t="shared" si="5"/>
        <v>0</v>
      </c>
      <c r="E53" s="67"/>
      <c r="F53" s="16"/>
      <c r="G53" s="16"/>
      <c r="H53" s="16"/>
      <c r="I53" s="16"/>
      <c r="J53" s="16"/>
      <c r="K53" s="16"/>
      <c r="L53" s="16"/>
      <c r="M53" s="29"/>
      <c r="N53" s="29"/>
      <c r="O53" s="29"/>
      <c r="P53" s="29"/>
    </row>
    <row r="54" spans="1:36" ht="24" customHeight="1" x14ac:dyDescent="0.25">
      <c r="A54" s="66" t="s">
        <v>123</v>
      </c>
      <c r="B54" s="749">
        <v>4</v>
      </c>
      <c r="C54" s="67">
        <f t="shared" si="4"/>
        <v>0</v>
      </c>
      <c r="D54" s="67">
        <f t="shared" si="5"/>
        <v>0</v>
      </c>
      <c r="E54" s="67"/>
      <c r="F54" s="16"/>
      <c r="G54" s="16"/>
      <c r="H54" s="16"/>
      <c r="I54" s="16"/>
      <c r="J54" s="16"/>
      <c r="K54" s="16"/>
      <c r="L54" s="16"/>
      <c r="M54" s="29"/>
      <c r="N54" s="29"/>
      <c r="O54" s="29"/>
      <c r="P54" s="29"/>
    </row>
    <row r="55" spans="1:36" ht="24" customHeight="1" x14ac:dyDescent="0.25">
      <c r="A55" s="66" t="s">
        <v>124</v>
      </c>
      <c r="B55" s="749">
        <v>7</v>
      </c>
      <c r="C55" s="67">
        <f t="shared" si="4"/>
        <v>0</v>
      </c>
      <c r="D55" s="67">
        <f t="shared" si="5"/>
        <v>0</v>
      </c>
      <c r="E55" s="67"/>
      <c r="F55" s="16"/>
      <c r="G55" s="16"/>
      <c r="H55" s="16"/>
      <c r="I55" s="16"/>
      <c r="J55" s="16"/>
      <c r="K55" s="16"/>
      <c r="L55" s="16"/>
      <c r="M55" s="29"/>
      <c r="N55" s="29"/>
      <c r="O55" s="29"/>
      <c r="P55" s="29"/>
    </row>
    <row r="56" spans="1:36" ht="24" customHeight="1" x14ac:dyDescent="0.25">
      <c r="A56" s="66" t="s">
        <v>125</v>
      </c>
      <c r="B56" s="749">
        <v>4.5</v>
      </c>
      <c r="C56" s="67">
        <f t="shared" si="4"/>
        <v>0</v>
      </c>
      <c r="D56" s="67">
        <f t="shared" si="5"/>
        <v>0</v>
      </c>
      <c r="E56" s="67"/>
      <c r="F56" s="16"/>
      <c r="G56" s="16"/>
      <c r="H56" s="16"/>
      <c r="I56" s="16"/>
      <c r="J56" s="16"/>
      <c r="K56" s="16"/>
      <c r="L56" s="16"/>
      <c r="M56" s="29"/>
      <c r="N56" s="29"/>
      <c r="O56" s="29"/>
      <c r="P56" s="29"/>
    </row>
    <row r="57" spans="1:36" ht="24" customHeight="1" x14ac:dyDescent="0.2">
      <c r="A57" s="18"/>
      <c r="B57" s="18"/>
      <c r="C57" s="18"/>
      <c r="D57" s="18"/>
      <c r="E57" s="68"/>
      <c r="F57" s="16"/>
      <c r="I57" s="16"/>
      <c r="J57" s="16"/>
      <c r="K57" s="16"/>
      <c r="L57" s="16"/>
      <c r="M57" s="29"/>
      <c r="N57" s="29"/>
      <c r="O57" s="29"/>
      <c r="P57" s="29"/>
    </row>
    <row r="58" spans="1:36" ht="21" customHeight="1" x14ac:dyDescent="0.2">
      <c r="A58" s="652" t="s">
        <v>126</v>
      </c>
      <c r="B58" s="34"/>
      <c r="D58" s="34"/>
      <c r="E58" s="68"/>
      <c r="F58" s="18"/>
      <c r="G58" s="16"/>
      <c r="H58" s="16"/>
      <c r="I58" s="16"/>
      <c r="J58" s="16"/>
      <c r="K58" s="16"/>
      <c r="L58" s="16"/>
    </row>
    <row r="59" spans="1:36" ht="24" customHeight="1" thickBot="1" x14ac:dyDescent="0.25">
      <c r="E59" s="68"/>
      <c r="F59" s="16"/>
      <c r="G59" s="16"/>
      <c r="H59" s="16"/>
      <c r="I59" s="16"/>
      <c r="J59" s="16"/>
      <c r="K59" s="16"/>
      <c r="L59" s="29"/>
    </row>
    <row r="60" spans="1:36" ht="24" customHeight="1" x14ac:dyDescent="0.2">
      <c r="A60" s="653" t="s">
        <v>127</v>
      </c>
      <c r="B60" s="654"/>
      <c r="C60" s="655"/>
      <c r="D60" s="16"/>
      <c r="E60" s="68"/>
      <c r="F60" s="16"/>
      <c r="G60" s="16"/>
      <c r="H60" s="16"/>
      <c r="I60" s="16"/>
      <c r="J60" s="16"/>
      <c r="K60" s="16"/>
      <c r="L60" s="29"/>
    </row>
    <row r="61" spans="1:36" ht="21" customHeight="1" x14ac:dyDescent="0.2">
      <c r="A61" s="656"/>
      <c r="B61" s="763" t="s">
        <v>128</v>
      </c>
      <c r="C61" s="764" t="s">
        <v>129</v>
      </c>
      <c r="D61" s="16"/>
      <c r="E61" s="68"/>
      <c r="F61" s="16"/>
      <c r="G61" s="16"/>
      <c r="H61" s="16"/>
      <c r="I61" s="16"/>
      <c r="J61" s="16"/>
      <c r="K61" s="16"/>
      <c r="L61" s="29"/>
    </row>
    <row r="62" spans="1:36" ht="24" customHeight="1" x14ac:dyDescent="0.25">
      <c r="A62" s="657" t="s">
        <v>130</v>
      </c>
      <c r="B62" s="765">
        <f>+SUM(C39:C43)/1000</f>
        <v>1.232</v>
      </c>
      <c r="C62" s="766">
        <f>+SUM(D39:D43)</f>
        <v>1601.6</v>
      </c>
      <c r="D62" s="16"/>
      <c r="E62" s="68"/>
      <c r="F62" s="16"/>
      <c r="G62" s="16"/>
      <c r="H62" s="16"/>
      <c r="I62" s="16"/>
      <c r="J62" s="16"/>
      <c r="K62" s="16"/>
      <c r="L62" s="16"/>
      <c r="M62" s="16"/>
      <c r="N62" s="16"/>
      <c r="O62" s="16"/>
      <c r="P62" s="636"/>
    </row>
    <row r="63" spans="1:36" ht="24" customHeight="1" x14ac:dyDescent="0.25">
      <c r="A63" s="657" t="s">
        <v>131</v>
      </c>
      <c r="B63" s="765">
        <f>SUM(C44:C49)/1000</f>
        <v>0</v>
      </c>
      <c r="C63" s="766">
        <f>SUM(D44:D49)</f>
        <v>0</v>
      </c>
      <c r="D63" s="16"/>
      <c r="E63" s="34"/>
      <c r="F63" s="16"/>
      <c r="G63" s="16"/>
      <c r="H63" s="16"/>
      <c r="I63" s="156"/>
      <c r="J63" s="16"/>
      <c r="K63" s="16"/>
      <c r="L63" s="16"/>
      <c r="M63" s="16"/>
      <c r="N63" s="16"/>
      <c r="O63" s="19"/>
      <c r="P63" s="19"/>
      <c r="Q63" s="19"/>
      <c r="R63" s="19"/>
      <c r="AG63" s="14"/>
      <c r="AH63" s="14"/>
      <c r="AI63" s="14"/>
      <c r="AJ63" s="14"/>
    </row>
    <row r="64" spans="1:36" ht="24" customHeight="1" thickBot="1" x14ac:dyDescent="0.3">
      <c r="A64" s="658" t="s">
        <v>132</v>
      </c>
      <c r="B64" s="659">
        <f>SUM(C50:C56)/1000</f>
        <v>0.46500000000000002</v>
      </c>
      <c r="C64" s="767">
        <f>SUM(D50:D56)</f>
        <v>755.16000000000008</v>
      </c>
      <c r="D64" s="16"/>
      <c r="E64" s="34"/>
      <c r="I64" s="29"/>
      <c r="J64" s="20"/>
      <c r="K64" s="20"/>
      <c r="L64" s="47"/>
      <c r="O64" s="19"/>
      <c r="P64" s="19"/>
      <c r="Q64" s="19"/>
      <c r="R64" s="19"/>
      <c r="AG64" s="14"/>
      <c r="AH64" s="14"/>
      <c r="AI64" s="14"/>
      <c r="AJ64" s="14"/>
    </row>
    <row r="65" spans="1:36" ht="47.25" customHeight="1" x14ac:dyDescent="0.2">
      <c r="F65" s="16"/>
      <c r="G65" s="16"/>
      <c r="I65" s="29"/>
      <c r="J65" s="20"/>
      <c r="K65" s="20"/>
      <c r="L65" s="47"/>
      <c r="O65" s="19"/>
      <c r="P65" s="19"/>
      <c r="Q65" s="19"/>
      <c r="R65" s="19"/>
      <c r="AG65" s="14"/>
      <c r="AH65" s="14"/>
      <c r="AI65" s="14"/>
      <c r="AJ65" s="14"/>
    </row>
    <row r="66" spans="1:36" s="29" customFormat="1" ht="47.25" customHeight="1" x14ac:dyDescent="0.2">
      <c r="A66" s="14"/>
      <c r="B66" s="14"/>
      <c r="C66" s="14"/>
      <c r="D66" s="14"/>
      <c r="E66" s="14"/>
      <c r="L66" s="69"/>
      <c r="O66" s="18"/>
      <c r="P66" s="18"/>
      <c r="Q66" s="18"/>
      <c r="R66" s="18"/>
      <c r="S66" s="18"/>
      <c r="T66" s="18"/>
      <c r="U66" s="18"/>
      <c r="V66" s="18"/>
      <c r="W66" s="18"/>
      <c r="X66" s="18"/>
      <c r="Y66" s="18"/>
      <c r="Z66" s="18"/>
      <c r="AA66" s="18"/>
      <c r="AB66" s="18"/>
      <c r="AC66" s="18"/>
      <c r="AD66" s="18"/>
      <c r="AE66" s="18"/>
      <c r="AF66" s="18"/>
    </row>
    <row r="67" spans="1:36" s="20" customFormat="1" ht="39.75" customHeight="1" x14ac:dyDescent="0.15">
      <c r="A67" s="14"/>
      <c r="B67" s="14"/>
      <c r="C67" s="14"/>
      <c r="D67" s="14"/>
      <c r="E67" s="14"/>
      <c r="F67" s="19"/>
      <c r="G67" s="19"/>
      <c r="L67" s="47"/>
      <c r="O67" s="19"/>
      <c r="P67" s="19"/>
      <c r="Q67" s="19"/>
      <c r="R67" s="19"/>
      <c r="S67" s="19"/>
      <c r="T67" s="19"/>
      <c r="U67" s="19"/>
      <c r="V67" s="19"/>
      <c r="W67" s="19"/>
      <c r="X67" s="19"/>
      <c r="Y67" s="19"/>
      <c r="Z67" s="19"/>
      <c r="AA67" s="19"/>
      <c r="AB67" s="19"/>
      <c r="AC67" s="19"/>
      <c r="AD67" s="19"/>
      <c r="AE67" s="19"/>
      <c r="AF67" s="19"/>
    </row>
    <row r="68" spans="1:36" s="20" customFormat="1" ht="24" customHeight="1" x14ac:dyDescent="0.15">
      <c r="A68" s="14"/>
      <c r="B68" s="14"/>
      <c r="C68" s="14"/>
      <c r="D68" s="14"/>
      <c r="E68" s="14"/>
      <c r="F68" s="19"/>
      <c r="G68" s="19"/>
      <c r="L68" s="47"/>
      <c r="O68" s="19"/>
      <c r="P68" s="19"/>
      <c r="Q68" s="19"/>
      <c r="R68" s="19"/>
      <c r="S68" s="19"/>
      <c r="T68" s="19"/>
      <c r="U68" s="19"/>
      <c r="V68" s="19"/>
      <c r="W68" s="19"/>
      <c r="X68" s="19"/>
      <c r="Y68" s="19"/>
      <c r="Z68" s="19"/>
      <c r="AA68" s="19"/>
      <c r="AB68" s="19"/>
      <c r="AC68" s="19"/>
      <c r="AD68" s="19"/>
      <c r="AE68" s="19"/>
      <c r="AF68" s="19"/>
    </row>
    <row r="69" spans="1:36" s="20" customFormat="1" ht="24" customHeight="1" x14ac:dyDescent="0.15">
      <c r="A69" s="14"/>
      <c r="B69" s="14"/>
      <c r="C69" s="14"/>
      <c r="D69" s="14"/>
      <c r="E69" s="14"/>
      <c r="F69" s="19"/>
      <c r="G69" s="19"/>
      <c r="L69" s="47"/>
      <c r="O69" s="19"/>
      <c r="P69" s="19"/>
      <c r="Q69" s="19"/>
      <c r="R69" s="19"/>
      <c r="S69" s="19"/>
      <c r="T69" s="19"/>
      <c r="U69" s="19"/>
      <c r="V69" s="19"/>
      <c r="W69" s="19"/>
      <c r="X69" s="19"/>
      <c r="Y69" s="19"/>
      <c r="Z69" s="19"/>
      <c r="AA69" s="19"/>
      <c r="AB69" s="19"/>
      <c r="AC69" s="19"/>
      <c r="AD69" s="19"/>
      <c r="AE69" s="19"/>
      <c r="AF69" s="19"/>
    </row>
    <row r="70" spans="1:36" s="20" customFormat="1" ht="24" customHeight="1" x14ac:dyDescent="0.15">
      <c r="A70" s="14"/>
      <c r="B70" s="14"/>
      <c r="C70" s="14"/>
      <c r="D70" s="14"/>
      <c r="E70" s="14"/>
      <c r="F70" s="19"/>
      <c r="G70" s="19"/>
      <c r="L70" s="47"/>
      <c r="O70" s="19"/>
      <c r="P70" s="19"/>
      <c r="Q70" s="19"/>
      <c r="R70" s="19"/>
      <c r="S70" s="19"/>
      <c r="T70" s="19"/>
      <c r="U70" s="19"/>
      <c r="V70" s="19"/>
      <c r="W70" s="19"/>
      <c r="X70" s="19"/>
      <c r="Y70" s="19"/>
      <c r="Z70" s="19"/>
      <c r="AA70" s="19"/>
      <c r="AB70" s="19"/>
      <c r="AC70" s="19"/>
      <c r="AD70" s="19"/>
      <c r="AE70" s="19"/>
      <c r="AF70" s="19"/>
    </row>
    <row r="71" spans="1:36" s="20" customFormat="1" ht="24" customHeight="1" x14ac:dyDescent="0.15">
      <c r="A71" s="14"/>
      <c r="B71" s="14"/>
      <c r="C71" s="14"/>
      <c r="D71" s="14"/>
      <c r="E71" s="14"/>
      <c r="F71" s="19"/>
      <c r="O71" s="19"/>
      <c r="P71" s="19"/>
      <c r="Q71" s="19"/>
      <c r="R71" s="19"/>
      <c r="S71" s="19"/>
      <c r="T71" s="19"/>
      <c r="U71" s="19"/>
      <c r="V71" s="19"/>
      <c r="W71" s="19"/>
      <c r="X71" s="19"/>
      <c r="Y71" s="19"/>
      <c r="Z71" s="19"/>
      <c r="AA71" s="19"/>
      <c r="AB71" s="19"/>
      <c r="AC71" s="19"/>
      <c r="AD71" s="19"/>
      <c r="AE71" s="19"/>
      <c r="AF71" s="19"/>
    </row>
    <row r="72" spans="1:36" s="20" customFormat="1" ht="24" customHeight="1" x14ac:dyDescent="0.15">
      <c r="A72" s="14"/>
      <c r="B72" s="14"/>
      <c r="C72" s="14"/>
      <c r="D72" s="14"/>
      <c r="E72" s="14"/>
      <c r="F72" s="19"/>
      <c r="G72" s="19"/>
      <c r="L72" s="47"/>
      <c r="O72" s="19"/>
      <c r="P72" s="19"/>
      <c r="Q72" s="19"/>
      <c r="R72" s="19"/>
      <c r="S72" s="19"/>
      <c r="T72" s="19"/>
      <c r="U72" s="19"/>
      <c r="V72" s="19"/>
      <c r="W72" s="19"/>
      <c r="X72" s="19"/>
      <c r="Y72" s="19"/>
      <c r="Z72" s="19"/>
      <c r="AA72" s="19"/>
      <c r="AB72" s="19"/>
      <c r="AC72" s="19"/>
      <c r="AD72" s="19"/>
      <c r="AE72" s="19"/>
      <c r="AF72" s="19"/>
    </row>
    <row r="73" spans="1:36" s="20" customFormat="1" ht="24" customHeight="1" x14ac:dyDescent="0.15">
      <c r="A73" s="14"/>
      <c r="B73" s="14"/>
      <c r="C73" s="14"/>
      <c r="D73" s="14"/>
      <c r="E73" s="14"/>
      <c r="F73" s="19"/>
      <c r="G73" s="19"/>
      <c r="L73" s="47"/>
      <c r="O73" s="19"/>
      <c r="P73" s="19"/>
      <c r="Q73" s="19"/>
      <c r="R73" s="19"/>
      <c r="S73" s="19"/>
      <c r="T73" s="19"/>
      <c r="U73" s="19"/>
      <c r="V73" s="19"/>
      <c r="W73" s="19"/>
      <c r="X73" s="19"/>
      <c r="Y73" s="19"/>
      <c r="Z73" s="19"/>
      <c r="AA73" s="19"/>
      <c r="AB73" s="19"/>
      <c r="AC73" s="19"/>
      <c r="AD73" s="19"/>
      <c r="AE73" s="19"/>
      <c r="AF73" s="19"/>
    </row>
    <row r="74" spans="1:36" s="34" customFormat="1" ht="24" customHeight="1" x14ac:dyDescent="0.15">
      <c r="A74" s="14"/>
      <c r="B74" s="14"/>
      <c r="C74" s="14"/>
      <c r="D74" s="14"/>
      <c r="E74" s="14"/>
      <c r="F74" s="19"/>
      <c r="I74" s="20"/>
      <c r="J74" s="20"/>
      <c r="K74" s="20"/>
      <c r="L74" s="47"/>
      <c r="M74" s="20"/>
      <c r="N74" s="20"/>
      <c r="O74" s="19"/>
      <c r="P74" s="19"/>
      <c r="Q74" s="19"/>
      <c r="R74" s="19"/>
      <c r="S74" s="19"/>
      <c r="T74" s="19"/>
      <c r="U74" s="19"/>
      <c r="V74" s="19"/>
      <c r="W74" s="19"/>
      <c r="X74" s="19"/>
      <c r="Y74" s="19"/>
      <c r="Z74" s="19"/>
      <c r="AA74" s="19"/>
      <c r="AB74" s="19"/>
      <c r="AC74" s="19"/>
      <c r="AD74" s="19"/>
      <c r="AE74" s="19"/>
      <c r="AF74" s="19"/>
    </row>
    <row r="75" spans="1:36" s="34" customFormat="1" ht="24" customHeight="1" x14ac:dyDescent="0.15">
      <c r="A75" s="14"/>
      <c r="B75" s="14"/>
      <c r="C75" s="14"/>
      <c r="D75" s="14"/>
      <c r="E75" s="14"/>
      <c r="F75" s="19"/>
      <c r="I75" s="20"/>
      <c r="J75" s="20"/>
      <c r="K75" s="20"/>
      <c r="L75" s="47"/>
      <c r="M75" s="20"/>
      <c r="N75" s="20"/>
      <c r="O75" s="19"/>
      <c r="P75" s="19"/>
      <c r="Q75" s="19"/>
      <c r="R75" s="19"/>
      <c r="S75" s="19"/>
      <c r="T75" s="19"/>
      <c r="U75" s="19"/>
      <c r="V75" s="19"/>
      <c r="W75" s="19"/>
      <c r="X75" s="19"/>
      <c r="Y75" s="19"/>
      <c r="Z75" s="19"/>
      <c r="AA75" s="19"/>
      <c r="AB75" s="19"/>
      <c r="AC75" s="19"/>
      <c r="AD75" s="19"/>
      <c r="AE75" s="19"/>
      <c r="AF75" s="19"/>
    </row>
    <row r="76" spans="1:36" s="34" customFormat="1" ht="24" customHeight="1" x14ac:dyDescent="0.15">
      <c r="A76" s="14"/>
      <c r="B76" s="14"/>
      <c r="C76" s="14"/>
      <c r="D76" s="14"/>
      <c r="E76" s="14"/>
      <c r="F76" s="19"/>
      <c r="I76" s="20"/>
      <c r="J76" s="20"/>
      <c r="K76" s="20"/>
      <c r="L76" s="47"/>
      <c r="M76" s="20"/>
      <c r="N76" s="20"/>
      <c r="O76" s="19"/>
      <c r="P76" s="19"/>
      <c r="Q76" s="19"/>
      <c r="R76" s="19"/>
      <c r="S76" s="19"/>
      <c r="T76" s="19"/>
      <c r="U76" s="19"/>
      <c r="V76" s="19"/>
      <c r="W76" s="19"/>
      <c r="X76" s="19"/>
      <c r="Y76" s="19"/>
      <c r="Z76" s="19"/>
      <c r="AA76" s="19"/>
      <c r="AB76" s="19"/>
      <c r="AC76" s="19"/>
      <c r="AD76" s="19"/>
      <c r="AE76" s="19"/>
      <c r="AF76" s="19"/>
    </row>
    <row r="77" spans="1:36" s="34" customFormat="1" ht="24" customHeight="1" x14ac:dyDescent="0.15">
      <c r="A77" s="14"/>
      <c r="B77" s="14"/>
      <c r="C77" s="14"/>
      <c r="D77" s="14"/>
      <c r="E77" s="14"/>
      <c r="I77" s="20"/>
      <c r="J77" s="20"/>
      <c r="K77" s="20"/>
      <c r="L77" s="47"/>
      <c r="M77" s="20"/>
      <c r="N77" s="20"/>
      <c r="O77" s="19"/>
      <c r="P77" s="19"/>
      <c r="Q77" s="19"/>
      <c r="R77" s="19"/>
      <c r="S77" s="19"/>
      <c r="T77" s="19"/>
      <c r="U77" s="19"/>
      <c r="V77" s="19"/>
      <c r="W77" s="19"/>
      <c r="X77" s="19"/>
      <c r="Y77" s="19"/>
      <c r="Z77" s="19"/>
      <c r="AA77" s="19"/>
      <c r="AB77" s="19"/>
      <c r="AC77" s="19"/>
      <c r="AD77" s="19"/>
      <c r="AE77" s="19"/>
      <c r="AF77" s="19"/>
    </row>
    <row r="78" spans="1:36" s="34" customFormat="1" ht="24" customHeight="1" x14ac:dyDescent="0.15">
      <c r="A78" s="14"/>
      <c r="B78" s="14"/>
      <c r="C78" s="14"/>
      <c r="D78" s="14"/>
      <c r="E78" s="14"/>
      <c r="I78" s="20"/>
      <c r="J78" s="20"/>
      <c r="K78" s="20"/>
      <c r="L78" s="47"/>
      <c r="M78" s="20"/>
      <c r="N78" s="20"/>
      <c r="O78" s="19"/>
      <c r="P78" s="19"/>
      <c r="Q78" s="19"/>
      <c r="R78" s="19"/>
      <c r="S78" s="19"/>
      <c r="T78" s="19"/>
      <c r="U78" s="19"/>
      <c r="V78" s="19"/>
      <c r="W78" s="19"/>
      <c r="X78" s="19"/>
      <c r="Y78" s="19"/>
      <c r="Z78" s="19"/>
      <c r="AA78" s="19"/>
      <c r="AB78" s="19"/>
      <c r="AC78" s="19"/>
      <c r="AD78" s="19"/>
      <c r="AE78" s="19"/>
      <c r="AF78" s="19"/>
    </row>
    <row r="79" spans="1:36" s="34" customFormat="1" ht="24" customHeight="1" x14ac:dyDescent="0.15">
      <c r="A79" s="14"/>
      <c r="B79" s="14"/>
      <c r="C79" s="14"/>
      <c r="D79" s="14"/>
      <c r="E79" s="14"/>
      <c r="I79" s="20"/>
      <c r="J79" s="20"/>
      <c r="K79" s="20"/>
      <c r="L79" s="47"/>
      <c r="M79" s="20"/>
      <c r="N79" s="20"/>
      <c r="O79" s="19"/>
      <c r="P79" s="19"/>
      <c r="Q79" s="19"/>
      <c r="R79" s="19"/>
      <c r="S79" s="19"/>
      <c r="T79" s="19"/>
      <c r="U79" s="19"/>
      <c r="V79" s="19"/>
      <c r="W79" s="19"/>
      <c r="X79" s="19"/>
      <c r="Y79" s="19"/>
      <c r="Z79" s="19"/>
      <c r="AA79" s="19"/>
      <c r="AB79" s="19"/>
      <c r="AC79" s="19"/>
      <c r="AD79" s="19"/>
      <c r="AE79" s="19"/>
      <c r="AF79" s="19"/>
    </row>
    <row r="80" spans="1:36" s="34" customFormat="1" ht="24" customHeight="1" x14ac:dyDescent="0.15">
      <c r="A80" s="14"/>
      <c r="B80" s="14"/>
      <c r="C80" s="14"/>
      <c r="D80" s="14"/>
      <c r="E80" s="14"/>
      <c r="L80" s="20"/>
      <c r="M80" s="20"/>
      <c r="N80" s="20"/>
      <c r="O80" s="20"/>
      <c r="P80" s="47"/>
      <c r="Q80" s="20"/>
      <c r="R80" s="20"/>
      <c r="S80" s="19"/>
      <c r="T80" s="19"/>
      <c r="U80" s="19"/>
      <c r="V80" s="19"/>
      <c r="W80" s="19"/>
      <c r="X80" s="19"/>
      <c r="Y80" s="19"/>
      <c r="Z80" s="19"/>
      <c r="AA80" s="19"/>
      <c r="AB80" s="19"/>
      <c r="AC80" s="19"/>
      <c r="AD80" s="19"/>
      <c r="AE80" s="19"/>
      <c r="AF80" s="19"/>
      <c r="AG80" s="19"/>
      <c r="AH80" s="19"/>
      <c r="AI80" s="19"/>
      <c r="AJ80" s="19"/>
    </row>
    <row r="81" spans="1:36" s="34" customFormat="1" ht="24" customHeight="1" x14ac:dyDescent="0.15">
      <c r="A81" s="14"/>
      <c r="B81" s="14"/>
      <c r="C81" s="14"/>
      <c r="D81" s="14"/>
      <c r="E81" s="14"/>
      <c r="L81" s="20"/>
      <c r="M81" s="20"/>
      <c r="N81" s="20"/>
      <c r="O81" s="20"/>
      <c r="P81" s="47"/>
      <c r="Q81" s="20"/>
      <c r="R81" s="20"/>
      <c r="S81" s="19"/>
      <c r="T81" s="19"/>
      <c r="U81" s="19"/>
      <c r="V81" s="19"/>
      <c r="W81" s="19"/>
      <c r="X81" s="19"/>
      <c r="Y81" s="19"/>
      <c r="Z81" s="19"/>
      <c r="AA81" s="19"/>
      <c r="AB81" s="19"/>
      <c r="AC81" s="19"/>
      <c r="AD81" s="19"/>
      <c r="AE81" s="19"/>
      <c r="AF81" s="19"/>
      <c r="AG81" s="19"/>
      <c r="AH81" s="19"/>
      <c r="AI81" s="19"/>
      <c r="AJ81" s="19"/>
    </row>
    <row r="82" spans="1:36" s="34" customFormat="1" ht="24" customHeight="1" x14ac:dyDescent="0.15">
      <c r="A82" s="14"/>
      <c r="B82" s="14"/>
      <c r="C82" s="14"/>
      <c r="D82" s="14"/>
      <c r="E82" s="14"/>
      <c r="L82" s="20"/>
      <c r="M82" s="20"/>
      <c r="N82" s="20"/>
      <c r="O82" s="20"/>
      <c r="P82" s="47"/>
      <c r="Q82" s="20"/>
      <c r="R82" s="20"/>
      <c r="S82" s="19"/>
      <c r="T82" s="19"/>
      <c r="U82" s="19"/>
      <c r="V82" s="19"/>
      <c r="W82" s="19"/>
      <c r="X82" s="19"/>
      <c r="Y82" s="19"/>
      <c r="Z82" s="19"/>
      <c r="AA82" s="19"/>
      <c r="AB82" s="19"/>
      <c r="AC82" s="19"/>
      <c r="AD82" s="19"/>
      <c r="AE82" s="19"/>
      <c r="AF82" s="19"/>
      <c r="AG82" s="19"/>
      <c r="AH82" s="19"/>
      <c r="AI82" s="19"/>
      <c r="AJ82" s="19"/>
    </row>
    <row r="83" spans="1:36" s="34" customFormat="1" ht="24" customHeight="1" x14ac:dyDescent="0.15">
      <c r="A83" s="14"/>
      <c r="B83" s="14"/>
      <c r="C83" s="14"/>
      <c r="D83" s="14"/>
      <c r="E83" s="14"/>
      <c r="L83" s="20"/>
      <c r="M83" s="20"/>
      <c r="N83" s="20"/>
      <c r="O83" s="20"/>
      <c r="P83" s="47"/>
      <c r="Q83" s="20"/>
      <c r="R83" s="20"/>
      <c r="S83" s="19"/>
      <c r="T83" s="19"/>
      <c r="U83" s="19"/>
      <c r="V83" s="19"/>
      <c r="W83" s="19"/>
      <c r="X83" s="19"/>
      <c r="Y83" s="19"/>
      <c r="Z83" s="19"/>
      <c r="AA83" s="19"/>
      <c r="AB83" s="19"/>
      <c r="AC83" s="19"/>
      <c r="AD83" s="19"/>
      <c r="AE83" s="19"/>
      <c r="AF83" s="19"/>
      <c r="AG83" s="19"/>
      <c r="AH83" s="19"/>
      <c r="AI83" s="19"/>
      <c r="AJ83" s="19"/>
    </row>
  </sheetData>
  <sheetProtection algorithmName="SHA-512" hashValue="Gi4SpwvjknASlPXD+i0BJwul9zNviLKAr+QMptUFIvFaXmdHauqMN5T5FORqFMWvR/rrl1McDmiMG06vLyc4oA==" saltValue="DKMZLdsWfArBHnATcNVSmg==" spinCount="100000" sheet="1" selectLockedCells="1"/>
  <dataConsolidate/>
  <mergeCells count="9">
    <mergeCell ref="I28:I29"/>
    <mergeCell ref="A28:A29"/>
    <mergeCell ref="B28:B29"/>
    <mergeCell ref="C28:C29"/>
    <mergeCell ref="D28:D29"/>
    <mergeCell ref="E28:E29"/>
    <mergeCell ref="F28:F29"/>
    <mergeCell ref="G28:G29"/>
    <mergeCell ref="H28:H29"/>
  </mergeCells>
  <conditionalFormatting sqref="F19:F24 F30:F36">
    <cfRule type="expression" dxfId="3" priority="108" stopIfTrue="1">
      <formula>AND(F19&lt;25000,#REF!&lt;0.05)</formula>
    </cfRule>
  </conditionalFormatting>
  <conditionalFormatting sqref="G19:G24 G30:G36">
    <cfRule type="expression" dxfId="2" priority="2" stopIfTrue="1">
      <formula>+AND(G19&lt;0.05,#REF!&lt;25000)</formula>
    </cfRule>
  </conditionalFormatting>
  <conditionalFormatting sqref="I30:I36">
    <cfRule type="expression" dxfId="1" priority="3" stopIfTrue="1">
      <formula>AND(I30&lt;0.05,#REF!&lt;25000)</formula>
    </cfRule>
  </conditionalFormatting>
  <dataValidations count="3">
    <dataValidation type="list" allowBlank="1" showInputMessage="1" showErrorMessage="1" sqref="A30:A36 A19:A24" xr:uid="{A9ADAAC5-1B2C-45C1-9FB6-0572F5EAE8F1}">
      <formula1>$A$39:$A$56</formula1>
    </dataValidation>
    <dataValidation type="list" allowBlank="1" showInputMessage="1" showErrorMessage="1" sqref="I58 H30:H36 H25" xr:uid="{983B9E03-916A-4182-9809-272FE6156507}">
      <formula1>list18</formula1>
    </dataValidation>
    <dataValidation type="list" allowBlank="1" showInputMessage="1" showErrorMessage="1" sqref="A25" xr:uid="{67082E2E-EDA4-4741-824E-081280642D76}">
      <formula1>#REF!</formula1>
    </dataValidation>
  </dataValidations>
  <pageMargins left="0.70866141732283472" right="0.70866141732283472" top="0.74803149606299213" bottom="0.74803149606299213" header="0.31496062992125984" footer="0.31496062992125984"/>
  <pageSetup paperSize="9" scale="68" orientation="landscape" r:id="rId1"/>
  <headerFooter>
    <oddFooter>Page &amp;P</oddFooter>
  </headerFooter>
  <rowBreaks count="1" manualBreakCount="1">
    <brk id="5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A6C3E33-87EF-41CF-9881-57D649CA3560}">
          <x14:formula1>
            <xm:f>'מיפוי שמות'!$F$2:$F$5</xm:f>
          </x14:formula1>
          <xm:sqref>H19:H24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47719-8DB6-4440-891F-E2972A60B7A2}">
  <sheetPr>
    <tabColor rgb="FF00B050"/>
  </sheetPr>
  <dimension ref="A1:Q59"/>
  <sheetViews>
    <sheetView rightToLeft="1" topLeftCell="A6" zoomScale="85" zoomScaleNormal="85" workbookViewId="0">
      <selection activeCell="E17" sqref="E17"/>
    </sheetView>
  </sheetViews>
  <sheetFormatPr baseColWidth="10" defaultColWidth="8.1640625" defaultRowHeight="24" customHeight="1" x14ac:dyDescent="0.15"/>
  <cols>
    <col min="1" max="1" width="21.1640625" style="14" customWidth="1"/>
    <col min="2" max="2" width="26" style="14" customWidth="1"/>
    <col min="3" max="3" width="15.1640625" style="14" customWidth="1"/>
    <col min="4" max="4" width="10.5" style="14" bestFit="1" customWidth="1"/>
    <col min="5" max="5" width="16.5" style="14" customWidth="1"/>
    <col min="6" max="6" width="12" style="14" customWidth="1"/>
    <col min="7" max="7" width="18.5" style="14" customWidth="1"/>
    <col min="8" max="8" width="18.6640625" style="14" customWidth="1"/>
    <col min="9" max="9" width="10" style="14" customWidth="1"/>
    <col min="10" max="10" width="15.6640625" style="14" customWidth="1"/>
    <col min="11" max="12" width="8.1640625" style="14"/>
    <col min="13" max="17" width="8.1640625" style="14" hidden="1" customWidth="1"/>
    <col min="18" max="16384" width="8.1640625" style="14"/>
  </cols>
  <sheetData>
    <row r="1" spans="1:17" ht="24" customHeight="1" x14ac:dyDescent="0.15">
      <c r="A1" s="731" t="s">
        <v>469</v>
      </c>
      <c r="B1" s="585"/>
      <c r="C1" s="585"/>
      <c r="D1" s="585"/>
      <c r="E1" s="585"/>
      <c r="F1" s="585"/>
      <c r="G1" s="585"/>
      <c r="H1" s="586"/>
      <c r="I1" s="15"/>
      <c r="J1" s="15"/>
    </row>
    <row r="2" spans="1:17" ht="24" customHeight="1" x14ac:dyDescent="0.15">
      <c r="A2" s="585"/>
      <c r="B2" s="585"/>
      <c r="C2" s="585"/>
      <c r="D2" s="585"/>
      <c r="E2" s="585"/>
      <c r="F2" s="585"/>
      <c r="G2" s="585"/>
      <c r="H2" s="586"/>
      <c r="I2" s="15"/>
      <c r="J2" s="15"/>
    </row>
    <row r="3" spans="1:17" ht="24" customHeight="1" x14ac:dyDescent="0.15">
      <c r="A3" s="15"/>
      <c r="B3" s="15"/>
      <c r="C3" s="15"/>
      <c r="D3" s="15"/>
      <c r="E3" s="15"/>
      <c r="F3" s="15"/>
      <c r="G3" s="15"/>
      <c r="H3" s="15"/>
      <c r="I3" s="15"/>
      <c r="J3" s="15"/>
    </row>
    <row r="4" spans="1:17" s="662" customFormat="1" ht="24" customHeight="1" x14ac:dyDescent="0.2">
      <c r="A4" s="583" t="s">
        <v>494</v>
      </c>
      <c r="B4" s="664"/>
      <c r="C4" s="665"/>
      <c r="D4" s="665"/>
      <c r="E4" s="667" t="str">
        <f>'פרטי המדווח'!$E$6</f>
        <v>סופר בוס ושות'</v>
      </c>
      <c r="F4" s="668" t="s">
        <v>495</v>
      </c>
      <c r="G4" s="667">
        <f>'פרטי המדווח'!$E$7</f>
        <v>550214829</v>
      </c>
      <c r="J4" s="669"/>
    </row>
    <row r="5" spans="1:17" s="662" customFormat="1" ht="24" customHeight="1" x14ac:dyDescent="0.15">
      <c r="A5" s="583" t="s">
        <v>496</v>
      </c>
      <c r="B5" s="664"/>
      <c r="C5" s="665"/>
      <c r="D5" s="665"/>
      <c r="E5" s="666"/>
      <c r="F5" s="666"/>
      <c r="G5" s="660"/>
      <c r="J5" s="669"/>
    </row>
    <row r="6" spans="1:17" ht="24" customHeight="1" x14ac:dyDescent="0.15">
      <c r="H6" s="662"/>
      <c r="I6" s="586"/>
    </row>
    <row r="7" spans="1:17" ht="24" customHeight="1" x14ac:dyDescent="0.15">
      <c r="A7" s="649" t="s">
        <v>89</v>
      </c>
      <c r="B7" s="70"/>
      <c r="C7" s="70"/>
      <c r="D7" s="70"/>
      <c r="E7" s="70"/>
      <c r="F7" s="70"/>
      <c r="G7" s="799"/>
      <c r="H7" s="15"/>
      <c r="I7" s="15"/>
    </row>
    <row r="8" spans="1:17" ht="24" customHeight="1" x14ac:dyDescent="0.15">
      <c r="A8" s="588" t="s">
        <v>499</v>
      </c>
      <c r="B8" s="71"/>
      <c r="C8" s="71"/>
      <c r="D8" s="71"/>
      <c r="E8" s="71"/>
      <c r="F8" s="71"/>
      <c r="G8" s="800"/>
      <c r="H8" s="662"/>
      <c r="I8" s="662"/>
    </row>
    <row r="9" spans="1:17" ht="24" customHeight="1" x14ac:dyDescent="0.15">
      <c r="A9" s="588" t="s">
        <v>517</v>
      </c>
      <c r="B9" s="71"/>
      <c r="C9" s="71"/>
      <c r="D9" s="71"/>
      <c r="E9" s="71"/>
      <c r="F9" s="71"/>
      <c r="G9" s="800"/>
      <c r="H9" s="662"/>
      <c r="I9" s="662"/>
    </row>
    <row r="10" spans="1:17" ht="24" customHeight="1" x14ac:dyDescent="0.15">
      <c r="A10" s="795" t="s">
        <v>523</v>
      </c>
      <c r="B10" s="72"/>
      <c r="C10" s="72"/>
      <c r="D10" s="72"/>
      <c r="E10" s="72"/>
      <c r="F10" s="72"/>
      <c r="G10" s="801"/>
      <c r="H10" s="15"/>
      <c r="I10" s="15"/>
    </row>
    <row r="11" spans="1:17" ht="24" customHeight="1" thickBot="1" x14ac:dyDescent="0.2">
      <c r="H11" s="662"/>
      <c r="I11" s="662"/>
    </row>
    <row r="12" spans="1:17" ht="24" customHeight="1" thickBot="1" x14ac:dyDescent="0.2">
      <c r="A12" s="705" t="s">
        <v>92</v>
      </c>
      <c r="B12" s="648"/>
      <c r="C12" s="650">
        <f>SUM(H32:H34)+SUM(H38:H46)</f>
        <v>2377.77255249974</v>
      </c>
      <c r="D12" s="730" t="s">
        <v>93</v>
      </c>
      <c r="E12" s="798"/>
    </row>
    <row r="13" spans="1:17" ht="24" customHeight="1" x14ac:dyDescent="0.15">
      <c r="B13" s="73"/>
      <c r="C13" s="73"/>
      <c r="D13" s="73"/>
      <c r="H13" s="662"/>
    </row>
    <row r="14" spans="1:17" ht="24" customHeight="1" x14ac:dyDescent="0.15">
      <c r="A14" s="663" t="s">
        <v>498</v>
      </c>
      <c r="B14" s="663"/>
      <c r="C14" s="734"/>
      <c r="D14" s="663"/>
      <c r="E14" s="663"/>
      <c r="F14" s="663"/>
      <c r="G14" s="663"/>
      <c r="H14" s="15"/>
      <c r="N14" s="74" t="s">
        <v>13</v>
      </c>
      <c r="O14" s="74" t="s">
        <v>14</v>
      </c>
    </row>
    <row r="15" spans="1:17" ht="61" customHeight="1" thickBot="1" x14ac:dyDescent="0.2">
      <c r="A15" s="720" t="s">
        <v>194</v>
      </c>
      <c r="B15" s="721" t="s">
        <v>195</v>
      </c>
      <c r="C15" s="720" t="s">
        <v>264</v>
      </c>
      <c r="D15" s="723" t="s">
        <v>493</v>
      </c>
      <c r="E15" s="724" t="s">
        <v>150</v>
      </c>
      <c r="F15" s="732" t="s">
        <v>196</v>
      </c>
      <c r="G15" s="732" t="s">
        <v>197</v>
      </c>
      <c r="H15" s="662"/>
      <c r="M15" s="75" t="s">
        <v>194</v>
      </c>
      <c r="N15" s="76" t="s">
        <v>195</v>
      </c>
      <c r="O15" s="76" t="s">
        <v>195</v>
      </c>
      <c r="P15" s="926" t="s">
        <v>264</v>
      </c>
      <c r="Q15" s="926"/>
    </row>
    <row r="16" spans="1:17" ht="22.5" customHeight="1" thickBot="1" x14ac:dyDescent="0.2">
      <c r="A16" s="718" t="s">
        <v>5</v>
      </c>
      <c r="B16" s="719">
        <f>N16</f>
        <v>0</v>
      </c>
      <c r="C16" s="722"/>
      <c r="D16" s="527">
        <f>SUMIFS('דיווח פרטני'!$J:$J,'דיווח פרטני'!$C:$C,'טעינת חשמל לכלי רכב'!A16)</f>
        <v>0</v>
      </c>
      <c r="E16" s="777"/>
      <c r="F16" s="777"/>
      <c r="G16" s="733"/>
      <c r="M16" s="78" t="s">
        <v>5</v>
      </c>
      <c r="N16" s="80">
        <f>COUNTIFS('דיווח פרטני'!$C:$C,'טעינת חשמל לכלי רכב'!A16,'דיווח פרטני'!$D:$D,N14)</f>
        <v>0</v>
      </c>
      <c r="O16" s="80">
        <f>COUNTIFS('דיווח פרטני'!$C:$C,'טעינת חשמל לכלי רכב'!M16,'דיווח פרטני'!$D:$D,O14)</f>
        <v>0</v>
      </c>
      <c r="P16" s="922"/>
      <c r="Q16" s="923"/>
    </row>
    <row r="17" spans="1:17" ht="22" customHeight="1" thickBot="1" x14ac:dyDescent="0.2">
      <c r="A17" s="78" t="s">
        <v>7</v>
      </c>
      <c r="B17" s="79">
        <f t="shared" ref="B17:B26" si="0">N17</f>
        <v>52</v>
      </c>
      <c r="C17" s="525"/>
      <c r="D17" s="522">
        <f>SUMIFS('דיווח פרטני'!$J:$J,'דיווח פרטני'!$C:$C,'טעינת חשמל לכלי רכב'!A17)</f>
        <v>8889200</v>
      </c>
      <c r="E17" s="777">
        <v>5426437</v>
      </c>
      <c r="F17" s="777">
        <v>54</v>
      </c>
      <c r="G17" s="524"/>
      <c r="M17" s="78" t="s">
        <v>7</v>
      </c>
      <c r="N17" s="80">
        <f>COUNTIFS('דיווח פרטני'!$C:$C,'טעינת חשמל לכלי רכב'!A17,'דיווח פרטני'!$D:$D,N14)</f>
        <v>52</v>
      </c>
      <c r="O17" s="80">
        <f>COUNTIFS('דיווח פרטני'!$C:$C,'טעינת חשמל לכלי רכב'!M17,'דיווח פרטני'!$D:$D,O14)</f>
        <v>0</v>
      </c>
      <c r="P17" s="922"/>
      <c r="Q17" s="923"/>
    </row>
    <row r="18" spans="1:17" ht="39" customHeight="1" thickBot="1" x14ac:dyDescent="0.2">
      <c r="A18" s="81" t="s">
        <v>190</v>
      </c>
      <c r="B18" s="79">
        <f t="shared" si="0"/>
        <v>0</v>
      </c>
      <c r="C18" s="525"/>
      <c r="D18" s="522">
        <f>SUMIFS('דיווח פרטני'!$J:$J,'דיווח פרטני'!$C:$C,'טעינת חשמל לכלי רכב'!A18)</f>
        <v>0</v>
      </c>
      <c r="E18" s="777"/>
      <c r="F18" s="777"/>
      <c r="G18" s="524"/>
      <c r="M18" s="81" t="s">
        <v>190</v>
      </c>
      <c r="N18" s="80">
        <f>COUNTIFS('דיווח פרטני'!$C:$C,'טעינת חשמל לכלי רכב'!A18,'דיווח פרטני'!$D:$D,N14)</f>
        <v>0</v>
      </c>
      <c r="O18" s="80">
        <f>COUNTIFS('דיווח פרטני'!$C:$C,'טעינת חשמל לכלי רכב'!M18,'דיווח פרטני'!$D:$D,O14)</f>
        <v>0</v>
      </c>
      <c r="P18" s="922"/>
      <c r="Q18" s="923"/>
    </row>
    <row r="19" spans="1:17" ht="18" thickBot="1" x14ac:dyDescent="0.25">
      <c r="A19" s="82" t="s">
        <v>4</v>
      </c>
      <c r="B19" s="79">
        <f t="shared" si="0"/>
        <v>0</v>
      </c>
      <c r="C19" s="526" t="s">
        <v>255</v>
      </c>
      <c r="D19" s="522">
        <f>SUMIFS('דיווח פרטני'!$J:$J,'דיווח פרטני'!$C:$C,'טעינת חשמל לכלי רכב'!A19,'דיווח פרטני'!F:F,'טעינת חשמל לכלי רכב'!C19,'דיווח פרטני'!$D:$D,$N$14)</f>
        <v>0</v>
      </c>
      <c r="E19" s="777"/>
      <c r="F19" s="524"/>
      <c r="G19" s="777"/>
      <c r="I19" s="83"/>
      <c r="M19" s="82" t="s">
        <v>4</v>
      </c>
      <c r="N19" s="80">
        <f>COUNTIFS('דיווח פרטני'!$C:$C,'טעינת חשמל לכלי רכב'!A19,'דיווח פרטני'!F:F,'טעינת חשמל לכלי רכב'!C19,'דיווח פרטני'!$D:$D,N14)</f>
        <v>0</v>
      </c>
      <c r="O19" s="80">
        <f>COUNTIFS('דיווח פרטני'!$C:$C,'טעינת חשמל לכלי רכב'!M19,'דיווח פרטני'!F:F,'טעינת חשמל לכלי רכב'!P19,'דיווח פרטני'!$D:$D,O14)</f>
        <v>0</v>
      </c>
      <c r="P19" s="924" t="s">
        <v>255</v>
      </c>
      <c r="Q19" s="925"/>
    </row>
    <row r="20" spans="1:17" ht="18" thickBot="1" x14ac:dyDescent="0.25">
      <c r="A20" s="82" t="s">
        <v>4</v>
      </c>
      <c r="B20" s="79">
        <f t="shared" si="0"/>
        <v>0</v>
      </c>
      <c r="C20" s="521" t="s">
        <v>256</v>
      </c>
      <c r="D20" s="522">
        <f>SUMIFS('דיווח פרטני'!$J:$J,'דיווח פרטני'!$C:$C,'טעינת חשמל לכלי רכב'!A20,'דיווח פרטני'!F:F,'טעינת חשמל לכלי רכב'!C20,'דיווח פרטני'!$D:$D,$N$14)</f>
        <v>0</v>
      </c>
      <c r="E20" s="777"/>
      <c r="F20" s="524"/>
      <c r="G20" s="777"/>
      <c r="I20" s="83"/>
      <c r="M20" s="82" t="s">
        <v>4</v>
      </c>
      <c r="N20" s="80">
        <f>COUNTIFS('דיווח פרטני'!$C:$C,'טעינת חשמל לכלי רכב'!A20,'דיווח פרטני'!F:F,'טעינת חשמל לכלי רכב'!C20,'דיווח פרטני'!$D:$D,N14)</f>
        <v>0</v>
      </c>
      <c r="O20" s="80">
        <f>COUNTIFS('דיווח פרטני'!$C:$C,'טעינת חשמל לכלי רכב'!M20,'דיווח פרטני'!F:F,'טעינת חשמל לכלי רכב'!P20,'דיווח פרטני'!$D:$D,O14)</f>
        <v>0</v>
      </c>
      <c r="P20" s="920" t="s">
        <v>256</v>
      </c>
      <c r="Q20" s="921"/>
    </row>
    <row r="21" spans="1:17" ht="18" thickBot="1" x14ac:dyDescent="0.25">
      <c r="A21" s="82" t="s">
        <v>4</v>
      </c>
      <c r="B21" s="79">
        <f t="shared" si="0"/>
        <v>0</v>
      </c>
      <c r="C21" s="521" t="s">
        <v>257</v>
      </c>
      <c r="D21" s="522">
        <f>SUMIFS('דיווח פרטני'!$J:$J,'דיווח פרטני'!$C:$C,'טעינת חשמל לכלי רכב'!A21,'דיווח פרטני'!F:F,'טעינת חשמל לכלי רכב'!C21,'דיווח פרטני'!$D:$D,$N$14)</f>
        <v>0</v>
      </c>
      <c r="E21" s="777"/>
      <c r="F21" s="524"/>
      <c r="G21" s="777"/>
      <c r="I21" s="83"/>
      <c r="M21" s="82" t="s">
        <v>4</v>
      </c>
      <c r="N21" s="80">
        <f>COUNTIFS('דיווח פרטני'!$C:$C,'טעינת חשמל לכלי רכב'!A21,'דיווח פרטני'!F:F,'טעינת חשמל לכלי רכב'!C21,'דיווח פרטני'!$D:$D,N14)</f>
        <v>0</v>
      </c>
      <c r="O21" s="80">
        <f>COUNTIFS('דיווח פרטני'!$C:$C,'טעינת חשמל לכלי רכב'!M21,'דיווח פרטני'!F:F,'טעינת חשמל לכלי רכב'!P21,'דיווח פרטני'!$D:$D,O14)</f>
        <v>0</v>
      </c>
      <c r="P21" s="920" t="s">
        <v>257</v>
      </c>
      <c r="Q21" s="921"/>
    </row>
    <row r="22" spans="1:17" ht="18" thickBot="1" x14ac:dyDescent="0.25">
      <c r="A22" s="82" t="s">
        <v>4</v>
      </c>
      <c r="B22" s="79">
        <f t="shared" si="0"/>
        <v>0</v>
      </c>
      <c r="C22" s="521" t="s">
        <v>262</v>
      </c>
      <c r="D22" s="522">
        <f>SUMIFS('דיווח פרטני'!$J:$J,'דיווח פרטני'!$C:$C,'טעינת חשמל לכלי רכב'!A22,'דיווח פרטני'!F:F,'טעינת חשמל לכלי רכב'!C22,'דיווח פרטני'!$D:$D,$N$14)</f>
        <v>0</v>
      </c>
      <c r="E22" s="777"/>
      <c r="F22" s="524"/>
      <c r="G22" s="777"/>
      <c r="I22" s="83"/>
      <c r="M22" s="82" t="s">
        <v>4</v>
      </c>
      <c r="N22" s="80">
        <f>COUNTIFS('דיווח פרטני'!$C:$C,'טעינת חשמל לכלי רכב'!A22,'דיווח פרטני'!F:F,'טעינת חשמל לכלי רכב'!C22,'דיווח פרטני'!$D:$D,N14)</f>
        <v>0</v>
      </c>
      <c r="O22" s="80">
        <f>COUNTIFS('דיווח פרטני'!$C:$C,'טעינת חשמל לכלי רכב'!M22,'דיווח פרטני'!F:F,'טעינת חשמל לכלי רכב'!P22,'דיווח פרטני'!$D:$D,O14)</f>
        <v>0</v>
      </c>
      <c r="P22" s="920" t="s">
        <v>262</v>
      </c>
      <c r="Q22" s="921"/>
    </row>
    <row r="23" spans="1:17" ht="18" thickBot="1" x14ac:dyDescent="0.25">
      <c r="A23" s="82" t="s">
        <v>4</v>
      </c>
      <c r="B23" s="79">
        <f t="shared" si="0"/>
        <v>0</v>
      </c>
      <c r="C23" s="521" t="s">
        <v>258</v>
      </c>
      <c r="D23" s="522">
        <f>SUMIFS('דיווח פרטני'!$J:$J,'דיווח פרטני'!$C:$C,'טעינת חשמל לכלי רכב'!A23,'דיווח פרטני'!F:F,'טעינת חשמל לכלי רכב'!C23,'דיווח פרטני'!$D:$D,$N$14)</f>
        <v>0</v>
      </c>
      <c r="E23" s="777"/>
      <c r="F23" s="524"/>
      <c r="G23" s="777"/>
      <c r="I23" s="83"/>
      <c r="M23" s="82" t="s">
        <v>4</v>
      </c>
      <c r="N23" s="80">
        <f>COUNTIFS('דיווח פרטני'!$C:$C,'טעינת חשמל לכלי רכב'!A23,'דיווח פרטני'!F:F,'טעינת חשמל לכלי רכב'!C23,'דיווח פרטני'!$D:$D,N14)</f>
        <v>0</v>
      </c>
      <c r="O23" s="80">
        <f>COUNTIFS('דיווח פרטני'!$C:$C,'טעינת חשמל לכלי רכב'!M23,'דיווח פרטני'!F:F,'טעינת חשמל לכלי רכב'!P23,'דיווח פרטני'!$D:$D,O14)</f>
        <v>0</v>
      </c>
      <c r="P23" s="920" t="s">
        <v>258</v>
      </c>
      <c r="Q23" s="921"/>
    </row>
    <row r="24" spans="1:17" ht="18" thickBot="1" x14ac:dyDescent="0.25">
      <c r="A24" s="82" t="s">
        <v>4</v>
      </c>
      <c r="B24" s="79">
        <f t="shared" si="0"/>
        <v>0</v>
      </c>
      <c r="C24" s="521" t="s">
        <v>259</v>
      </c>
      <c r="D24" s="522">
        <f>SUMIFS('דיווח פרטני'!$J:$J,'דיווח פרטני'!$C:$C,'טעינת חשמל לכלי רכב'!A24,'דיווח פרטני'!F:F,'טעינת חשמל לכלי רכב'!C24,'דיווח פרטני'!$D:$D,$N$14)</f>
        <v>0</v>
      </c>
      <c r="E24" s="777"/>
      <c r="F24" s="524"/>
      <c r="G24" s="777"/>
      <c r="I24" s="83"/>
      <c r="M24" s="82" t="s">
        <v>4</v>
      </c>
      <c r="N24" s="80">
        <f>COUNTIFS('דיווח פרטני'!$C:$C,'טעינת חשמל לכלי רכב'!A24,'דיווח פרטני'!F:F,'טעינת חשמל לכלי רכב'!C24,'דיווח פרטני'!$D:$D,N14)</f>
        <v>0</v>
      </c>
      <c r="O24" s="80">
        <f>COUNTIFS('דיווח פרטני'!$C:$C,'טעינת חשמל לכלי רכב'!M24,'דיווח פרטני'!F:F,'טעינת חשמל לכלי רכב'!P24,'דיווח פרטני'!$D:$D,O14)</f>
        <v>0</v>
      </c>
      <c r="P24" s="920" t="s">
        <v>259</v>
      </c>
      <c r="Q24" s="921"/>
    </row>
    <row r="25" spans="1:17" ht="18" thickBot="1" x14ac:dyDescent="0.25">
      <c r="A25" s="82" t="s">
        <v>4</v>
      </c>
      <c r="B25" s="79">
        <f t="shared" si="0"/>
        <v>0</v>
      </c>
      <c r="C25" s="521" t="s">
        <v>260</v>
      </c>
      <c r="D25" s="522">
        <f>SUMIFS('דיווח פרטני'!$J:$J,'דיווח פרטני'!$C:$C,'טעינת חשמל לכלי רכב'!A25,'דיווח פרטני'!F:F,'טעינת חשמל לכלי רכב'!C25,'דיווח פרטני'!$D:$D,$N$14)</f>
        <v>0</v>
      </c>
      <c r="E25" s="777"/>
      <c r="F25" s="524"/>
      <c r="G25" s="777"/>
      <c r="I25" s="83"/>
      <c r="M25" s="82" t="s">
        <v>4</v>
      </c>
      <c r="N25" s="80">
        <f>COUNTIFS('דיווח פרטני'!$C:$C,'טעינת חשמל לכלי רכב'!A25,'דיווח פרטני'!F:F,'טעינת חשמל לכלי רכב'!C25,'דיווח פרטני'!$D:$D,N14)</f>
        <v>0</v>
      </c>
      <c r="O25" s="80">
        <f>COUNTIFS('דיווח פרטני'!$C:$C,'טעינת חשמל לכלי רכב'!M25,'דיווח פרטני'!F:F,'טעינת חשמל לכלי רכב'!P25,'דיווח פרטני'!$D:$D,O14)</f>
        <v>0</v>
      </c>
      <c r="P25" s="920" t="s">
        <v>260</v>
      </c>
      <c r="Q25" s="921"/>
    </row>
    <row r="26" spans="1:17" ht="18" thickBot="1" x14ac:dyDescent="0.25">
      <c r="A26" s="82" t="s">
        <v>4</v>
      </c>
      <c r="B26" s="79">
        <f t="shared" si="0"/>
        <v>0</v>
      </c>
      <c r="C26" s="523" t="s">
        <v>261</v>
      </c>
      <c r="D26" s="522">
        <f>SUMIFS('דיווח פרטני'!$J:$J,'דיווח פרטני'!$C:$C,'טעינת חשמל לכלי רכב'!A26,'דיווח פרטני'!F:F,'טעינת חשמל לכלי רכב'!C26,'דיווח פרטני'!$D:$D,$N$14)</f>
        <v>0</v>
      </c>
      <c r="E26" s="777"/>
      <c r="F26" s="524"/>
      <c r="G26" s="777"/>
      <c r="I26" s="83"/>
      <c r="M26" s="82" t="s">
        <v>4</v>
      </c>
      <c r="N26" s="80">
        <f>COUNTIFS('דיווח פרטני'!$C:$C,'טעינת חשמל לכלי רכב'!A26,'דיווח פרטני'!F:F,'טעינת חשמל לכלי רכב'!C26,'דיווח פרטני'!$D:$D,N14)</f>
        <v>0</v>
      </c>
      <c r="O26" s="80">
        <f>COUNTIFS('דיווח פרטני'!$C:$C,'טעינת חשמל לכלי רכב'!M26,'דיווח פרטני'!F:F,'טעינת חשמל לכלי רכב'!P26,'דיווח פרטני'!$D:$D,O14)</f>
        <v>0</v>
      </c>
      <c r="P26" s="927" t="s">
        <v>261</v>
      </c>
      <c r="Q26" s="928"/>
    </row>
    <row r="27" spans="1:17" ht="19" x14ac:dyDescent="0.15">
      <c r="A27" s="74"/>
      <c r="B27" s="73"/>
      <c r="C27" s="73"/>
      <c r="D27" s="73"/>
      <c r="E27" s="84"/>
      <c r="F27" s="84"/>
      <c r="G27" s="85"/>
      <c r="H27" s="85"/>
    </row>
    <row r="28" spans="1:17" ht="24" customHeight="1" x14ac:dyDescent="0.15">
      <c r="A28" s="21" t="s">
        <v>133</v>
      </c>
      <c r="B28" s="22"/>
      <c r="C28" s="22"/>
      <c r="D28" s="22"/>
      <c r="E28" s="22"/>
      <c r="F28" s="22"/>
      <c r="G28" s="22"/>
      <c r="H28" s="22"/>
      <c r="I28" s="22"/>
      <c r="J28" s="23"/>
    </row>
    <row r="29" spans="1:17" ht="24" customHeight="1" x14ac:dyDescent="0.15">
      <c r="A29" s="86" t="s">
        <v>514</v>
      </c>
      <c r="B29" s="24"/>
      <c r="C29" s="24"/>
      <c r="D29" s="24"/>
      <c r="E29" s="24"/>
      <c r="F29" s="24"/>
      <c r="G29" s="24"/>
      <c r="H29" s="24"/>
      <c r="I29" s="24"/>
      <c r="J29" s="25"/>
    </row>
    <row r="30" spans="1:17" ht="24" customHeight="1" thickBot="1" x14ac:dyDescent="0.2">
      <c r="A30" s="28" t="s">
        <v>134</v>
      </c>
      <c r="B30" s="24"/>
      <c r="C30" s="24"/>
      <c r="D30" s="24"/>
      <c r="E30" s="24"/>
      <c r="F30" s="24"/>
      <c r="G30" s="24"/>
      <c r="H30" s="24"/>
      <c r="I30" s="24"/>
      <c r="J30" s="25"/>
    </row>
    <row r="31" spans="1:17" ht="61.5" customHeight="1" thickBot="1" x14ac:dyDescent="0.2">
      <c r="A31" s="793" t="s">
        <v>135</v>
      </c>
      <c r="B31" s="727"/>
      <c r="C31" s="517" t="s">
        <v>516</v>
      </c>
      <c r="D31" s="531" t="s">
        <v>136</v>
      </c>
      <c r="E31" s="729" t="s">
        <v>137</v>
      </c>
      <c r="F31" s="726"/>
      <c r="G31" s="725"/>
      <c r="H31" s="728" t="s">
        <v>99</v>
      </c>
      <c r="I31" s="518" t="s">
        <v>101</v>
      </c>
      <c r="J31" s="774" t="s">
        <v>102</v>
      </c>
    </row>
    <row r="32" spans="1:17" ht="62.25" customHeight="1" thickBot="1" x14ac:dyDescent="0.2">
      <c r="A32" s="775" t="s">
        <v>520</v>
      </c>
      <c r="B32" s="775"/>
      <c r="C32" s="777">
        <v>5426437</v>
      </c>
      <c r="D32" s="784" t="s">
        <v>138</v>
      </c>
      <c r="E32" s="785">
        <f>+'מקדמי פליטה'!E30</f>
        <v>4.3704899999999996E-4</v>
      </c>
      <c r="F32" s="917" t="s">
        <v>139</v>
      </c>
      <c r="G32" s="918"/>
      <c r="H32" s="529">
        <f>+C32*E32</f>
        <v>2371.6188644129998</v>
      </c>
      <c r="I32" s="2" t="s">
        <v>296</v>
      </c>
      <c r="J32" s="778"/>
    </row>
    <row r="33" spans="1:11" ht="24" customHeight="1" x14ac:dyDescent="0.15">
      <c r="A33" s="775" t="s">
        <v>521</v>
      </c>
      <c r="B33" s="775"/>
      <c r="C33" s="775"/>
      <c r="D33" s="775"/>
      <c r="E33" s="530">
        <f>+'מקדמי פליטה'!E31</f>
        <v>6.24E-9</v>
      </c>
      <c r="F33" s="919" t="s">
        <v>140</v>
      </c>
      <c r="G33" s="915"/>
      <c r="H33" s="779">
        <f>+C32*E33*GWP!E14</f>
        <v>0.94810707264000005</v>
      </c>
      <c r="I33" s="786"/>
      <c r="J33" s="789"/>
      <c r="K33" s="87"/>
    </row>
    <row r="34" spans="1:11" ht="24" customHeight="1" x14ac:dyDescent="0.15">
      <c r="A34" s="776" t="s">
        <v>522</v>
      </c>
      <c r="B34" s="776">
        <f>'מקדמי פליטה'!E29</f>
        <v>2023</v>
      </c>
      <c r="C34" s="776"/>
      <c r="D34" s="787"/>
      <c r="E34" s="530">
        <f>+'מקדמי פליטה'!E32</f>
        <v>3.6199999999999999E-9</v>
      </c>
      <c r="F34" s="919" t="s">
        <v>141</v>
      </c>
      <c r="G34" s="915"/>
      <c r="H34" s="779">
        <f>+C32*E34*GWP!E15</f>
        <v>5.2055810140999998</v>
      </c>
      <c r="I34" s="788"/>
      <c r="J34" s="790"/>
      <c r="K34" s="87"/>
    </row>
    <row r="35" spans="1:11" ht="24" customHeight="1" x14ac:dyDescent="0.15">
      <c r="A35" s="87"/>
      <c r="B35" s="87"/>
      <c r="C35" s="87"/>
      <c r="D35" s="88"/>
      <c r="E35" s="88"/>
      <c r="F35" s="89"/>
      <c r="G35" s="89"/>
      <c r="H35" s="90"/>
      <c r="I35" s="88"/>
      <c r="J35" s="88"/>
    </row>
    <row r="36" spans="1:11" s="20" customFormat="1" ht="24" customHeight="1" x14ac:dyDescent="0.15">
      <c r="A36" s="791" t="s">
        <v>142</v>
      </c>
      <c r="B36" s="791"/>
      <c r="C36" s="791"/>
      <c r="D36" s="791"/>
      <c r="E36" s="791"/>
      <c r="F36" s="791"/>
      <c r="G36" s="791"/>
      <c r="H36" s="792"/>
      <c r="I36" s="791"/>
      <c r="J36" s="791"/>
    </row>
    <row r="37" spans="1:11" s="20" customFormat="1" ht="70.5" customHeight="1" thickBot="1" x14ac:dyDescent="0.2">
      <c r="A37" s="531" t="s">
        <v>135</v>
      </c>
      <c r="B37" s="531"/>
      <c r="C37" s="517" t="s">
        <v>516</v>
      </c>
      <c r="D37" s="519" t="s">
        <v>136</v>
      </c>
      <c r="E37" s="518" t="s">
        <v>143</v>
      </c>
      <c r="F37" s="520"/>
      <c r="G37" s="520"/>
      <c r="H37" s="735" t="s">
        <v>99</v>
      </c>
      <c r="I37" s="520" t="s">
        <v>101</v>
      </c>
      <c r="J37" s="519" t="s">
        <v>102</v>
      </c>
    </row>
    <row r="38" spans="1:11" s="34" customFormat="1" ht="28" customHeight="1" thickBot="1" x14ac:dyDescent="0.2">
      <c r="A38" s="781" t="s">
        <v>144</v>
      </c>
      <c r="B38" s="780"/>
      <c r="C38" s="777"/>
      <c r="D38" s="528" t="s">
        <v>138</v>
      </c>
      <c r="E38" s="796"/>
      <c r="F38" s="915" t="s">
        <v>139</v>
      </c>
      <c r="G38" s="916"/>
      <c r="H38" s="529">
        <f>+E38*C38</f>
        <v>0</v>
      </c>
      <c r="I38" s="759"/>
      <c r="J38" s="778"/>
    </row>
    <row r="39" spans="1:11" s="34" customFormat="1" ht="24" customHeight="1" thickBot="1" x14ac:dyDescent="0.2">
      <c r="A39" s="775"/>
      <c r="B39" s="775"/>
      <c r="C39" s="775"/>
      <c r="D39" s="775"/>
      <c r="E39" s="796"/>
      <c r="F39" s="915" t="s">
        <v>140</v>
      </c>
      <c r="G39" s="916"/>
      <c r="H39" s="779">
        <f>+E39*C38*GWP!E14</f>
        <v>0</v>
      </c>
      <c r="I39" s="775"/>
      <c r="J39" s="794"/>
    </row>
    <row r="40" spans="1:11" s="34" customFormat="1" ht="24" customHeight="1" thickBot="1" x14ac:dyDescent="0.2">
      <c r="A40" s="775"/>
      <c r="B40" s="775"/>
      <c r="C40" s="775"/>
      <c r="D40" s="775"/>
      <c r="E40" s="796"/>
      <c r="F40" s="915" t="s">
        <v>141</v>
      </c>
      <c r="G40" s="916"/>
      <c r="H40" s="779">
        <f>+E40*C38*GWP!E15</f>
        <v>0</v>
      </c>
      <c r="I40" s="775"/>
      <c r="J40" s="794"/>
    </row>
    <row r="41" spans="1:11" s="34" customFormat="1" ht="24" customHeight="1" thickBot="1" x14ac:dyDescent="0.2">
      <c r="A41" s="781" t="s">
        <v>145</v>
      </c>
      <c r="B41" s="780"/>
      <c r="C41" s="783"/>
      <c r="D41" s="528" t="s">
        <v>138</v>
      </c>
      <c r="E41" s="796"/>
      <c r="F41" s="915" t="s">
        <v>139</v>
      </c>
      <c r="G41" s="916"/>
      <c r="H41" s="529">
        <f>+E41*C41</f>
        <v>0</v>
      </c>
      <c r="I41" s="759"/>
      <c r="J41" s="778"/>
    </row>
    <row r="42" spans="1:11" ht="24" customHeight="1" thickBot="1" x14ac:dyDescent="0.2">
      <c r="A42" s="775"/>
      <c r="B42" s="775"/>
      <c r="C42" s="775"/>
      <c r="D42" s="775"/>
      <c r="E42" s="797"/>
      <c r="F42" s="915" t="s">
        <v>140</v>
      </c>
      <c r="G42" s="916"/>
      <c r="H42" s="779">
        <f>+E42*C41*GWP!E14</f>
        <v>0</v>
      </c>
      <c r="I42" s="775"/>
      <c r="J42" s="794"/>
    </row>
    <row r="43" spans="1:11" ht="24" customHeight="1" thickBot="1" x14ac:dyDescent="0.2">
      <c r="A43" s="775"/>
      <c r="B43" s="775"/>
      <c r="C43" s="775"/>
      <c r="D43" s="775"/>
      <c r="E43" s="797"/>
      <c r="F43" s="915" t="s">
        <v>141</v>
      </c>
      <c r="G43" s="916"/>
      <c r="H43" s="779">
        <f>+E43*C41*GWP!E15</f>
        <v>0</v>
      </c>
      <c r="I43" s="775"/>
      <c r="J43" s="794"/>
    </row>
    <row r="44" spans="1:11" ht="24" customHeight="1" thickBot="1" x14ac:dyDescent="0.2">
      <c r="A44" s="782" t="s">
        <v>146</v>
      </c>
      <c r="B44" s="780"/>
      <c r="C44" s="783"/>
      <c r="D44" s="528" t="s">
        <v>138</v>
      </c>
      <c r="E44" s="796"/>
      <c r="F44" s="915" t="s">
        <v>139</v>
      </c>
      <c r="G44" s="916"/>
      <c r="H44" s="529">
        <f>+E44*C44</f>
        <v>0</v>
      </c>
      <c r="I44" s="759"/>
      <c r="J44" s="778"/>
    </row>
    <row r="45" spans="1:11" ht="24" customHeight="1" thickBot="1" x14ac:dyDescent="0.2">
      <c r="A45" s="775"/>
      <c r="B45" s="775"/>
      <c r="C45" s="775"/>
      <c r="D45" s="775"/>
      <c r="E45" s="797"/>
      <c r="F45" s="915" t="s">
        <v>140</v>
      </c>
      <c r="G45" s="916"/>
      <c r="H45" s="779">
        <f>+E45*C44*GWP!E14</f>
        <v>0</v>
      </c>
      <c r="I45" s="775"/>
      <c r="J45" s="794"/>
    </row>
    <row r="46" spans="1:11" ht="24" customHeight="1" thickBot="1" x14ac:dyDescent="0.2">
      <c r="A46" s="776"/>
      <c r="B46" s="776"/>
      <c r="C46" s="776"/>
      <c r="D46" s="776"/>
      <c r="E46" s="797"/>
      <c r="F46" s="915" t="s">
        <v>141</v>
      </c>
      <c r="G46" s="916"/>
      <c r="H46" s="779">
        <f>+E46*C44*GWP!E15</f>
        <v>0</v>
      </c>
      <c r="I46" s="776"/>
      <c r="J46" s="787"/>
    </row>
    <row r="47" spans="1:11" ht="24" customHeight="1" thickBot="1" x14ac:dyDescent="0.2"/>
    <row r="48" spans="1:11" ht="24" customHeight="1" x14ac:dyDescent="0.15">
      <c r="A48" s="19"/>
      <c r="B48" s="35" t="s">
        <v>127</v>
      </c>
      <c r="C48" s="36"/>
      <c r="D48" s="768"/>
      <c r="E48" s="19"/>
      <c r="F48" s="19"/>
      <c r="G48" s="19"/>
      <c r="H48" s="19"/>
      <c r="I48" s="19"/>
      <c r="J48" s="19"/>
    </row>
    <row r="49" spans="1:12" ht="24" customHeight="1" x14ac:dyDescent="0.15">
      <c r="A49" s="19"/>
      <c r="B49" s="91" t="s">
        <v>128</v>
      </c>
      <c r="C49" s="769" t="s">
        <v>128</v>
      </c>
      <c r="D49" s="770" t="s">
        <v>129</v>
      </c>
      <c r="E49" s="19"/>
      <c r="F49" s="19"/>
      <c r="G49" s="19"/>
      <c r="H49" s="19"/>
      <c r="I49" s="19"/>
      <c r="J49" s="19"/>
    </row>
    <row r="50" spans="1:12" ht="24" customHeight="1" x14ac:dyDescent="0.2">
      <c r="A50" s="19"/>
      <c r="B50" s="92" t="s">
        <v>147</v>
      </c>
      <c r="C50" s="771">
        <f>H38+H41+H44+H32</f>
        <v>2371.6188644129998</v>
      </c>
      <c r="D50" s="772">
        <f>+C50</f>
        <v>2371.6188644129998</v>
      </c>
      <c r="E50" s="19"/>
      <c r="F50" s="19"/>
      <c r="G50" s="19"/>
      <c r="H50" s="19"/>
      <c r="I50" s="19"/>
      <c r="J50" s="19"/>
    </row>
    <row r="51" spans="1:12" ht="24" customHeight="1" x14ac:dyDescent="0.2">
      <c r="A51" s="19"/>
      <c r="B51" s="92" t="s">
        <v>148</v>
      </c>
      <c r="C51" s="771">
        <f>SUM(H33+H39+H42+H45)/GWP!E14</f>
        <v>3.3860966880000003E-2</v>
      </c>
      <c r="D51" s="772">
        <f>C51*GWP!$E$14</f>
        <v>0.94810707264000005</v>
      </c>
      <c r="E51" s="19"/>
      <c r="F51" s="19"/>
      <c r="G51" s="19"/>
      <c r="H51" s="19"/>
      <c r="I51" s="19"/>
      <c r="J51" s="19"/>
    </row>
    <row r="52" spans="1:12" ht="24" customHeight="1" thickBot="1" x14ac:dyDescent="0.25">
      <c r="A52" s="19"/>
      <c r="B52" s="93" t="s">
        <v>149</v>
      </c>
      <c r="C52" s="37">
        <f>SUM(H34+H40+H43+H46)/GWP!E15</f>
        <v>1.9643701940000001E-2</v>
      </c>
      <c r="D52" s="773">
        <f>C52*GWP!$E$15</f>
        <v>5.2055810140999998</v>
      </c>
      <c r="E52" s="19"/>
      <c r="F52" s="19"/>
      <c r="G52" s="19"/>
      <c r="H52" s="19"/>
      <c r="I52" s="19"/>
      <c r="J52" s="19"/>
    </row>
    <row r="53" spans="1:12" ht="24" customHeight="1" x14ac:dyDescent="0.15">
      <c r="A53" s="19"/>
      <c r="B53" s="19"/>
      <c r="C53" s="19"/>
      <c r="D53" s="19"/>
      <c r="E53" s="19"/>
      <c r="F53" s="19"/>
      <c r="G53" s="19"/>
      <c r="H53" s="19"/>
      <c r="I53" s="19"/>
      <c r="J53" s="19"/>
      <c r="K53" s="19"/>
      <c r="L53" s="19"/>
    </row>
    <row r="54" spans="1:12" ht="24" customHeight="1" x14ac:dyDescent="0.15">
      <c r="A54" s="19"/>
      <c r="B54" s="19"/>
      <c r="C54" s="19"/>
      <c r="D54" s="19"/>
      <c r="E54" s="19"/>
      <c r="F54" s="19"/>
      <c r="G54" s="19"/>
      <c r="H54" s="19"/>
      <c r="I54" s="19"/>
      <c r="J54" s="19"/>
      <c r="K54" s="19"/>
      <c r="L54" s="19"/>
    </row>
    <row r="55" spans="1:12" ht="24" customHeight="1" x14ac:dyDescent="0.15">
      <c r="A55" s="19"/>
      <c r="B55" s="19"/>
      <c r="C55" s="19"/>
      <c r="D55" s="19"/>
      <c r="E55" s="19"/>
      <c r="F55" s="19"/>
      <c r="G55" s="19"/>
      <c r="H55" s="19"/>
      <c r="I55" s="19"/>
      <c r="J55" s="19"/>
      <c r="K55" s="19"/>
      <c r="L55" s="19"/>
    </row>
    <row r="56" spans="1:12" ht="24" customHeight="1" x14ac:dyDescent="0.15">
      <c r="A56" s="19"/>
      <c r="B56" s="19"/>
      <c r="C56" s="19"/>
      <c r="D56" s="19"/>
      <c r="E56" s="19"/>
      <c r="F56" s="19"/>
      <c r="G56" s="19"/>
      <c r="H56" s="19"/>
      <c r="I56" s="19"/>
      <c r="J56" s="19"/>
      <c r="K56" s="19"/>
      <c r="L56" s="19"/>
    </row>
    <row r="57" spans="1:12" ht="24" customHeight="1" x14ac:dyDescent="0.15">
      <c r="A57" s="19"/>
      <c r="B57" s="19"/>
      <c r="C57" s="19"/>
      <c r="D57" s="19"/>
      <c r="E57" s="19"/>
      <c r="F57" s="19"/>
      <c r="G57" s="19"/>
      <c r="H57" s="19"/>
      <c r="I57" s="19"/>
      <c r="J57" s="19"/>
      <c r="K57" s="19"/>
      <c r="L57" s="19"/>
    </row>
    <row r="58" spans="1:12" ht="24" customHeight="1" x14ac:dyDescent="0.15">
      <c r="A58" s="19"/>
      <c r="B58" s="19"/>
      <c r="C58" s="19"/>
      <c r="D58" s="19"/>
      <c r="E58" s="19"/>
      <c r="F58" s="19"/>
      <c r="G58" s="19"/>
      <c r="H58" s="19"/>
      <c r="I58" s="19"/>
      <c r="J58" s="19"/>
      <c r="K58" s="19"/>
      <c r="L58" s="19"/>
    </row>
    <row r="59" spans="1:12" ht="24" customHeight="1" x14ac:dyDescent="0.15">
      <c r="A59" s="19"/>
      <c r="B59" s="19"/>
      <c r="C59" s="19"/>
      <c r="D59" s="19"/>
      <c r="E59" s="19"/>
      <c r="F59" s="19"/>
      <c r="G59" s="19"/>
      <c r="H59" s="19"/>
      <c r="I59" s="19"/>
      <c r="J59" s="19"/>
      <c r="K59" s="19"/>
      <c r="L59" s="19"/>
    </row>
  </sheetData>
  <sheetProtection algorithmName="SHA-512" hashValue="f8rVvRCYEVEtgjHWOb5ZLk+ugQ/WwPFbApVli9VA45kzXZ79tjMxPEeQ8Y94G+9uCB99BMByyIHTQwKK46vOLA==" saltValue="zj4apeggWNbuNoKhVIUP7A==" spinCount="100000" sheet="1" selectLockedCells="1"/>
  <mergeCells count="24">
    <mergeCell ref="P26:Q26"/>
    <mergeCell ref="P24:Q24"/>
    <mergeCell ref="P25:Q25"/>
    <mergeCell ref="P22:Q22"/>
    <mergeCell ref="P23:Q23"/>
    <mergeCell ref="P20:Q20"/>
    <mergeCell ref="P21:Q21"/>
    <mergeCell ref="P18:Q18"/>
    <mergeCell ref="P19:Q19"/>
    <mergeCell ref="P15:Q15"/>
    <mergeCell ref="P16:Q16"/>
    <mergeCell ref="P17:Q17"/>
    <mergeCell ref="F46:G46"/>
    <mergeCell ref="F38:G38"/>
    <mergeCell ref="F32:G32"/>
    <mergeCell ref="F39:G39"/>
    <mergeCell ref="F40:G40"/>
    <mergeCell ref="F33:G33"/>
    <mergeCell ref="F34:G34"/>
    <mergeCell ref="F44:G44"/>
    <mergeCell ref="F41:G41"/>
    <mergeCell ref="F42:G42"/>
    <mergeCell ref="F43:G43"/>
    <mergeCell ref="F45:G45"/>
  </mergeCells>
  <conditionalFormatting sqref="N16:O26">
    <cfRule type="expression" dxfId="0" priority="4">
      <formula>SUM(#REF!)&lt;&gt;0</formula>
    </cfRule>
  </conditionalFormatting>
  <dataValidations count="4">
    <dataValidation type="decimal" allowBlank="1" showInputMessage="1" showErrorMessage="1" sqref="E46 E43" xr:uid="{3B8C6F2D-9BAD-4F22-BC85-938B9DC945AE}">
      <formula1>0.00000000001</formula1>
      <formula2>0.00000001</formula2>
    </dataValidation>
    <dataValidation type="decimal" allowBlank="1" showInputMessage="1" showErrorMessage="1" sqref="E45 E42" xr:uid="{193812D0-D29F-4854-ACFD-75EED60C06D8}">
      <formula1>0.000000001</formula1>
      <formula2>0.00000001</formula2>
    </dataValidation>
    <dataValidation type="decimal" allowBlank="1" showInputMessage="1" showErrorMessage="1" sqref="E38:E41 E44" xr:uid="{BECE6D60-6DC8-49E2-AD8E-D84B9F4F7092}">
      <formula1>0.0001</formula1>
      <formula2>0.001</formula2>
    </dataValidation>
    <dataValidation type="list" allowBlank="1" showInputMessage="1" showErrorMessage="1" sqref="I35" xr:uid="{3B4D6269-8B5E-4095-A2DE-EF94E8DE9987}">
      <formula1>list18</formula1>
    </dataValidation>
  </dataValidations>
  <pageMargins left="0.70866141732283472" right="0.70866141732283472" top="0.74803149606299213" bottom="0.74803149606299213" header="0.31496062992125984" footer="0.31496062992125984"/>
  <pageSetup paperSize="9" scale="72" orientation="landscape" r:id="rId1"/>
  <headerFooter>
    <oddFoote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2F3C7B9-DE7A-46A7-ABE2-61214E7BA4D8}">
          <x14:formula1>
            <xm:f>'מיפוי שמות'!$F$2:$F$5</xm:f>
          </x14:formula1>
          <xm:sqref>I44 I41 I38 I32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644"/>
  </sheetPr>
  <dimension ref="A1:R999"/>
  <sheetViews>
    <sheetView rightToLeft="1" workbookViewId="0">
      <selection activeCell="E8" sqref="E8"/>
    </sheetView>
  </sheetViews>
  <sheetFormatPr baseColWidth="10" defaultColWidth="12.6640625" defaultRowHeight="15" customHeight="1" x14ac:dyDescent="0.15"/>
  <cols>
    <col min="1" max="1" width="11.5" style="403" customWidth="1"/>
    <col min="2" max="2" width="22.1640625" style="403" customWidth="1"/>
    <col min="3" max="3" width="23.33203125" style="403" customWidth="1"/>
    <col min="4" max="4" width="28.1640625" style="403" customWidth="1"/>
    <col min="5" max="5" width="7.5" style="403" customWidth="1"/>
    <col min="6" max="6" width="31" style="403" customWidth="1"/>
    <col min="7" max="7" width="11.1640625" style="403" customWidth="1"/>
    <col min="8" max="11" width="9" style="403" customWidth="1"/>
    <col min="12" max="25" width="8.6640625" style="403" customWidth="1"/>
    <col min="26" max="16384" width="12.6640625" style="403"/>
  </cols>
  <sheetData>
    <row r="1" spans="1:18" s="19" customFormat="1" ht="22" customHeight="1" x14ac:dyDescent="0.15">
      <c r="A1" s="674"/>
      <c r="B1" s="675" t="s">
        <v>32</v>
      </c>
      <c r="C1" s="674"/>
      <c r="D1" s="674"/>
      <c r="E1" s="674"/>
      <c r="F1" s="674"/>
      <c r="G1" s="854"/>
      <c r="H1" s="854"/>
      <c r="I1" s="854"/>
      <c r="J1" s="854"/>
      <c r="K1" s="854"/>
      <c r="L1" s="854"/>
      <c r="M1" s="854"/>
      <c r="N1" s="854"/>
      <c r="O1" s="854"/>
      <c r="P1" s="854"/>
      <c r="Q1" s="854"/>
      <c r="R1" s="854"/>
    </row>
    <row r="2" spans="1:18" s="19" customFormat="1" ht="21.5" customHeight="1" x14ac:dyDescent="0.15">
      <c r="A2" s="505"/>
      <c r="B2" s="505"/>
      <c r="C2" s="505"/>
      <c r="D2" s="505"/>
      <c r="E2" s="505"/>
      <c r="F2" s="505"/>
      <c r="G2" s="854"/>
      <c r="H2" s="854"/>
      <c r="I2" s="854"/>
      <c r="J2" s="854"/>
      <c r="K2" s="854"/>
      <c r="L2" s="854"/>
      <c r="M2" s="854"/>
      <c r="N2" s="854"/>
      <c r="O2" s="854"/>
      <c r="P2" s="854"/>
      <c r="Q2" s="854"/>
      <c r="R2" s="854"/>
    </row>
    <row r="3" spans="1:18" s="861" customFormat="1" ht="26.5" customHeight="1" x14ac:dyDescent="0.2">
      <c r="A3" s="502" t="s">
        <v>494</v>
      </c>
      <c r="B3" s="670"/>
      <c r="C3" s="670"/>
      <c r="D3" s="672" t="str">
        <f>'פרטי המדווח'!$E$6</f>
        <v>סופר בוס ושות'</v>
      </c>
      <c r="E3" s="502" t="s">
        <v>495</v>
      </c>
      <c r="F3" s="673">
        <f>'פרטי המדווח'!$E$7</f>
        <v>550214829</v>
      </c>
      <c r="H3" s="651"/>
      <c r="I3" s="661"/>
      <c r="L3" s="661"/>
      <c r="M3" s="661"/>
      <c r="N3" s="661"/>
      <c r="O3" s="508"/>
    </row>
    <row r="4" spans="1:18" s="861" customFormat="1" ht="13.5" customHeight="1" x14ac:dyDescent="0.2">
      <c r="A4" s="502" t="s">
        <v>496</v>
      </c>
      <c r="B4" s="670"/>
      <c r="C4" s="670"/>
      <c r="D4" s="670"/>
      <c r="E4" s="671"/>
      <c r="F4" s="670"/>
      <c r="G4" s="651"/>
      <c r="H4" s="651"/>
      <c r="I4" s="661"/>
      <c r="J4" s="74"/>
      <c r="K4" s="661"/>
      <c r="L4" s="661"/>
      <c r="M4" s="661"/>
      <c r="N4" s="661"/>
      <c r="O4" s="508"/>
    </row>
    <row r="5" spans="1:18" ht="13.5" customHeight="1" x14ac:dyDescent="0.2">
      <c r="B5" s="507"/>
      <c r="C5" s="508"/>
      <c r="D5" s="509"/>
      <c r="E5" s="509"/>
      <c r="F5" s="509"/>
      <c r="H5" s="508"/>
      <c r="I5" s="509"/>
      <c r="J5" s="509"/>
      <c r="K5" s="509"/>
    </row>
    <row r="6" spans="1:18" ht="13.5" customHeight="1" x14ac:dyDescent="0.15">
      <c r="A6" s="511" t="s">
        <v>33</v>
      </c>
      <c r="B6" s="512"/>
      <c r="C6" s="512"/>
      <c r="D6" s="512"/>
      <c r="E6" s="513"/>
      <c r="F6" s="513"/>
      <c r="G6" s="512"/>
      <c r="H6" s="512"/>
      <c r="I6" s="512"/>
      <c r="J6" s="513"/>
      <c r="K6" s="513"/>
    </row>
    <row r="7" spans="1:18" ht="68" x14ac:dyDescent="0.15">
      <c r="A7" s="77" t="s">
        <v>34</v>
      </c>
      <c r="B7" s="77" t="s">
        <v>35</v>
      </c>
      <c r="C7" s="77" t="s">
        <v>36</v>
      </c>
      <c r="D7" s="77" t="s">
        <v>37</v>
      </c>
      <c r="E7" s="77" t="s">
        <v>38</v>
      </c>
      <c r="F7" s="77" t="s">
        <v>39</v>
      </c>
      <c r="G7" s="77" t="s">
        <v>513</v>
      </c>
      <c r="H7" s="862"/>
      <c r="I7" s="862"/>
      <c r="J7" s="862"/>
      <c r="K7" s="862"/>
    </row>
    <row r="8" spans="1:18" ht="13.5" customHeight="1" x14ac:dyDescent="0.15">
      <c r="A8" s="863">
        <v>45296</v>
      </c>
      <c r="B8" s="864">
        <v>67293702</v>
      </c>
      <c r="C8" s="864" t="s">
        <v>550</v>
      </c>
      <c r="D8" s="864"/>
      <c r="E8" s="860"/>
      <c r="F8" s="860"/>
      <c r="G8" s="689">
        <f>COUNT(B8:B700)</f>
        <v>24</v>
      </c>
      <c r="J8" s="402"/>
      <c r="K8" s="402"/>
    </row>
    <row r="9" spans="1:18" ht="13.5" customHeight="1" x14ac:dyDescent="0.15">
      <c r="A9" s="864">
        <v>45364</v>
      </c>
      <c r="B9" s="864">
        <v>67293702</v>
      </c>
      <c r="C9" s="864" t="s">
        <v>550</v>
      </c>
      <c r="D9" s="864"/>
      <c r="E9" s="864"/>
      <c r="F9" s="864"/>
    </row>
    <row r="10" spans="1:18" ht="13.5" customHeight="1" x14ac:dyDescent="0.15">
      <c r="A10" s="864">
        <v>45383</v>
      </c>
      <c r="B10" s="864">
        <v>67293702</v>
      </c>
      <c r="C10" s="864" t="s">
        <v>550</v>
      </c>
      <c r="D10" s="864"/>
      <c r="E10" s="864"/>
      <c r="F10" s="864"/>
    </row>
    <row r="11" spans="1:18" ht="13.5" customHeight="1" x14ac:dyDescent="0.15">
      <c r="A11" s="864">
        <v>45383</v>
      </c>
      <c r="B11" s="864">
        <v>87293702</v>
      </c>
      <c r="C11" s="864" t="s">
        <v>550</v>
      </c>
      <c r="D11" s="864"/>
      <c r="E11" s="864"/>
      <c r="F11" s="864"/>
    </row>
    <row r="12" spans="1:18" ht="13.5" customHeight="1" x14ac:dyDescent="0.15">
      <c r="A12" s="864">
        <v>45401</v>
      </c>
      <c r="B12" s="864">
        <v>67293102</v>
      </c>
      <c r="C12" s="864" t="s">
        <v>550</v>
      </c>
      <c r="D12" s="864"/>
      <c r="E12" s="864"/>
      <c r="F12" s="864"/>
    </row>
    <row r="13" spans="1:18" ht="13.5" customHeight="1" x14ac:dyDescent="0.15">
      <c r="A13" s="864">
        <v>45431</v>
      </c>
      <c r="B13" s="864">
        <v>67293802</v>
      </c>
      <c r="C13" s="864" t="s">
        <v>550</v>
      </c>
      <c r="D13" s="864"/>
      <c r="E13" s="864"/>
      <c r="F13" s="864"/>
    </row>
    <row r="14" spans="1:18" ht="13.5" customHeight="1" x14ac:dyDescent="0.15">
      <c r="A14" s="864">
        <v>45433</v>
      </c>
      <c r="B14" s="864">
        <v>70139502</v>
      </c>
      <c r="C14" s="864" t="s">
        <v>550</v>
      </c>
      <c r="D14" s="864"/>
      <c r="E14" s="864"/>
      <c r="F14" s="864"/>
    </row>
    <row r="15" spans="1:18" ht="13.5" customHeight="1" x14ac:dyDescent="0.15">
      <c r="A15" s="864">
        <v>45438</v>
      </c>
      <c r="B15" s="864">
        <v>67293102</v>
      </c>
      <c r="C15" s="864" t="s">
        <v>550</v>
      </c>
      <c r="D15" s="864"/>
      <c r="E15" s="864"/>
      <c r="F15" s="864"/>
    </row>
    <row r="16" spans="1:18" ht="13.5" customHeight="1" x14ac:dyDescent="0.15">
      <c r="A16" s="864">
        <v>45438</v>
      </c>
      <c r="B16" s="864">
        <v>67293107</v>
      </c>
      <c r="C16" s="864" t="s">
        <v>550</v>
      </c>
      <c r="D16" s="864"/>
      <c r="E16" s="864"/>
      <c r="F16" s="864"/>
    </row>
    <row r="17" spans="1:6" ht="13.5" customHeight="1" x14ac:dyDescent="0.15">
      <c r="A17" s="864">
        <v>45469</v>
      </c>
      <c r="B17" s="864">
        <v>67293102</v>
      </c>
      <c r="C17" s="864" t="s">
        <v>550</v>
      </c>
      <c r="D17" s="864"/>
      <c r="E17" s="864"/>
      <c r="F17" s="864"/>
    </row>
    <row r="18" spans="1:6" ht="13.5" customHeight="1" x14ac:dyDescent="0.15">
      <c r="A18" s="864">
        <v>45477</v>
      </c>
      <c r="B18" s="864">
        <v>67293102</v>
      </c>
      <c r="C18" s="864" t="s">
        <v>550</v>
      </c>
      <c r="D18" s="864"/>
      <c r="E18" s="864"/>
      <c r="F18" s="864"/>
    </row>
    <row r="19" spans="1:6" ht="13.5" customHeight="1" x14ac:dyDescent="0.15">
      <c r="A19" s="864">
        <v>45480</v>
      </c>
      <c r="B19" s="864">
        <v>67293102</v>
      </c>
      <c r="C19" s="864" t="s">
        <v>550</v>
      </c>
      <c r="D19" s="864"/>
      <c r="E19" s="864"/>
      <c r="F19" s="864"/>
    </row>
    <row r="20" spans="1:6" ht="13.5" customHeight="1" x14ac:dyDescent="0.15">
      <c r="A20" s="864">
        <v>45480</v>
      </c>
      <c r="B20" s="864">
        <v>67293102</v>
      </c>
      <c r="C20" s="864" t="s">
        <v>550</v>
      </c>
      <c r="D20" s="864"/>
      <c r="E20" s="864"/>
      <c r="F20" s="864"/>
    </row>
    <row r="21" spans="1:6" ht="13.5" customHeight="1" x14ac:dyDescent="0.15">
      <c r="A21" s="864">
        <v>45480</v>
      </c>
      <c r="B21" s="864">
        <v>67293102</v>
      </c>
      <c r="C21" s="864" t="s">
        <v>550</v>
      </c>
      <c r="D21" s="864"/>
      <c r="E21" s="864"/>
      <c r="F21" s="864"/>
    </row>
    <row r="22" spans="1:6" ht="13.5" customHeight="1" x14ac:dyDescent="0.15">
      <c r="A22" s="864">
        <v>45482</v>
      </c>
      <c r="B22" s="864">
        <v>67292802</v>
      </c>
      <c r="C22" s="864" t="s">
        <v>550</v>
      </c>
      <c r="D22" s="864"/>
      <c r="E22" s="864"/>
      <c r="F22" s="864"/>
    </row>
    <row r="23" spans="1:6" ht="13.5" customHeight="1" x14ac:dyDescent="0.15">
      <c r="A23" s="864">
        <v>45510</v>
      </c>
      <c r="B23" s="864">
        <v>67293602</v>
      </c>
      <c r="C23" s="864" t="s">
        <v>550</v>
      </c>
      <c r="D23" s="864"/>
      <c r="E23" s="864"/>
      <c r="F23" s="864"/>
    </row>
    <row r="24" spans="1:6" ht="13.5" customHeight="1" x14ac:dyDescent="0.15">
      <c r="A24" s="864">
        <v>45525</v>
      </c>
      <c r="B24" s="864">
        <v>67293802</v>
      </c>
      <c r="C24" s="864" t="s">
        <v>550</v>
      </c>
      <c r="D24" s="864"/>
      <c r="E24" s="864"/>
      <c r="F24" s="864"/>
    </row>
    <row r="25" spans="1:6" ht="13.5" customHeight="1" x14ac:dyDescent="0.15">
      <c r="A25" s="864">
        <v>45526</v>
      </c>
      <c r="B25" s="864">
        <v>67293802</v>
      </c>
      <c r="C25" s="864" t="s">
        <v>550</v>
      </c>
      <c r="D25" s="864"/>
      <c r="E25" s="864"/>
      <c r="F25" s="864"/>
    </row>
    <row r="26" spans="1:6" ht="13.5" customHeight="1" x14ac:dyDescent="0.15">
      <c r="A26" s="864">
        <v>45529</v>
      </c>
      <c r="B26" s="864">
        <v>67292802</v>
      </c>
      <c r="C26" s="864" t="s">
        <v>550</v>
      </c>
      <c r="D26" s="864"/>
      <c r="E26" s="864"/>
      <c r="F26" s="864"/>
    </row>
    <row r="27" spans="1:6" ht="13.5" customHeight="1" x14ac:dyDescent="0.15">
      <c r="A27" s="864">
        <v>45540</v>
      </c>
      <c r="B27" s="864">
        <v>67290902</v>
      </c>
      <c r="C27" s="864" t="s">
        <v>550</v>
      </c>
      <c r="D27" s="864"/>
      <c r="E27" s="864"/>
      <c r="F27" s="864"/>
    </row>
    <row r="28" spans="1:6" ht="13.5" customHeight="1" x14ac:dyDescent="0.15">
      <c r="A28" s="864">
        <v>45595</v>
      </c>
      <c r="B28" s="864">
        <v>70139902</v>
      </c>
      <c r="C28" s="864" t="s">
        <v>550</v>
      </c>
      <c r="D28" s="864"/>
      <c r="E28" s="864"/>
      <c r="F28" s="864"/>
    </row>
    <row r="29" spans="1:6" ht="13.5" customHeight="1" x14ac:dyDescent="0.15">
      <c r="A29" s="864">
        <v>45628</v>
      </c>
      <c r="B29" s="864">
        <v>61799902</v>
      </c>
      <c r="C29" s="864" t="s">
        <v>550</v>
      </c>
      <c r="D29" s="864"/>
      <c r="E29" s="864"/>
      <c r="F29" s="864"/>
    </row>
    <row r="30" spans="1:6" ht="13.5" customHeight="1" x14ac:dyDescent="0.15">
      <c r="A30" s="864">
        <v>45641</v>
      </c>
      <c r="B30" s="864">
        <v>67291302</v>
      </c>
      <c r="C30" s="864" t="s">
        <v>550</v>
      </c>
      <c r="D30" s="864"/>
      <c r="E30" s="864"/>
      <c r="F30" s="864"/>
    </row>
    <row r="31" spans="1:6" ht="13.5" customHeight="1" x14ac:dyDescent="0.15">
      <c r="A31" s="864">
        <v>45657</v>
      </c>
      <c r="B31" s="864">
        <v>67291302</v>
      </c>
      <c r="C31" s="864" t="s">
        <v>550</v>
      </c>
      <c r="D31" s="864"/>
      <c r="E31" s="864"/>
      <c r="F31" s="864"/>
    </row>
    <row r="32" spans="1:6" ht="13.5" customHeight="1" x14ac:dyDescent="0.15">
      <c r="A32" s="864"/>
      <c r="B32" s="864"/>
      <c r="C32" s="864"/>
      <c r="D32" s="864"/>
      <c r="E32" s="864"/>
      <c r="F32" s="864"/>
    </row>
    <row r="33" spans="1:6" ht="13.5" customHeight="1" x14ac:dyDescent="0.15">
      <c r="A33" s="864"/>
      <c r="B33" s="864"/>
      <c r="C33" s="864"/>
      <c r="D33" s="864"/>
      <c r="E33" s="864"/>
      <c r="F33" s="864"/>
    </row>
    <row r="34" spans="1:6" ht="13.5" customHeight="1" x14ac:dyDescent="0.15">
      <c r="A34" s="864"/>
      <c r="B34" s="864"/>
      <c r="C34" s="864"/>
      <c r="D34" s="864"/>
      <c r="E34" s="864"/>
      <c r="F34" s="864"/>
    </row>
    <row r="35" spans="1:6" ht="13.5" customHeight="1" x14ac:dyDescent="0.15">
      <c r="A35" s="864"/>
      <c r="B35" s="864"/>
      <c r="C35" s="864"/>
      <c r="D35" s="864"/>
      <c r="E35" s="864"/>
      <c r="F35" s="864"/>
    </row>
    <row r="36" spans="1:6" ht="13.5" customHeight="1" x14ac:dyDescent="0.15">
      <c r="A36" s="864"/>
      <c r="B36" s="864"/>
      <c r="C36" s="864"/>
      <c r="D36" s="864"/>
      <c r="E36" s="864"/>
      <c r="F36" s="864"/>
    </row>
    <row r="37" spans="1:6" ht="13.5" customHeight="1" x14ac:dyDescent="0.15">
      <c r="A37" s="864"/>
      <c r="B37" s="864"/>
      <c r="C37" s="864"/>
      <c r="D37" s="864"/>
      <c r="E37" s="864"/>
      <c r="F37" s="864"/>
    </row>
    <row r="38" spans="1:6" ht="13.5" customHeight="1" x14ac:dyDescent="0.15">
      <c r="A38" s="864"/>
      <c r="B38" s="864"/>
      <c r="C38" s="864"/>
      <c r="D38" s="864"/>
      <c r="E38" s="864"/>
      <c r="F38" s="864"/>
    </row>
    <row r="39" spans="1:6" ht="13.5" customHeight="1" x14ac:dyDescent="0.15">
      <c r="A39" s="864"/>
      <c r="B39" s="864"/>
      <c r="C39" s="864"/>
      <c r="D39" s="864"/>
      <c r="E39" s="864"/>
      <c r="F39" s="864"/>
    </row>
    <row r="40" spans="1:6" ht="13.5" customHeight="1" x14ac:dyDescent="0.15">
      <c r="A40" s="864"/>
      <c r="B40" s="864"/>
      <c r="C40" s="864"/>
      <c r="D40" s="864"/>
      <c r="E40" s="864"/>
      <c r="F40" s="864"/>
    </row>
    <row r="41" spans="1:6" ht="13.5" customHeight="1" x14ac:dyDescent="0.15">
      <c r="A41" s="864"/>
      <c r="B41" s="864"/>
      <c r="C41" s="864"/>
      <c r="D41" s="864"/>
      <c r="E41" s="864"/>
      <c r="F41" s="864"/>
    </row>
    <row r="42" spans="1:6" ht="13.5" customHeight="1" x14ac:dyDescent="0.15">
      <c r="A42" s="864"/>
      <c r="B42" s="864"/>
      <c r="C42" s="864"/>
      <c r="D42" s="864"/>
      <c r="E42" s="864"/>
      <c r="F42" s="864"/>
    </row>
    <row r="43" spans="1:6" ht="13.5" customHeight="1" x14ac:dyDescent="0.15">
      <c r="A43" s="864"/>
      <c r="B43" s="864"/>
      <c r="C43" s="864"/>
      <c r="D43" s="864"/>
      <c r="E43" s="864"/>
      <c r="F43" s="864"/>
    </row>
    <row r="44" spans="1:6" ht="13.5" customHeight="1" x14ac:dyDescent="0.15">
      <c r="A44" s="864"/>
      <c r="B44" s="864"/>
      <c r="C44" s="864"/>
      <c r="D44" s="864"/>
      <c r="E44" s="864"/>
      <c r="F44" s="864"/>
    </row>
    <row r="45" spans="1:6" ht="13.5" customHeight="1" x14ac:dyDescent="0.15">
      <c r="A45" s="864"/>
      <c r="B45" s="864"/>
      <c r="C45" s="864"/>
      <c r="D45" s="864"/>
      <c r="E45" s="864"/>
      <c r="F45" s="864"/>
    </row>
    <row r="46" spans="1:6" ht="13.5" customHeight="1" x14ac:dyDescent="0.15">
      <c r="A46" s="864"/>
      <c r="B46" s="864"/>
      <c r="C46" s="864"/>
      <c r="D46" s="864"/>
      <c r="E46" s="864"/>
      <c r="F46" s="864"/>
    </row>
    <row r="47" spans="1:6" ht="13.5" customHeight="1" x14ac:dyDescent="0.15">
      <c r="A47" s="864"/>
      <c r="B47" s="864"/>
      <c r="C47" s="864"/>
      <c r="D47" s="864"/>
      <c r="E47" s="864"/>
      <c r="F47" s="864"/>
    </row>
    <row r="48" spans="1:6" ht="13.5" customHeight="1" x14ac:dyDescent="0.15">
      <c r="A48" s="864"/>
      <c r="B48" s="864"/>
      <c r="C48" s="864"/>
      <c r="D48" s="864"/>
      <c r="E48" s="864"/>
      <c r="F48" s="864"/>
    </row>
    <row r="49" spans="1:11" ht="13.5" customHeight="1" x14ac:dyDescent="0.15">
      <c r="A49" s="864"/>
      <c r="B49" s="864"/>
      <c r="C49" s="864"/>
      <c r="D49" s="864"/>
      <c r="E49" s="864"/>
      <c r="F49" s="864"/>
    </row>
    <row r="50" spans="1:11" ht="13.5" customHeight="1" x14ac:dyDescent="0.15">
      <c r="A50" s="864"/>
      <c r="B50" s="864"/>
      <c r="C50" s="864"/>
      <c r="D50" s="864"/>
      <c r="E50" s="864"/>
      <c r="F50" s="864"/>
    </row>
    <row r="51" spans="1:11" ht="13.5" customHeight="1" x14ac:dyDescent="0.15">
      <c r="A51" s="864"/>
      <c r="B51" s="864"/>
      <c r="C51" s="864"/>
      <c r="D51" s="864"/>
      <c r="E51" s="864"/>
      <c r="F51" s="864"/>
    </row>
    <row r="52" spans="1:11" ht="13.5" customHeight="1" x14ac:dyDescent="0.2">
      <c r="A52" s="507"/>
      <c r="B52" s="507"/>
      <c r="C52" s="507"/>
      <c r="D52" s="507"/>
      <c r="E52" s="507"/>
      <c r="F52" s="507"/>
      <c r="G52" s="507"/>
      <c r="H52" s="507"/>
      <c r="I52" s="507"/>
      <c r="J52" s="507"/>
      <c r="K52" s="507"/>
    </row>
    <row r="53" spans="1:11" ht="13.5" customHeight="1" x14ac:dyDescent="0.15"/>
    <row r="54" spans="1:11" ht="13.5" customHeight="1" x14ac:dyDescent="0.15"/>
    <row r="55" spans="1:11" ht="13.5" customHeight="1" x14ac:dyDescent="0.15"/>
    <row r="56" spans="1:11" ht="13.5" customHeight="1" x14ac:dyDescent="0.15"/>
    <row r="57" spans="1:11" ht="13.5" customHeight="1" x14ac:dyDescent="0.15"/>
    <row r="58" spans="1:11" ht="13.5" customHeight="1" x14ac:dyDescent="0.15"/>
    <row r="59" spans="1:11" ht="13.5" customHeight="1" x14ac:dyDescent="0.15"/>
    <row r="60" spans="1:11" ht="13.5" customHeight="1" x14ac:dyDescent="0.15"/>
    <row r="61" spans="1:11" ht="13.5" customHeight="1" x14ac:dyDescent="0.15"/>
    <row r="62" spans="1:11" ht="13.5" customHeight="1" x14ac:dyDescent="0.15"/>
    <row r="63" spans="1:11" ht="13.5" customHeight="1" x14ac:dyDescent="0.15"/>
    <row r="64" spans="1:11" ht="13.5" customHeight="1" x14ac:dyDescent="0.15"/>
    <row r="65" s="403" customFormat="1" ht="13.5" customHeight="1" x14ac:dyDescent="0.15"/>
    <row r="66" s="403" customFormat="1" ht="13.5" customHeight="1" x14ac:dyDescent="0.15"/>
    <row r="67" s="403" customFormat="1" ht="13.5" customHeight="1" x14ac:dyDescent="0.15"/>
    <row r="68" s="403" customFormat="1" ht="13.5" customHeight="1" x14ac:dyDescent="0.15"/>
    <row r="69" s="403" customFormat="1" ht="13.5" customHeight="1" x14ac:dyDescent="0.15"/>
    <row r="70" s="403" customFormat="1" ht="13.5" customHeight="1" x14ac:dyDescent="0.15"/>
    <row r="71" s="403" customFormat="1" ht="13.5" customHeight="1" x14ac:dyDescent="0.15"/>
    <row r="72" s="403" customFormat="1" ht="13.5" customHeight="1" x14ac:dyDescent="0.15"/>
    <row r="73" s="403" customFormat="1" ht="13.5" customHeight="1" x14ac:dyDescent="0.15"/>
    <row r="74" s="403" customFormat="1" ht="13.5" customHeight="1" x14ac:dyDescent="0.15"/>
    <row r="75" s="403" customFormat="1" ht="13.5" customHeight="1" x14ac:dyDescent="0.15"/>
    <row r="76" s="403" customFormat="1" ht="13.5" customHeight="1" x14ac:dyDescent="0.15"/>
    <row r="77" s="403" customFormat="1" ht="13.5" customHeight="1" x14ac:dyDescent="0.15"/>
    <row r="78" s="403" customFormat="1" ht="13.5" customHeight="1" x14ac:dyDescent="0.15"/>
    <row r="79" s="403" customFormat="1" ht="13.5" customHeight="1" x14ac:dyDescent="0.15"/>
    <row r="80" s="403" customFormat="1" ht="13.5" customHeight="1" x14ac:dyDescent="0.15"/>
    <row r="81" s="403" customFormat="1" ht="13.5" customHeight="1" x14ac:dyDescent="0.15"/>
    <row r="82" s="403" customFormat="1" ht="13.5" customHeight="1" x14ac:dyDescent="0.15"/>
    <row r="83" s="403" customFormat="1" ht="13.5" customHeight="1" x14ac:dyDescent="0.15"/>
    <row r="84" s="403" customFormat="1" ht="13.5" customHeight="1" x14ac:dyDescent="0.15"/>
    <row r="85" s="403" customFormat="1" ht="13.5" customHeight="1" x14ac:dyDescent="0.15"/>
    <row r="86" s="403" customFormat="1" ht="13.5" customHeight="1" x14ac:dyDescent="0.15"/>
    <row r="87" s="403" customFormat="1" ht="13.5" customHeight="1" x14ac:dyDescent="0.15"/>
    <row r="88" s="403" customFormat="1" ht="13.5" customHeight="1" x14ac:dyDescent="0.15"/>
    <row r="89" s="403" customFormat="1" ht="13.5" customHeight="1" x14ac:dyDescent="0.15"/>
    <row r="90" s="403" customFormat="1" ht="13.5" customHeight="1" x14ac:dyDescent="0.15"/>
    <row r="91" s="403" customFormat="1" ht="13.5" customHeight="1" x14ac:dyDescent="0.15"/>
    <row r="92" s="403" customFormat="1" ht="13.5" customHeight="1" x14ac:dyDescent="0.15"/>
    <row r="93" s="403" customFormat="1" ht="13.5" customHeight="1" x14ac:dyDescent="0.15"/>
    <row r="94" s="403" customFormat="1" ht="13.5" customHeight="1" x14ac:dyDescent="0.15"/>
    <row r="95" s="403" customFormat="1" ht="13.5" customHeight="1" x14ac:dyDescent="0.15"/>
    <row r="96" s="403" customFormat="1" ht="13.5" customHeight="1" x14ac:dyDescent="0.15"/>
    <row r="97" s="403" customFormat="1" ht="13.5" customHeight="1" x14ac:dyDescent="0.15"/>
    <row r="98" s="403" customFormat="1" ht="13.5" customHeight="1" x14ac:dyDescent="0.15"/>
    <row r="99" s="403" customFormat="1" ht="13.5" customHeight="1" x14ac:dyDescent="0.15"/>
    <row r="100" s="403" customFormat="1" ht="13.5" customHeight="1" x14ac:dyDescent="0.15"/>
    <row r="101" s="403" customFormat="1" ht="13.5" customHeight="1" x14ac:dyDescent="0.15"/>
    <row r="102" s="403" customFormat="1" ht="13.5" customHeight="1" x14ac:dyDescent="0.15"/>
    <row r="103" s="403" customFormat="1" ht="13.5" customHeight="1" x14ac:dyDescent="0.15"/>
    <row r="104" s="403" customFormat="1" ht="13.5" customHeight="1" x14ac:dyDescent="0.15"/>
    <row r="105" s="403" customFormat="1" ht="13.5" customHeight="1" x14ac:dyDescent="0.15"/>
    <row r="106" s="403" customFormat="1" ht="13.5" customHeight="1" x14ac:dyDescent="0.15"/>
    <row r="107" s="403" customFormat="1" ht="13.5" customHeight="1" x14ac:dyDescent="0.15"/>
    <row r="108" s="403" customFormat="1" ht="13.5" customHeight="1" x14ac:dyDescent="0.15"/>
    <row r="109" s="403" customFormat="1" ht="13.5" customHeight="1" x14ac:dyDescent="0.15"/>
    <row r="110" s="403" customFormat="1" ht="13.5" customHeight="1" x14ac:dyDescent="0.15"/>
    <row r="111" s="403" customFormat="1" ht="13.5" customHeight="1" x14ac:dyDescent="0.15"/>
    <row r="112" s="403" customFormat="1" ht="13.5" customHeight="1" x14ac:dyDescent="0.15"/>
    <row r="113" s="403" customFormat="1" ht="13.5" customHeight="1" x14ac:dyDescent="0.15"/>
    <row r="114" s="403" customFormat="1" ht="13.5" customHeight="1" x14ac:dyDescent="0.15"/>
    <row r="115" s="403" customFormat="1" ht="13.5" customHeight="1" x14ac:dyDescent="0.15"/>
    <row r="116" s="403" customFormat="1" ht="13.5" customHeight="1" x14ac:dyDescent="0.15"/>
    <row r="117" s="403" customFormat="1" ht="13.5" customHeight="1" x14ac:dyDescent="0.15"/>
    <row r="118" s="403" customFormat="1" ht="13.5" customHeight="1" x14ac:dyDescent="0.15"/>
    <row r="119" s="403" customFormat="1" ht="13.5" customHeight="1" x14ac:dyDescent="0.15"/>
    <row r="120" s="403" customFormat="1" ht="13.5" customHeight="1" x14ac:dyDescent="0.15"/>
    <row r="121" s="403" customFormat="1" ht="13.5" customHeight="1" x14ac:dyDescent="0.15"/>
    <row r="122" s="403" customFormat="1" ht="13.5" customHeight="1" x14ac:dyDescent="0.15"/>
    <row r="123" s="403" customFormat="1" ht="13.5" customHeight="1" x14ac:dyDescent="0.15"/>
    <row r="124" s="403" customFormat="1" ht="13.5" customHeight="1" x14ac:dyDescent="0.15"/>
    <row r="125" s="403" customFormat="1" ht="13.5" customHeight="1" x14ac:dyDescent="0.15"/>
    <row r="126" s="403" customFormat="1" ht="13.5" customHeight="1" x14ac:dyDescent="0.15"/>
    <row r="127" s="403" customFormat="1" ht="13.5" customHeight="1" x14ac:dyDescent="0.15"/>
    <row r="128" s="403" customFormat="1" ht="13.5" customHeight="1" x14ac:dyDescent="0.15"/>
    <row r="129" s="403" customFormat="1" ht="13.5" customHeight="1" x14ac:dyDescent="0.15"/>
    <row r="130" s="403" customFormat="1" ht="13.5" customHeight="1" x14ac:dyDescent="0.15"/>
    <row r="131" s="403" customFormat="1" ht="13.5" customHeight="1" x14ac:dyDescent="0.15"/>
    <row r="132" s="403" customFormat="1" ht="13.5" customHeight="1" x14ac:dyDescent="0.15"/>
    <row r="133" s="403" customFormat="1" ht="13.5" customHeight="1" x14ac:dyDescent="0.15"/>
    <row r="134" s="403" customFormat="1" ht="13.5" customHeight="1" x14ac:dyDescent="0.15"/>
    <row r="135" s="403" customFormat="1" ht="13.5" customHeight="1" x14ac:dyDescent="0.15"/>
    <row r="136" s="403" customFormat="1" ht="13.5" customHeight="1" x14ac:dyDescent="0.15"/>
    <row r="137" s="403" customFormat="1" ht="13.5" customHeight="1" x14ac:dyDescent="0.15"/>
    <row r="138" s="403" customFormat="1" ht="13.5" customHeight="1" x14ac:dyDescent="0.15"/>
    <row r="139" s="403" customFormat="1" ht="13.5" customHeight="1" x14ac:dyDescent="0.15"/>
    <row r="140" s="403" customFormat="1" ht="13.5" customHeight="1" x14ac:dyDescent="0.15"/>
    <row r="141" s="403" customFormat="1" ht="13.5" customHeight="1" x14ac:dyDescent="0.15"/>
    <row r="142" s="403" customFormat="1" ht="13.5" customHeight="1" x14ac:dyDescent="0.15"/>
    <row r="143" s="403" customFormat="1" ht="13.5" customHeight="1" x14ac:dyDescent="0.15"/>
    <row r="144" s="403" customFormat="1" ht="13.5" customHeight="1" x14ac:dyDescent="0.15"/>
    <row r="145" s="403" customFormat="1" ht="13.5" customHeight="1" x14ac:dyDescent="0.15"/>
    <row r="146" s="403" customFormat="1" ht="13.5" customHeight="1" x14ac:dyDescent="0.15"/>
    <row r="147" s="403" customFormat="1" ht="13.5" customHeight="1" x14ac:dyDescent="0.15"/>
    <row r="148" s="403" customFormat="1" ht="13.5" customHeight="1" x14ac:dyDescent="0.15"/>
    <row r="149" s="403" customFormat="1" ht="13.5" customHeight="1" x14ac:dyDescent="0.15"/>
    <row r="150" s="403" customFormat="1" ht="13.5" customHeight="1" x14ac:dyDescent="0.15"/>
    <row r="151" s="403" customFormat="1" ht="13.5" customHeight="1" x14ac:dyDescent="0.15"/>
    <row r="152" s="403" customFormat="1" ht="13.5" customHeight="1" x14ac:dyDescent="0.15"/>
    <row r="153" s="403" customFormat="1" ht="13.5" customHeight="1" x14ac:dyDescent="0.15"/>
    <row r="154" s="403" customFormat="1" ht="13.5" customHeight="1" x14ac:dyDescent="0.15"/>
    <row r="155" s="403" customFormat="1" ht="13.5" customHeight="1" x14ac:dyDescent="0.15"/>
    <row r="156" s="403" customFormat="1" ht="13.5" customHeight="1" x14ac:dyDescent="0.15"/>
    <row r="157" s="403" customFormat="1" ht="13.5" customHeight="1" x14ac:dyDescent="0.15"/>
    <row r="158" s="403" customFormat="1" ht="13.5" customHeight="1" x14ac:dyDescent="0.15"/>
    <row r="159" s="403" customFormat="1" ht="13.5" customHeight="1" x14ac:dyDescent="0.15"/>
    <row r="160" s="403" customFormat="1" ht="13.5" customHeight="1" x14ac:dyDescent="0.15"/>
    <row r="161" s="403" customFormat="1" ht="13.5" customHeight="1" x14ac:dyDescent="0.15"/>
    <row r="162" s="403" customFormat="1" ht="13.5" customHeight="1" x14ac:dyDescent="0.15"/>
    <row r="163" s="403" customFormat="1" ht="13.5" customHeight="1" x14ac:dyDescent="0.15"/>
    <row r="164" s="403" customFormat="1" ht="13.5" customHeight="1" x14ac:dyDescent="0.15"/>
    <row r="165" s="403" customFormat="1" ht="13.5" customHeight="1" x14ac:dyDescent="0.15"/>
    <row r="166" s="403" customFormat="1" ht="13.5" customHeight="1" x14ac:dyDescent="0.15"/>
    <row r="167" s="403" customFormat="1" ht="13.5" customHeight="1" x14ac:dyDescent="0.15"/>
    <row r="168" s="403" customFormat="1" ht="13.5" customHeight="1" x14ac:dyDescent="0.15"/>
    <row r="169" s="403" customFormat="1" ht="13.5" customHeight="1" x14ac:dyDescent="0.15"/>
    <row r="170" s="403" customFormat="1" ht="13.5" customHeight="1" x14ac:dyDescent="0.15"/>
    <row r="171" s="403" customFormat="1" ht="13.5" customHeight="1" x14ac:dyDescent="0.15"/>
    <row r="172" s="403" customFormat="1" ht="13.5" customHeight="1" x14ac:dyDescent="0.15"/>
    <row r="173" s="403" customFormat="1" ht="13.5" customHeight="1" x14ac:dyDescent="0.15"/>
    <row r="174" s="403" customFormat="1" ht="13.5" customHeight="1" x14ac:dyDescent="0.15"/>
    <row r="175" s="403" customFormat="1" ht="13.5" customHeight="1" x14ac:dyDescent="0.15"/>
    <row r="176" s="403" customFormat="1" ht="13.5" customHeight="1" x14ac:dyDescent="0.15"/>
    <row r="177" s="403" customFormat="1" ht="13.5" customHeight="1" x14ac:dyDescent="0.15"/>
    <row r="178" s="403" customFormat="1" ht="13.5" customHeight="1" x14ac:dyDescent="0.15"/>
    <row r="179" s="403" customFormat="1" ht="13.5" customHeight="1" x14ac:dyDescent="0.15"/>
    <row r="180" s="403" customFormat="1" ht="13.5" customHeight="1" x14ac:dyDescent="0.15"/>
    <row r="181" s="403" customFormat="1" ht="13.5" customHeight="1" x14ac:dyDescent="0.15"/>
    <row r="182" s="403" customFormat="1" ht="13.5" customHeight="1" x14ac:dyDescent="0.15"/>
    <row r="183" s="403" customFormat="1" ht="13.5" customHeight="1" x14ac:dyDescent="0.15"/>
    <row r="184" s="403" customFormat="1" ht="13.5" customHeight="1" x14ac:dyDescent="0.15"/>
    <row r="185" s="403" customFormat="1" ht="13.5" customHeight="1" x14ac:dyDescent="0.15"/>
    <row r="186" s="403" customFormat="1" ht="13.5" customHeight="1" x14ac:dyDescent="0.15"/>
    <row r="187" s="403" customFormat="1" ht="13.5" customHeight="1" x14ac:dyDescent="0.15"/>
    <row r="188" s="403" customFormat="1" ht="13.5" customHeight="1" x14ac:dyDescent="0.15"/>
    <row r="189" s="403" customFormat="1" ht="13.5" customHeight="1" x14ac:dyDescent="0.15"/>
    <row r="190" s="403" customFormat="1" ht="13.5" customHeight="1" x14ac:dyDescent="0.15"/>
    <row r="191" s="403" customFormat="1" ht="13.5" customHeight="1" x14ac:dyDescent="0.15"/>
    <row r="192" s="403" customFormat="1" ht="13.5" customHeight="1" x14ac:dyDescent="0.15"/>
    <row r="193" s="403" customFormat="1" ht="13.5" customHeight="1" x14ac:dyDescent="0.15"/>
    <row r="194" s="403" customFormat="1" ht="13.5" customHeight="1" x14ac:dyDescent="0.15"/>
    <row r="195" s="403" customFormat="1" ht="13.5" customHeight="1" x14ac:dyDescent="0.15"/>
    <row r="196" s="403" customFormat="1" ht="13.5" customHeight="1" x14ac:dyDescent="0.15"/>
    <row r="197" s="403" customFormat="1" ht="13.5" customHeight="1" x14ac:dyDescent="0.15"/>
    <row r="198" s="403" customFormat="1" ht="13.5" customHeight="1" x14ac:dyDescent="0.15"/>
    <row r="199" s="403" customFormat="1" ht="13.5" customHeight="1" x14ac:dyDescent="0.15"/>
    <row r="200" s="403" customFormat="1" ht="13.5" customHeight="1" x14ac:dyDescent="0.15"/>
    <row r="201" s="403" customFormat="1" ht="13.5" customHeight="1" x14ac:dyDescent="0.15"/>
    <row r="202" s="403" customFormat="1" ht="13.5" customHeight="1" x14ac:dyDescent="0.15"/>
    <row r="203" s="403" customFormat="1" ht="13.5" customHeight="1" x14ac:dyDescent="0.15"/>
    <row r="204" s="403" customFormat="1" ht="13.5" customHeight="1" x14ac:dyDescent="0.15"/>
    <row r="205" s="403" customFormat="1" ht="13.5" customHeight="1" x14ac:dyDescent="0.15"/>
    <row r="206" s="403" customFormat="1" ht="13.5" customHeight="1" x14ac:dyDescent="0.15"/>
    <row r="207" s="403" customFormat="1" ht="13.5" customHeight="1" x14ac:dyDescent="0.15"/>
    <row r="208" s="403" customFormat="1" ht="13.5" customHeight="1" x14ac:dyDescent="0.15"/>
    <row r="209" s="403" customFormat="1" ht="13.5" customHeight="1" x14ac:dyDescent="0.15"/>
    <row r="210" s="403" customFormat="1" ht="13.5" customHeight="1" x14ac:dyDescent="0.15"/>
    <row r="211" s="403" customFormat="1" ht="13.5" customHeight="1" x14ac:dyDescent="0.15"/>
    <row r="212" s="403" customFormat="1" ht="13.5" customHeight="1" x14ac:dyDescent="0.15"/>
    <row r="213" s="403" customFormat="1" ht="13.5" customHeight="1" x14ac:dyDescent="0.15"/>
    <row r="214" s="403" customFormat="1" ht="13.5" customHeight="1" x14ac:dyDescent="0.15"/>
    <row r="215" s="403" customFormat="1" ht="13.5" customHeight="1" x14ac:dyDescent="0.15"/>
    <row r="216" s="403" customFormat="1" ht="13.5" customHeight="1" x14ac:dyDescent="0.15"/>
    <row r="217" s="403" customFormat="1" ht="13.5" customHeight="1" x14ac:dyDescent="0.15"/>
    <row r="218" s="403" customFormat="1" ht="13.5" customHeight="1" x14ac:dyDescent="0.15"/>
    <row r="219" s="403" customFormat="1" ht="13.5" customHeight="1" x14ac:dyDescent="0.15"/>
    <row r="220" s="403" customFormat="1" ht="13.5" customHeight="1" x14ac:dyDescent="0.15"/>
    <row r="221" s="403" customFormat="1" ht="13.5" customHeight="1" x14ac:dyDescent="0.15"/>
    <row r="222" s="403" customFormat="1" ht="13.5" customHeight="1" x14ac:dyDescent="0.15"/>
    <row r="223" s="403" customFormat="1" ht="13.5" customHeight="1" x14ac:dyDescent="0.15"/>
    <row r="224" s="403" customFormat="1" ht="13.5" customHeight="1" x14ac:dyDescent="0.15"/>
    <row r="225" s="403" customFormat="1" ht="13.5" customHeight="1" x14ac:dyDescent="0.15"/>
    <row r="226" s="403" customFormat="1" ht="13.5" customHeight="1" x14ac:dyDescent="0.15"/>
    <row r="227" s="403" customFormat="1" ht="13.5" customHeight="1" x14ac:dyDescent="0.15"/>
    <row r="228" s="403" customFormat="1" ht="13.5" customHeight="1" x14ac:dyDescent="0.15"/>
    <row r="229" s="403" customFormat="1" ht="13.5" customHeight="1" x14ac:dyDescent="0.15"/>
    <row r="230" s="403" customFormat="1" ht="13.5" customHeight="1" x14ac:dyDescent="0.15"/>
    <row r="231" s="403" customFormat="1" ht="13.5" customHeight="1" x14ac:dyDescent="0.15"/>
    <row r="232" s="403" customFormat="1" ht="13.5" customHeight="1" x14ac:dyDescent="0.15"/>
    <row r="233" s="403" customFormat="1" ht="13.5" customHeight="1" x14ac:dyDescent="0.15"/>
    <row r="234" s="403" customFormat="1" ht="13.5" customHeight="1" x14ac:dyDescent="0.15"/>
    <row r="235" s="403" customFormat="1" ht="13.5" customHeight="1" x14ac:dyDescent="0.15"/>
    <row r="236" s="403" customFormat="1" ht="13.5" customHeight="1" x14ac:dyDescent="0.15"/>
    <row r="237" s="403" customFormat="1" ht="13.5" customHeight="1" x14ac:dyDescent="0.15"/>
    <row r="238" s="403" customFormat="1" ht="13.5" customHeight="1" x14ac:dyDescent="0.15"/>
    <row r="239" s="403" customFormat="1" ht="13.5" customHeight="1" x14ac:dyDescent="0.15"/>
    <row r="240" s="403" customFormat="1" ht="13.5" customHeight="1" x14ac:dyDescent="0.15"/>
    <row r="241" s="403" customFormat="1" ht="13.5" customHeight="1" x14ac:dyDescent="0.15"/>
    <row r="242" s="403" customFormat="1" ht="13.5" customHeight="1" x14ac:dyDescent="0.15"/>
    <row r="243" s="403" customFormat="1" ht="13.5" customHeight="1" x14ac:dyDescent="0.15"/>
    <row r="244" s="403" customFormat="1" ht="13.5" customHeight="1" x14ac:dyDescent="0.15"/>
    <row r="245" s="403" customFormat="1" ht="13.5" customHeight="1" x14ac:dyDescent="0.15"/>
    <row r="246" s="403" customFormat="1" ht="13.5" customHeight="1" x14ac:dyDescent="0.15"/>
    <row r="247" s="403" customFormat="1" ht="13.5" customHeight="1" x14ac:dyDescent="0.15"/>
    <row r="248" s="403" customFormat="1" ht="13.5" customHeight="1" x14ac:dyDescent="0.15"/>
    <row r="249" s="403" customFormat="1" ht="13.5" customHeight="1" x14ac:dyDescent="0.15"/>
    <row r="250" s="403" customFormat="1" ht="13.5" customHeight="1" x14ac:dyDescent="0.15"/>
    <row r="251" s="403" customFormat="1" ht="13.5" customHeight="1" x14ac:dyDescent="0.15"/>
    <row r="252" s="403" customFormat="1" ht="13.5" customHeight="1" x14ac:dyDescent="0.15"/>
    <row r="253" s="403" customFormat="1" ht="13.5" customHeight="1" x14ac:dyDescent="0.15"/>
    <row r="254" s="403" customFormat="1" ht="13.5" customHeight="1" x14ac:dyDescent="0.15"/>
    <row r="255" s="403" customFormat="1" ht="13.5" customHeight="1" x14ac:dyDescent="0.15"/>
    <row r="256" s="403" customFormat="1" ht="13.5" customHeight="1" x14ac:dyDescent="0.15"/>
    <row r="257" s="403" customFormat="1" ht="13.5" customHeight="1" x14ac:dyDescent="0.15"/>
    <row r="258" s="403" customFormat="1" ht="13.5" customHeight="1" x14ac:dyDescent="0.15"/>
    <row r="259" s="403" customFormat="1" ht="13.5" customHeight="1" x14ac:dyDescent="0.15"/>
    <row r="260" s="403" customFormat="1" ht="13.5" customHeight="1" x14ac:dyDescent="0.15"/>
    <row r="261" s="403" customFormat="1" ht="13.5" customHeight="1" x14ac:dyDescent="0.15"/>
    <row r="262" s="403" customFormat="1" ht="13.5" customHeight="1" x14ac:dyDescent="0.15"/>
    <row r="263" s="403" customFormat="1" ht="13.5" customHeight="1" x14ac:dyDescent="0.15"/>
    <row r="264" s="403" customFormat="1" ht="13.5" customHeight="1" x14ac:dyDescent="0.15"/>
    <row r="265" s="403" customFormat="1" ht="13.5" customHeight="1" x14ac:dyDescent="0.15"/>
    <row r="266" s="403" customFormat="1" ht="13.5" customHeight="1" x14ac:dyDescent="0.15"/>
    <row r="267" s="403" customFormat="1" ht="13.5" customHeight="1" x14ac:dyDescent="0.15"/>
    <row r="268" s="403" customFormat="1" ht="13.5" customHeight="1" x14ac:dyDescent="0.15"/>
    <row r="269" s="403" customFormat="1" ht="13.5" customHeight="1" x14ac:dyDescent="0.15"/>
    <row r="270" s="403" customFormat="1" ht="13.5" customHeight="1" x14ac:dyDescent="0.15"/>
    <row r="271" s="403" customFormat="1" ht="13.5" customHeight="1" x14ac:dyDescent="0.15"/>
    <row r="272" s="403" customFormat="1" ht="13.5" customHeight="1" x14ac:dyDescent="0.15"/>
    <row r="273" s="403" customFormat="1" ht="13.5" customHeight="1" x14ac:dyDescent="0.15"/>
    <row r="274" s="403" customFormat="1" ht="13.5" customHeight="1" x14ac:dyDescent="0.15"/>
    <row r="275" s="403" customFormat="1" ht="13.5" customHeight="1" x14ac:dyDescent="0.15"/>
    <row r="276" s="403" customFormat="1" ht="13.5" customHeight="1" x14ac:dyDescent="0.15"/>
    <row r="277" s="403" customFormat="1" ht="13.5" customHeight="1" x14ac:dyDescent="0.15"/>
    <row r="278" s="403" customFormat="1" ht="13.5" customHeight="1" x14ac:dyDescent="0.15"/>
    <row r="279" s="403" customFormat="1" ht="13.5" customHeight="1" x14ac:dyDescent="0.15"/>
    <row r="280" s="403" customFormat="1" ht="13.5" customHeight="1" x14ac:dyDescent="0.15"/>
    <row r="281" s="403" customFormat="1" ht="13.5" customHeight="1" x14ac:dyDescent="0.15"/>
    <row r="282" s="403" customFormat="1" ht="13.5" customHeight="1" x14ac:dyDescent="0.15"/>
    <row r="283" s="403" customFormat="1" ht="13.5" customHeight="1" x14ac:dyDescent="0.15"/>
    <row r="284" s="403" customFormat="1" ht="13.5" customHeight="1" x14ac:dyDescent="0.15"/>
    <row r="285" s="403" customFormat="1" ht="13.5" customHeight="1" x14ac:dyDescent="0.15"/>
    <row r="286" s="403" customFormat="1" ht="13.5" customHeight="1" x14ac:dyDescent="0.15"/>
    <row r="287" s="403" customFormat="1" ht="13.5" customHeight="1" x14ac:dyDescent="0.15"/>
    <row r="288" s="403" customFormat="1" ht="13.5" customHeight="1" x14ac:dyDescent="0.15"/>
    <row r="289" s="403" customFormat="1" ht="13.5" customHeight="1" x14ac:dyDescent="0.15"/>
    <row r="290" s="403" customFormat="1" ht="13.5" customHeight="1" x14ac:dyDescent="0.15"/>
    <row r="291" s="403" customFormat="1" ht="13.5" customHeight="1" x14ac:dyDescent="0.15"/>
    <row r="292" s="403" customFormat="1" ht="13.5" customHeight="1" x14ac:dyDescent="0.15"/>
    <row r="293" s="403" customFormat="1" ht="13.5" customHeight="1" x14ac:dyDescent="0.15"/>
    <row r="294" s="403" customFormat="1" ht="13.5" customHeight="1" x14ac:dyDescent="0.15"/>
    <row r="295" s="403" customFormat="1" ht="13.5" customHeight="1" x14ac:dyDescent="0.15"/>
    <row r="296" s="403" customFormat="1" ht="13.5" customHeight="1" x14ac:dyDescent="0.15"/>
    <row r="297" s="403" customFormat="1" ht="13.5" customHeight="1" x14ac:dyDescent="0.15"/>
    <row r="298" s="403" customFormat="1" ht="13.5" customHeight="1" x14ac:dyDescent="0.15"/>
    <row r="299" s="403" customFormat="1" ht="13.5" customHeight="1" x14ac:dyDescent="0.15"/>
    <row r="300" s="403" customFormat="1" ht="13.5" customHeight="1" x14ac:dyDescent="0.15"/>
    <row r="301" s="403" customFormat="1" ht="13.5" customHeight="1" x14ac:dyDescent="0.15"/>
    <row r="302" s="403" customFormat="1" ht="13.5" customHeight="1" x14ac:dyDescent="0.15"/>
    <row r="303" s="403" customFormat="1" ht="13.5" customHeight="1" x14ac:dyDescent="0.15"/>
    <row r="304" s="403" customFormat="1" ht="13.5" customHeight="1" x14ac:dyDescent="0.15"/>
    <row r="305" s="403" customFormat="1" ht="13.5" customHeight="1" x14ac:dyDescent="0.15"/>
    <row r="306" s="403" customFormat="1" ht="13.5" customHeight="1" x14ac:dyDescent="0.15"/>
    <row r="307" s="403" customFormat="1" ht="13.5" customHeight="1" x14ac:dyDescent="0.15"/>
    <row r="308" s="403" customFormat="1" ht="13.5" customHeight="1" x14ac:dyDescent="0.15"/>
    <row r="309" s="403" customFormat="1" ht="13.5" customHeight="1" x14ac:dyDescent="0.15"/>
    <row r="310" s="403" customFormat="1" ht="13.5" customHeight="1" x14ac:dyDescent="0.15"/>
    <row r="311" s="403" customFormat="1" ht="13.5" customHeight="1" x14ac:dyDescent="0.15"/>
    <row r="312" s="403" customFormat="1" ht="13.5" customHeight="1" x14ac:dyDescent="0.15"/>
    <row r="313" s="403" customFormat="1" ht="13.5" customHeight="1" x14ac:dyDescent="0.15"/>
    <row r="314" s="403" customFormat="1" ht="13.5" customHeight="1" x14ac:dyDescent="0.15"/>
    <row r="315" s="403" customFormat="1" ht="13.5" customHeight="1" x14ac:dyDescent="0.15"/>
    <row r="316" s="403" customFormat="1" ht="13.5" customHeight="1" x14ac:dyDescent="0.15"/>
    <row r="317" s="403" customFormat="1" ht="13.5" customHeight="1" x14ac:dyDescent="0.15"/>
    <row r="318" s="403" customFormat="1" ht="13.5" customHeight="1" x14ac:dyDescent="0.15"/>
    <row r="319" s="403" customFormat="1" ht="13.5" customHeight="1" x14ac:dyDescent="0.15"/>
    <row r="320" s="403" customFormat="1" ht="13.5" customHeight="1" x14ac:dyDescent="0.15"/>
    <row r="321" s="403" customFormat="1" ht="13.5" customHeight="1" x14ac:dyDescent="0.15"/>
    <row r="322" s="403" customFormat="1" ht="13.5" customHeight="1" x14ac:dyDescent="0.15"/>
    <row r="323" s="403" customFormat="1" ht="13.5" customHeight="1" x14ac:dyDescent="0.15"/>
    <row r="324" s="403" customFormat="1" ht="13.5" customHeight="1" x14ac:dyDescent="0.15"/>
    <row r="325" s="403" customFormat="1" ht="13.5" customHeight="1" x14ac:dyDescent="0.15"/>
    <row r="326" s="403" customFormat="1" ht="13.5" customHeight="1" x14ac:dyDescent="0.15"/>
    <row r="327" s="403" customFormat="1" ht="13.5" customHeight="1" x14ac:dyDescent="0.15"/>
    <row r="328" s="403" customFormat="1" ht="13.5" customHeight="1" x14ac:dyDescent="0.15"/>
    <row r="329" s="403" customFormat="1" ht="13.5" customHeight="1" x14ac:dyDescent="0.15"/>
    <row r="330" s="403" customFormat="1" ht="13.5" customHeight="1" x14ac:dyDescent="0.15"/>
    <row r="331" s="403" customFormat="1" ht="13.5" customHeight="1" x14ac:dyDescent="0.15"/>
    <row r="332" s="403" customFormat="1" ht="13.5" customHeight="1" x14ac:dyDescent="0.15"/>
    <row r="333" s="403" customFormat="1" ht="13.5" customHeight="1" x14ac:dyDescent="0.15"/>
    <row r="334" s="403" customFormat="1" ht="13.5" customHeight="1" x14ac:dyDescent="0.15"/>
    <row r="335" s="403" customFormat="1" ht="13.5" customHeight="1" x14ac:dyDescent="0.15"/>
    <row r="336" s="403" customFormat="1" ht="13.5" customHeight="1" x14ac:dyDescent="0.15"/>
    <row r="337" s="403" customFormat="1" ht="13.5" customHeight="1" x14ac:dyDescent="0.15"/>
    <row r="338" s="403" customFormat="1" ht="13.5" customHeight="1" x14ac:dyDescent="0.15"/>
    <row r="339" s="403" customFormat="1" ht="13.5" customHeight="1" x14ac:dyDescent="0.15"/>
    <row r="340" s="403" customFormat="1" ht="13.5" customHeight="1" x14ac:dyDescent="0.15"/>
    <row r="341" s="403" customFormat="1" ht="13.5" customHeight="1" x14ac:dyDescent="0.15"/>
    <row r="342" s="403" customFormat="1" ht="13.5" customHeight="1" x14ac:dyDescent="0.15"/>
    <row r="343" s="403" customFormat="1" ht="13.5" customHeight="1" x14ac:dyDescent="0.15"/>
    <row r="344" s="403" customFormat="1" ht="13.5" customHeight="1" x14ac:dyDescent="0.15"/>
    <row r="345" s="403" customFormat="1" ht="13.5" customHeight="1" x14ac:dyDescent="0.15"/>
    <row r="346" s="403" customFormat="1" ht="13.5" customHeight="1" x14ac:dyDescent="0.15"/>
    <row r="347" s="403" customFormat="1" ht="13.5" customHeight="1" x14ac:dyDescent="0.15"/>
    <row r="348" s="403" customFormat="1" ht="13.5" customHeight="1" x14ac:dyDescent="0.15"/>
    <row r="349" s="403" customFormat="1" ht="13.5" customHeight="1" x14ac:dyDescent="0.15"/>
    <row r="350" s="403" customFormat="1" ht="13.5" customHeight="1" x14ac:dyDescent="0.15"/>
    <row r="351" s="403" customFormat="1" ht="13.5" customHeight="1" x14ac:dyDescent="0.15"/>
    <row r="352" s="403" customFormat="1" ht="13.5" customHeight="1" x14ac:dyDescent="0.15"/>
    <row r="353" s="403" customFormat="1" ht="13.5" customHeight="1" x14ac:dyDescent="0.15"/>
    <row r="354" s="403" customFormat="1" ht="13.5" customHeight="1" x14ac:dyDescent="0.15"/>
    <row r="355" s="403" customFormat="1" ht="13.5" customHeight="1" x14ac:dyDescent="0.15"/>
    <row r="356" s="403" customFormat="1" ht="13.5" customHeight="1" x14ac:dyDescent="0.15"/>
    <row r="357" s="403" customFormat="1" ht="13.5" customHeight="1" x14ac:dyDescent="0.15"/>
    <row r="358" s="403" customFormat="1" ht="13.5" customHeight="1" x14ac:dyDescent="0.15"/>
    <row r="359" s="403" customFormat="1" ht="13.5" customHeight="1" x14ac:dyDescent="0.15"/>
    <row r="360" s="403" customFormat="1" ht="13.5" customHeight="1" x14ac:dyDescent="0.15"/>
    <row r="361" s="403" customFormat="1" ht="13.5" customHeight="1" x14ac:dyDescent="0.15"/>
    <row r="362" s="403" customFormat="1" ht="13.5" customHeight="1" x14ac:dyDescent="0.15"/>
    <row r="363" s="403" customFormat="1" ht="13.5" customHeight="1" x14ac:dyDescent="0.15"/>
    <row r="364" s="403" customFormat="1" ht="13.5" customHeight="1" x14ac:dyDescent="0.15"/>
    <row r="365" s="403" customFormat="1" ht="13.5" customHeight="1" x14ac:dyDescent="0.15"/>
    <row r="366" s="403" customFormat="1" ht="13.5" customHeight="1" x14ac:dyDescent="0.15"/>
    <row r="367" s="403" customFormat="1" ht="13.5" customHeight="1" x14ac:dyDescent="0.15"/>
    <row r="368" s="403" customFormat="1" ht="13.5" customHeight="1" x14ac:dyDescent="0.15"/>
    <row r="369" s="403" customFormat="1" ht="13.5" customHeight="1" x14ac:dyDescent="0.15"/>
    <row r="370" s="403" customFormat="1" ht="13.5" customHeight="1" x14ac:dyDescent="0.15"/>
    <row r="371" s="403" customFormat="1" ht="13.5" customHeight="1" x14ac:dyDescent="0.15"/>
    <row r="372" s="403" customFormat="1" ht="13.5" customHeight="1" x14ac:dyDescent="0.15"/>
    <row r="373" s="403" customFormat="1" ht="13.5" customHeight="1" x14ac:dyDescent="0.15"/>
    <row r="374" s="403" customFormat="1" ht="13.5" customHeight="1" x14ac:dyDescent="0.15"/>
    <row r="375" s="403" customFormat="1" ht="13.5" customHeight="1" x14ac:dyDescent="0.15"/>
    <row r="376" s="403" customFormat="1" ht="13.5" customHeight="1" x14ac:dyDescent="0.15"/>
    <row r="377" s="403" customFormat="1" ht="13.5" customHeight="1" x14ac:dyDescent="0.15"/>
    <row r="378" s="403" customFormat="1" ht="13.5" customHeight="1" x14ac:dyDescent="0.15"/>
    <row r="379" s="403" customFormat="1" ht="13.5" customHeight="1" x14ac:dyDescent="0.15"/>
    <row r="380" s="403" customFormat="1" ht="13.5" customHeight="1" x14ac:dyDescent="0.15"/>
    <row r="381" s="403" customFormat="1" ht="13.5" customHeight="1" x14ac:dyDescent="0.15"/>
    <row r="382" s="403" customFormat="1" ht="13.5" customHeight="1" x14ac:dyDescent="0.15"/>
    <row r="383" s="403" customFormat="1" ht="13.5" customHeight="1" x14ac:dyDescent="0.15"/>
    <row r="384" s="403" customFormat="1" ht="13.5" customHeight="1" x14ac:dyDescent="0.15"/>
    <row r="385" s="403" customFormat="1" ht="13.5" customHeight="1" x14ac:dyDescent="0.15"/>
    <row r="386" s="403" customFormat="1" ht="13.5" customHeight="1" x14ac:dyDescent="0.15"/>
    <row r="387" s="403" customFormat="1" ht="13.5" customHeight="1" x14ac:dyDescent="0.15"/>
    <row r="388" s="403" customFormat="1" ht="13.5" customHeight="1" x14ac:dyDescent="0.15"/>
    <row r="389" s="403" customFormat="1" ht="13.5" customHeight="1" x14ac:dyDescent="0.15"/>
    <row r="390" s="403" customFormat="1" ht="13.5" customHeight="1" x14ac:dyDescent="0.15"/>
    <row r="391" s="403" customFormat="1" ht="13.5" customHeight="1" x14ac:dyDescent="0.15"/>
    <row r="392" s="403" customFormat="1" ht="13.5" customHeight="1" x14ac:dyDescent="0.15"/>
    <row r="393" s="403" customFormat="1" ht="13.5" customHeight="1" x14ac:dyDescent="0.15"/>
    <row r="394" s="403" customFormat="1" ht="13.5" customHeight="1" x14ac:dyDescent="0.15"/>
    <row r="395" s="403" customFormat="1" ht="13.5" customHeight="1" x14ac:dyDescent="0.15"/>
    <row r="396" s="403" customFormat="1" ht="13.5" customHeight="1" x14ac:dyDescent="0.15"/>
    <row r="397" s="403" customFormat="1" ht="13.5" customHeight="1" x14ac:dyDescent="0.15"/>
    <row r="398" s="403" customFormat="1" ht="13.5" customHeight="1" x14ac:dyDescent="0.15"/>
    <row r="399" s="403" customFormat="1" ht="13.5" customHeight="1" x14ac:dyDescent="0.15"/>
    <row r="400" s="403" customFormat="1" ht="13.5" customHeight="1" x14ac:dyDescent="0.15"/>
    <row r="401" s="403" customFormat="1" ht="13.5" customHeight="1" x14ac:dyDescent="0.15"/>
    <row r="402" s="403" customFormat="1" ht="13.5" customHeight="1" x14ac:dyDescent="0.15"/>
    <row r="403" s="403" customFormat="1" ht="13.5" customHeight="1" x14ac:dyDescent="0.15"/>
    <row r="404" s="403" customFormat="1" ht="13.5" customHeight="1" x14ac:dyDescent="0.15"/>
    <row r="405" s="403" customFormat="1" ht="13.5" customHeight="1" x14ac:dyDescent="0.15"/>
    <row r="406" s="403" customFormat="1" ht="13.5" customHeight="1" x14ac:dyDescent="0.15"/>
    <row r="407" s="403" customFormat="1" ht="13.5" customHeight="1" x14ac:dyDescent="0.15"/>
    <row r="408" s="403" customFormat="1" ht="13.5" customHeight="1" x14ac:dyDescent="0.15"/>
    <row r="409" s="403" customFormat="1" ht="13.5" customHeight="1" x14ac:dyDescent="0.15"/>
    <row r="410" s="403" customFormat="1" ht="13.5" customHeight="1" x14ac:dyDescent="0.15"/>
    <row r="411" s="403" customFormat="1" ht="13.5" customHeight="1" x14ac:dyDescent="0.15"/>
    <row r="412" s="403" customFormat="1" ht="13.5" customHeight="1" x14ac:dyDescent="0.15"/>
    <row r="413" s="403" customFormat="1" ht="13.5" customHeight="1" x14ac:dyDescent="0.15"/>
    <row r="414" s="403" customFormat="1" ht="13.5" customHeight="1" x14ac:dyDescent="0.15"/>
    <row r="415" s="403" customFormat="1" ht="13.5" customHeight="1" x14ac:dyDescent="0.15"/>
    <row r="416" s="403" customFormat="1" ht="13.5" customHeight="1" x14ac:dyDescent="0.15"/>
    <row r="417" s="403" customFormat="1" ht="13.5" customHeight="1" x14ac:dyDescent="0.15"/>
    <row r="418" s="403" customFormat="1" ht="13.5" customHeight="1" x14ac:dyDescent="0.15"/>
    <row r="419" s="403" customFormat="1" ht="13.5" customHeight="1" x14ac:dyDescent="0.15"/>
    <row r="420" s="403" customFormat="1" ht="13.5" customHeight="1" x14ac:dyDescent="0.15"/>
    <row r="421" s="403" customFormat="1" ht="13.5" customHeight="1" x14ac:dyDescent="0.15"/>
    <row r="422" s="403" customFormat="1" ht="13.5" customHeight="1" x14ac:dyDescent="0.15"/>
    <row r="423" s="403" customFormat="1" ht="13.5" customHeight="1" x14ac:dyDescent="0.15"/>
    <row r="424" s="403" customFormat="1" ht="13.5" customHeight="1" x14ac:dyDescent="0.15"/>
    <row r="425" s="403" customFormat="1" ht="13.5" customHeight="1" x14ac:dyDescent="0.15"/>
    <row r="426" s="403" customFormat="1" ht="13.5" customHeight="1" x14ac:dyDescent="0.15"/>
    <row r="427" s="403" customFormat="1" ht="13.5" customHeight="1" x14ac:dyDescent="0.15"/>
    <row r="428" s="403" customFormat="1" ht="13.5" customHeight="1" x14ac:dyDescent="0.15"/>
    <row r="429" s="403" customFormat="1" ht="13.5" customHeight="1" x14ac:dyDescent="0.15"/>
    <row r="430" s="403" customFormat="1" ht="13.5" customHeight="1" x14ac:dyDescent="0.15"/>
    <row r="431" s="403" customFormat="1" ht="13.5" customHeight="1" x14ac:dyDescent="0.15"/>
    <row r="432" s="403" customFormat="1" ht="13.5" customHeight="1" x14ac:dyDescent="0.15"/>
    <row r="433" s="403" customFormat="1" ht="13.5" customHeight="1" x14ac:dyDescent="0.15"/>
    <row r="434" s="403" customFormat="1" ht="13.5" customHeight="1" x14ac:dyDescent="0.15"/>
    <row r="435" s="403" customFormat="1" ht="13.5" customHeight="1" x14ac:dyDescent="0.15"/>
    <row r="436" s="403" customFormat="1" ht="13.5" customHeight="1" x14ac:dyDescent="0.15"/>
    <row r="437" s="403" customFormat="1" ht="13.5" customHeight="1" x14ac:dyDescent="0.15"/>
    <row r="438" s="403" customFormat="1" ht="13.5" customHeight="1" x14ac:dyDescent="0.15"/>
    <row r="439" s="403" customFormat="1" ht="13.5" customHeight="1" x14ac:dyDescent="0.15"/>
    <row r="440" s="403" customFormat="1" ht="13.5" customHeight="1" x14ac:dyDescent="0.15"/>
    <row r="441" s="403" customFormat="1" ht="13.5" customHeight="1" x14ac:dyDescent="0.15"/>
    <row r="442" s="403" customFormat="1" ht="13.5" customHeight="1" x14ac:dyDescent="0.15"/>
    <row r="443" s="403" customFormat="1" ht="13.5" customHeight="1" x14ac:dyDescent="0.15"/>
    <row r="444" s="403" customFormat="1" ht="13.5" customHeight="1" x14ac:dyDescent="0.15"/>
    <row r="445" s="403" customFormat="1" ht="13.5" customHeight="1" x14ac:dyDescent="0.15"/>
    <row r="446" s="403" customFormat="1" ht="13.5" customHeight="1" x14ac:dyDescent="0.15"/>
    <row r="447" s="403" customFormat="1" ht="13.5" customHeight="1" x14ac:dyDescent="0.15"/>
    <row r="448" s="403" customFormat="1" ht="13.5" customHeight="1" x14ac:dyDescent="0.15"/>
    <row r="449" s="403" customFormat="1" ht="13.5" customHeight="1" x14ac:dyDescent="0.15"/>
    <row r="450" s="403" customFormat="1" ht="13.5" customHeight="1" x14ac:dyDescent="0.15"/>
    <row r="451" s="403" customFormat="1" ht="13.5" customHeight="1" x14ac:dyDescent="0.15"/>
    <row r="452" s="403" customFormat="1" ht="13.5" customHeight="1" x14ac:dyDescent="0.15"/>
    <row r="453" s="403" customFormat="1" ht="13.5" customHeight="1" x14ac:dyDescent="0.15"/>
    <row r="454" s="403" customFormat="1" ht="13.5" customHeight="1" x14ac:dyDescent="0.15"/>
    <row r="455" s="403" customFormat="1" ht="13.5" customHeight="1" x14ac:dyDescent="0.15"/>
    <row r="456" s="403" customFormat="1" ht="13.5" customHeight="1" x14ac:dyDescent="0.15"/>
    <row r="457" s="403" customFormat="1" ht="13.5" customHeight="1" x14ac:dyDescent="0.15"/>
    <row r="458" s="403" customFormat="1" ht="13.5" customHeight="1" x14ac:dyDescent="0.15"/>
    <row r="459" s="403" customFormat="1" ht="13.5" customHeight="1" x14ac:dyDescent="0.15"/>
    <row r="460" s="403" customFormat="1" ht="13.5" customHeight="1" x14ac:dyDescent="0.15"/>
    <row r="461" s="403" customFormat="1" ht="13.5" customHeight="1" x14ac:dyDescent="0.15"/>
    <row r="462" s="403" customFormat="1" ht="13.5" customHeight="1" x14ac:dyDescent="0.15"/>
    <row r="463" s="403" customFormat="1" ht="13.5" customHeight="1" x14ac:dyDescent="0.15"/>
    <row r="464" s="403" customFormat="1" ht="13.5" customHeight="1" x14ac:dyDescent="0.15"/>
    <row r="465" s="403" customFormat="1" ht="13.5" customHeight="1" x14ac:dyDescent="0.15"/>
    <row r="466" s="403" customFormat="1" ht="13.5" customHeight="1" x14ac:dyDescent="0.15"/>
    <row r="467" s="403" customFormat="1" ht="13.5" customHeight="1" x14ac:dyDescent="0.15"/>
    <row r="468" s="403" customFormat="1" ht="13.5" customHeight="1" x14ac:dyDescent="0.15"/>
    <row r="469" s="403" customFormat="1" ht="13.5" customHeight="1" x14ac:dyDescent="0.15"/>
    <row r="470" s="403" customFormat="1" ht="13.5" customHeight="1" x14ac:dyDescent="0.15"/>
    <row r="471" s="403" customFormat="1" ht="13.5" customHeight="1" x14ac:dyDescent="0.15"/>
    <row r="472" s="403" customFormat="1" ht="13.5" customHeight="1" x14ac:dyDescent="0.15"/>
    <row r="473" s="403" customFormat="1" ht="13.5" customHeight="1" x14ac:dyDescent="0.15"/>
    <row r="474" s="403" customFormat="1" ht="13.5" customHeight="1" x14ac:dyDescent="0.15"/>
    <row r="475" s="403" customFormat="1" ht="13.5" customHeight="1" x14ac:dyDescent="0.15"/>
    <row r="476" s="403" customFormat="1" ht="13.5" customHeight="1" x14ac:dyDescent="0.15"/>
    <row r="477" s="403" customFormat="1" ht="13.5" customHeight="1" x14ac:dyDescent="0.15"/>
    <row r="478" s="403" customFormat="1" ht="13.5" customHeight="1" x14ac:dyDescent="0.15"/>
    <row r="479" s="403" customFormat="1" ht="13.5" customHeight="1" x14ac:dyDescent="0.15"/>
    <row r="480" s="403" customFormat="1" ht="13.5" customHeight="1" x14ac:dyDescent="0.15"/>
    <row r="481" s="403" customFormat="1" ht="13.5" customHeight="1" x14ac:dyDescent="0.15"/>
    <row r="482" s="403" customFormat="1" ht="13.5" customHeight="1" x14ac:dyDescent="0.15"/>
    <row r="483" s="403" customFormat="1" ht="13.5" customHeight="1" x14ac:dyDescent="0.15"/>
    <row r="484" s="403" customFormat="1" ht="13.5" customHeight="1" x14ac:dyDescent="0.15"/>
    <row r="485" s="403" customFormat="1" ht="13.5" customHeight="1" x14ac:dyDescent="0.15"/>
    <row r="486" s="403" customFormat="1" ht="13.5" customHeight="1" x14ac:dyDescent="0.15"/>
    <row r="487" s="403" customFormat="1" ht="13.5" customHeight="1" x14ac:dyDescent="0.15"/>
    <row r="488" s="403" customFormat="1" ht="13.5" customHeight="1" x14ac:dyDescent="0.15"/>
    <row r="489" s="403" customFormat="1" ht="13.5" customHeight="1" x14ac:dyDescent="0.15"/>
    <row r="490" s="403" customFormat="1" ht="13.5" customHeight="1" x14ac:dyDescent="0.15"/>
    <row r="491" s="403" customFormat="1" ht="13.5" customHeight="1" x14ac:dyDescent="0.15"/>
    <row r="492" s="403" customFormat="1" ht="13.5" customHeight="1" x14ac:dyDescent="0.15"/>
    <row r="493" s="403" customFormat="1" ht="13.5" customHeight="1" x14ac:dyDescent="0.15"/>
    <row r="494" s="403" customFormat="1" ht="13.5" customHeight="1" x14ac:dyDescent="0.15"/>
    <row r="495" s="403" customFormat="1" ht="13.5" customHeight="1" x14ac:dyDescent="0.15"/>
    <row r="496" s="403" customFormat="1" ht="13.5" customHeight="1" x14ac:dyDescent="0.15"/>
    <row r="497" s="403" customFormat="1" ht="13.5" customHeight="1" x14ac:dyDescent="0.15"/>
    <row r="498" s="403" customFormat="1" ht="13.5" customHeight="1" x14ac:dyDescent="0.15"/>
    <row r="499" s="403" customFormat="1" ht="13.5" customHeight="1" x14ac:dyDescent="0.15"/>
    <row r="500" s="403" customFormat="1" ht="13.5" customHeight="1" x14ac:dyDescent="0.15"/>
    <row r="501" s="403" customFormat="1" ht="13.5" customHeight="1" x14ac:dyDescent="0.15"/>
    <row r="502" s="403" customFormat="1" ht="13.5" customHeight="1" x14ac:dyDescent="0.15"/>
    <row r="503" s="403" customFormat="1" ht="13.5" customHeight="1" x14ac:dyDescent="0.15"/>
    <row r="504" s="403" customFormat="1" ht="13.5" customHeight="1" x14ac:dyDescent="0.15"/>
    <row r="505" s="403" customFormat="1" ht="13.5" customHeight="1" x14ac:dyDescent="0.15"/>
    <row r="506" s="403" customFormat="1" ht="13.5" customHeight="1" x14ac:dyDescent="0.15"/>
    <row r="507" s="403" customFormat="1" ht="13.5" customHeight="1" x14ac:dyDescent="0.15"/>
    <row r="508" s="403" customFormat="1" ht="13.5" customHeight="1" x14ac:dyDescent="0.15"/>
    <row r="509" s="403" customFormat="1" ht="13.5" customHeight="1" x14ac:dyDescent="0.15"/>
    <row r="510" s="403" customFormat="1" ht="13.5" customHeight="1" x14ac:dyDescent="0.15"/>
    <row r="511" s="403" customFormat="1" ht="13.5" customHeight="1" x14ac:dyDescent="0.15"/>
    <row r="512" s="403" customFormat="1" ht="13.5" customHeight="1" x14ac:dyDescent="0.15"/>
    <row r="513" s="403" customFormat="1" ht="13.5" customHeight="1" x14ac:dyDescent="0.15"/>
    <row r="514" s="403" customFormat="1" ht="13.5" customHeight="1" x14ac:dyDescent="0.15"/>
    <row r="515" s="403" customFormat="1" ht="13.5" customHeight="1" x14ac:dyDescent="0.15"/>
    <row r="516" s="403" customFormat="1" ht="13.5" customHeight="1" x14ac:dyDescent="0.15"/>
    <row r="517" s="403" customFormat="1" ht="13.5" customHeight="1" x14ac:dyDescent="0.15"/>
    <row r="518" s="403" customFormat="1" ht="13.5" customHeight="1" x14ac:dyDescent="0.15"/>
    <row r="519" s="403" customFormat="1" ht="13.5" customHeight="1" x14ac:dyDescent="0.15"/>
    <row r="520" s="403" customFormat="1" ht="13.5" customHeight="1" x14ac:dyDescent="0.15"/>
    <row r="521" s="403" customFormat="1" ht="13.5" customHeight="1" x14ac:dyDescent="0.15"/>
    <row r="522" s="403" customFormat="1" ht="13.5" customHeight="1" x14ac:dyDescent="0.15"/>
    <row r="523" s="403" customFormat="1" ht="13.5" customHeight="1" x14ac:dyDescent="0.15"/>
    <row r="524" s="403" customFormat="1" ht="13.5" customHeight="1" x14ac:dyDescent="0.15"/>
    <row r="525" s="403" customFormat="1" ht="13.5" customHeight="1" x14ac:dyDescent="0.15"/>
    <row r="526" s="403" customFormat="1" ht="13.5" customHeight="1" x14ac:dyDescent="0.15"/>
    <row r="527" s="403" customFormat="1" ht="13.5" customHeight="1" x14ac:dyDescent="0.15"/>
    <row r="528" s="403" customFormat="1" ht="13.5" customHeight="1" x14ac:dyDescent="0.15"/>
    <row r="529" s="403" customFormat="1" ht="13.5" customHeight="1" x14ac:dyDescent="0.15"/>
    <row r="530" s="403" customFormat="1" ht="13.5" customHeight="1" x14ac:dyDescent="0.15"/>
    <row r="531" s="403" customFormat="1" ht="13.5" customHeight="1" x14ac:dyDescent="0.15"/>
    <row r="532" s="403" customFormat="1" ht="13.5" customHeight="1" x14ac:dyDescent="0.15"/>
    <row r="533" s="403" customFormat="1" ht="13.5" customHeight="1" x14ac:dyDescent="0.15"/>
    <row r="534" s="403" customFormat="1" ht="13.5" customHeight="1" x14ac:dyDescent="0.15"/>
    <row r="535" s="403" customFormat="1" ht="13.5" customHeight="1" x14ac:dyDescent="0.15"/>
    <row r="536" s="403" customFormat="1" ht="13.5" customHeight="1" x14ac:dyDescent="0.15"/>
    <row r="537" s="403" customFormat="1" ht="13.5" customHeight="1" x14ac:dyDescent="0.15"/>
    <row r="538" s="403" customFormat="1" ht="13.5" customHeight="1" x14ac:dyDescent="0.15"/>
    <row r="539" s="403" customFormat="1" ht="13.5" customHeight="1" x14ac:dyDescent="0.15"/>
    <row r="540" s="403" customFormat="1" ht="13.5" customHeight="1" x14ac:dyDescent="0.15"/>
    <row r="541" s="403" customFormat="1" ht="13.5" customHeight="1" x14ac:dyDescent="0.15"/>
    <row r="542" s="403" customFormat="1" ht="13.5" customHeight="1" x14ac:dyDescent="0.15"/>
    <row r="543" s="403" customFormat="1" ht="13.5" customHeight="1" x14ac:dyDescent="0.15"/>
    <row r="544" s="403" customFormat="1" ht="13.5" customHeight="1" x14ac:dyDescent="0.15"/>
    <row r="545" s="403" customFormat="1" ht="13.5" customHeight="1" x14ac:dyDescent="0.15"/>
    <row r="546" s="403" customFormat="1" ht="13.5" customHeight="1" x14ac:dyDescent="0.15"/>
    <row r="547" s="403" customFormat="1" ht="13.5" customHeight="1" x14ac:dyDescent="0.15"/>
    <row r="548" s="403" customFormat="1" ht="13.5" customHeight="1" x14ac:dyDescent="0.15"/>
    <row r="549" s="403" customFormat="1" ht="13.5" customHeight="1" x14ac:dyDescent="0.15"/>
    <row r="550" s="403" customFormat="1" ht="13.5" customHeight="1" x14ac:dyDescent="0.15"/>
    <row r="551" s="403" customFormat="1" ht="13.5" customHeight="1" x14ac:dyDescent="0.15"/>
    <row r="552" s="403" customFormat="1" ht="13.5" customHeight="1" x14ac:dyDescent="0.15"/>
    <row r="553" s="403" customFormat="1" ht="13.5" customHeight="1" x14ac:dyDescent="0.15"/>
    <row r="554" s="403" customFormat="1" ht="13.5" customHeight="1" x14ac:dyDescent="0.15"/>
    <row r="555" s="403" customFormat="1" ht="13.5" customHeight="1" x14ac:dyDescent="0.15"/>
    <row r="556" s="403" customFormat="1" ht="13.5" customHeight="1" x14ac:dyDescent="0.15"/>
    <row r="557" s="403" customFormat="1" ht="13.5" customHeight="1" x14ac:dyDescent="0.15"/>
    <row r="558" s="403" customFormat="1" ht="13.5" customHeight="1" x14ac:dyDescent="0.15"/>
    <row r="559" s="403" customFormat="1" ht="13.5" customHeight="1" x14ac:dyDescent="0.15"/>
    <row r="560" s="403" customFormat="1" ht="13.5" customHeight="1" x14ac:dyDescent="0.15"/>
    <row r="561" s="403" customFormat="1" ht="13.5" customHeight="1" x14ac:dyDescent="0.15"/>
    <row r="562" s="403" customFormat="1" ht="13.5" customHeight="1" x14ac:dyDescent="0.15"/>
    <row r="563" s="403" customFormat="1" ht="13.5" customHeight="1" x14ac:dyDescent="0.15"/>
    <row r="564" s="403" customFormat="1" ht="13.5" customHeight="1" x14ac:dyDescent="0.15"/>
    <row r="565" s="403" customFormat="1" ht="13.5" customHeight="1" x14ac:dyDescent="0.15"/>
    <row r="566" s="403" customFormat="1" ht="13.5" customHeight="1" x14ac:dyDescent="0.15"/>
    <row r="567" s="403" customFormat="1" ht="13.5" customHeight="1" x14ac:dyDescent="0.15"/>
    <row r="568" s="403" customFormat="1" ht="13.5" customHeight="1" x14ac:dyDescent="0.15"/>
    <row r="569" s="403" customFormat="1" ht="13.5" customHeight="1" x14ac:dyDescent="0.15"/>
    <row r="570" s="403" customFormat="1" ht="13.5" customHeight="1" x14ac:dyDescent="0.15"/>
    <row r="571" s="403" customFormat="1" ht="13.5" customHeight="1" x14ac:dyDescent="0.15"/>
    <row r="572" s="403" customFormat="1" ht="13.5" customHeight="1" x14ac:dyDescent="0.15"/>
    <row r="573" s="403" customFormat="1" ht="13.5" customHeight="1" x14ac:dyDescent="0.15"/>
    <row r="574" s="403" customFormat="1" ht="13.5" customHeight="1" x14ac:dyDescent="0.15"/>
    <row r="575" s="403" customFormat="1" ht="13.5" customHeight="1" x14ac:dyDescent="0.15"/>
    <row r="576" s="403" customFormat="1" ht="13.5" customHeight="1" x14ac:dyDescent="0.15"/>
    <row r="577" s="403" customFormat="1" ht="13.5" customHeight="1" x14ac:dyDescent="0.15"/>
    <row r="578" s="403" customFormat="1" ht="13.5" customHeight="1" x14ac:dyDescent="0.15"/>
    <row r="579" s="403" customFormat="1" ht="13.5" customHeight="1" x14ac:dyDescent="0.15"/>
    <row r="580" s="403" customFormat="1" ht="13.5" customHeight="1" x14ac:dyDescent="0.15"/>
    <row r="581" s="403" customFormat="1" ht="13.5" customHeight="1" x14ac:dyDescent="0.15"/>
    <row r="582" s="403" customFormat="1" ht="13.5" customHeight="1" x14ac:dyDescent="0.15"/>
    <row r="583" s="403" customFormat="1" ht="13.5" customHeight="1" x14ac:dyDescent="0.15"/>
    <row r="584" s="403" customFormat="1" ht="13.5" customHeight="1" x14ac:dyDescent="0.15"/>
    <row r="585" s="403" customFormat="1" ht="13.5" customHeight="1" x14ac:dyDescent="0.15"/>
    <row r="586" s="403" customFormat="1" ht="13.5" customHeight="1" x14ac:dyDescent="0.15"/>
    <row r="587" s="403" customFormat="1" ht="13.5" customHeight="1" x14ac:dyDescent="0.15"/>
    <row r="588" s="403" customFormat="1" ht="13.5" customHeight="1" x14ac:dyDescent="0.15"/>
    <row r="589" s="403" customFormat="1" ht="13.5" customHeight="1" x14ac:dyDescent="0.15"/>
    <row r="590" s="403" customFormat="1" ht="13.5" customHeight="1" x14ac:dyDescent="0.15"/>
    <row r="591" s="403" customFormat="1" ht="13.5" customHeight="1" x14ac:dyDescent="0.15"/>
    <row r="592" s="403" customFormat="1" ht="13.5" customHeight="1" x14ac:dyDescent="0.15"/>
    <row r="593" s="403" customFormat="1" ht="13.5" customHeight="1" x14ac:dyDescent="0.15"/>
    <row r="594" s="403" customFormat="1" ht="13.5" customHeight="1" x14ac:dyDescent="0.15"/>
    <row r="595" s="403" customFormat="1" ht="13.5" customHeight="1" x14ac:dyDescent="0.15"/>
    <row r="596" s="403" customFormat="1" ht="13.5" customHeight="1" x14ac:dyDescent="0.15"/>
    <row r="597" s="403" customFormat="1" ht="13.5" customHeight="1" x14ac:dyDescent="0.15"/>
    <row r="598" s="403" customFormat="1" ht="13.5" customHeight="1" x14ac:dyDescent="0.15"/>
    <row r="599" s="403" customFormat="1" ht="13.5" customHeight="1" x14ac:dyDescent="0.15"/>
    <row r="600" s="403" customFormat="1" ht="13.5" customHeight="1" x14ac:dyDescent="0.15"/>
    <row r="601" s="403" customFormat="1" ht="13.5" customHeight="1" x14ac:dyDescent="0.15"/>
    <row r="602" s="403" customFormat="1" ht="13.5" customHeight="1" x14ac:dyDescent="0.15"/>
    <row r="603" s="403" customFormat="1" ht="13.5" customHeight="1" x14ac:dyDescent="0.15"/>
    <row r="604" s="403" customFormat="1" ht="13.5" customHeight="1" x14ac:dyDescent="0.15"/>
    <row r="605" s="403" customFormat="1" ht="13.5" customHeight="1" x14ac:dyDescent="0.15"/>
    <row r="606" s="403" customFormat="1" ht="13.5" customHeight="1" x14ac:dyDescent="0.15"/>
    <row r="607" s="403" customFormat="1" ht="13.5" customHeight="1" x14ac:dyDescent="0.15"/>
    <row r="608" s="403" customFormat="1" ht="13.5" customHeight="1" x14ac:dyDescent="0.15"/>
    <row r="609" s="403" customFormat="1" ht="13.5" customHeight="1" x14ac:dyDescent="0.15"/>
    <row r="610" s="403" customFormat="1" ht="13.5" customHeight="1" x14ac:dyDescent="0.15"/>
    <row r="611" s="403" customFormat="1" ht="13.5" customHeight="1" x14ac:dyDescent="0.15"/>
    <row r="612" s="403" customFormat="1" ht="13.5" customHeight="1" x14ac:dyDescent="0.15"/>
    <row r="613" s="403" customFormat="1" ht="13.5" customHeight="1" x14ac:dyDescent="0.15"/>
    <row r="614" s="403" customFormat="1" ht="13.5" customHeight="1" x14ac:dyDescent="0.15"/>
    <row r="615" s="403" customFormat="1" ht="13.5" customHeight="1" x14ac:dyDescent="0.15"/>
    <row r="616" s="403" customFormat="1" ht="13.5" customHeight="1" x14ac:dyDescent="0.15"/>
    <row r="617" s="403" customFormat="1" ht="13.5" customHeight="1" x14ac:dyDescent="0.15"/>
    <row r="618" s="403" customFormat="1" ht="13.5" customHeight="1" x14ac:dyDescent="0.15"/>
    <row r="619" s="403" customFormat="1" ht="13.5" customHeight="1" x14ac:dyDescent="0.15"/>
    <row r="620" s="403" customFormat="1" ht="13.5" customHeight="1" x14ac:dyDescent="0.15"/>
    <row r="621" s="403" customFormat="1" ht="13.5" customHeight="1" x14ac:dyDescent="0.15"/>
    <row r="622" s="403" customFormat="1" ht="13.5" customHeight="1" x14ac:dyDescent="0.15"/>
    <row r="623" s="403" customFormat="1" ht="13.5" customHeight="1" x14ac:dyDescent="0.15"/>
    <row r="624" s="403" customFormat="1" ht="13.5" customHeight="1" x14ac:dyDescent="0.15"/>
    <row r="625" s="403" customFormat="1" ht="13.5" customHeight="1" x14ac:dyDescent="0.15"/>
    <row r="626" s="403" customFormat="1" ht="13.5" customHeight="1" x14ac:dyDescent="0.15"/>
    <row r="627" s="403" customFormat="1" ht="13.5" customHeight="1" x14ac:dyDescent="0.15"/>
    <row r="628" s="403" customFormat="1" ht="13.5" customHeight="1" x14ac:dyDescent="0.15"/>
    <row r="629" s="403" customFormat="1" ht="13.5" customHeight="1" x14ac:dyDescent="0.15"/>
    <row r="630" s="403" customFormat="1" ht="13.5" customHeight="1" x14ac:dyDescent="0.15"/>
    <row r="631" s="403" customFormat="1" ht="13.5" customHeight="1" x14ac:dyDescent="0.15"/>
    <row r="632" s="403" customFormat="1" ht="13.5" customHeight="1" x14ac:dyDescent="0.15"/>
    <row r="633" s="403" customFormat="1" ht="13.5" customHeight="1" x14ac:dyDescent="0.15"/>
    <row r="634" s="403" customFormat="1" ht="13.5" customHeight="1" x14ac:dyDescent="0.15"/>
    <row r="635" s="403" customFormat="1" ht="13.5" customHeight="1" x14ac:dyDescent="0.15"/>
    <row r="636" s="403" customFormat="1" ht="13.5" customHeight="1" x14ac:dyDescent="0.15"/>
    <row r="637" s="403" customFormat="1" ht="13.5" customHeight="1" x14ac:dyDescent="0.15"/>
    <row r="638" s="403" customFormat="1" ht="13.5" customHeight="1" x14ac:dyDescent="0.15"/>
    <row r="639" s="403" customFormat="1" ht="13.5" customHeight="1" x14ac:dyDescent="0.15"/>
    <row r="640" s="403" customFormat="1" ht="13.5" customHeight="1" x14ac:dyDescent="0.15"/>
    <row r="641" s="403" customFormat="1" ht="13.5" customHeight="1" x14ac:dyDescent="0.15"/>
    <row r="642" s="403" customFormat="1" ht="13.5" customHeight="1" x14ac:dyDescent="0.15"/>
    <row r="643" s="403" customFormat="1" ht="13.5" customHeight="1" x14ac:dyDescent="0.15"/>
    <row r="644" s="403" customFormat="1" ht="13.5" customHeight="1" x14ac:dyDescent="0.15"/>
    <row r="645" s="403" customFormat="1" ht="13.5" customHeight="1" x14ac:dyDescent="0.15"/>
    <row r="646" s="403" customFormat="1" ht="13.5" customHeight="1" x14ac:dyDescent="0.15"/>
    <row r="647" s="403" customFormat="1" ht="13.5" customHeight="1" x14ac:dyDescent="0.15"/>
    <row r="648" s="403" customFormat="1" ht="13.5" customHeight="1" x14ac:dyDescent="0.15"/>
    <row r="649" s="403" customFormat="1" ht="13.5" customHeight="1" x14ac:dyDescent="0.15"/>
    <row r="650" s="403" customFormat="1" ht="13.5" customHeight="1" x14ac:dyDescent="0.15"/>
    <row r="651" s="403" customFormat="1" ht="13.5" customHeight="1" x14ac:dyDescent="0.15"/>
    <row r="652" s="403" customFormat="1" ht="13.5" customHeight="1" x14ac:dyDescent="0.15"/>
    <row r="653" s="403" customFormat="1" ht="13.5" customHeight="1" x14ac:dyDescent="0.15"/>
    <row r="654" s="403" customFormat="1" ht="13.5" customHeight="1" x14ac:dyDescent="0.15"/>
    <row r="655" s="403" customFormat="1" ht="13.5" customHeight="1" x14ac:dyDescent="0.15"/>
    <row r="656" s="403" customFormat="1" ht="13.5" customHeight="1" x14ac:dyDescent="0.15"/>
    <row r="657" s="403" customFormat="1" ht="13.5" customHeight="1" x14ac:dyDescent="0.15"/>
    <row r="658" s="403" customFormat="1" ht="13.5" customHeight="1" x14ac:dyDescent="0.15"/>
    <row r="659" s="403" customFormat="1" ht="13.5" customHeight="1" x14ac:dyDescent="0.15"/>
    <row r="660" s="403" customFormat="1" ht="13.5" customHeight="1" x14ac:dyDescent="0.15"/>
    <row r="661" s="403" customFormat="1" ht="13.5" customHeight="1" x14ac:dyDescent="0.15"/>
    <row r="662" s="403" customFormat="1" ht="13.5" customHeight="1" x14ac:dyDescent="0.15"/>
    <row r="663" s="403" customFormat="1" ht="13.5" customHeight="1" x14ac:dyDescent="0.15"/>
    <row r="664" s="403" customFormat="1" ht="13.5" customHeight="1" x14ac:dyDescent="0.15"/>
    <row r="665" s="403" customFormat="1" ht="13.5" customHeight="1" x14ac:dyDescent="0.15"/>
    <row r="666" s="403" customFormat="1" ht="13.5" customHeight="1" x14ac:dyDescent="0.15"/>
    <row r="667" s="403" customFormat="1" ht="13.5" customHeight="1" x14ac:dyDescent="0.15"/>
    <row r="668" s="403" customFormat="1" ht="13.5" customHeight="1" x14ac:dyDescent="0.15"/>
    <row r="669" s="403" customFormat="1" ht="13.5" customHeight="1" x14ac:dyDescent="0.15"/>
    <row r="670" s="403" customFormat="1" ht="13.5" customHeight="1" x14ac:dyDescent="0.15"/>
    <row r="671" s="403" customFormat="1" ht="13.5" customHeight="1" x14ac:dyDescent="0.15"/>
    <row r="672" s="403" customFormat="1" ht="13.5" customHeight="1" x14ac:dyDescent="0.15"/>
    <row r="673" s="403" customFormat="1" ht="13.5" customHeight="1" x14ac:dyDescent="0.15"/>
    <row r="674" s="403" customFormat="1" ht="13.5" customHeight="1" x14ac:dyDescent="0.15"/>
    <row r="675" s="403" customFormat="1" ht="13.5" customHeight="1" x14ac:dyDescent="0.15"/>
    <row r="676" s="403" customFormat="1" ht="13.5" customHeight="1" x14ac:dyDescent="0.15"/>
    <row r="677" s="403" customFormat="1" ht="13.5" customHeight="1" x14ac:dyDescent="0.15"/>
    <row r="678" s="403" customFormat="1" ht="13.5" customHeight="1" x14ac:dyDescent="0.15"/>
    <row r="679" s="403" customFormat="1" ht="13.5" customHeight="1" x14ac:dyDescent="0.15"/>
    <row r="680" s="403" customFormat="1" ht="13.5" customHeight="1" x14ac:dyDescent="0.15"/>
    <row r="681" s="403" customFormat="1" ht="13.5" customHeight="1" x14ac:dyDescent="0.15"/>
    <row r="682" s="403" customFormat="1" ht="13.5" customHeight="1" x14ac:dyDescent="0.15"/>
    <row r="683" s="403" customFormat="1" ht="13.5" customHeight="1" x14ac:dyDescent="0.15"/>
    <row r="684" s="403" customFormat="1" ht="13.5" customHeight="1" x14ac:dyDescent="0.15"/>
    <row r="685" s="403" customFormat="1" ht="13.5" customHeight="1" x14ac:dyDescent="0.15"/>
    <row r="686" s="403" customFormat="1" ht="13.5" customHeight="1" x14ac:dyDescent="0.15"/>
    <row r="687" s="403" customFormat="1" ht="13.5" customHeight="1" x14ac:dyDescent="0.15"/>
    <row r="688" s="403" customFormat="1" ht="13.5" customHeight="1" x14ac:dyDescent="0.15"/>
    <row r="689" s="403" customFormat="1" ht="13.5" customHeight="1" x14ac:dyDescent="0.15"/>
    <row r="690" s="403" customFormat="1" ht="13.5" customHeight="1" x14ac:dyDescent="0.15"/>
    <row r="691" s="403" customFormat="1" ht="13.5" customHeight="1" x14ac:dyDescent="0.15"/>
    <row r="692" s="403" customFormat="1" ht="13.5" customHeight="1" x14ac:dyDescent="0.15"/>
    <row r="693" s="403" customFormat="1" ht="13.5" customHeight="1" x14ac:dyDescent="0.15"/>
    <row r="694" s="403" customFormat="1" ht="13.5" customHeight="1" x14ac:dyDescent="0.15"/>
    <row r="695" s="403" customFormat="1" ht="13.5" customHeight="1" x14ac:dyDescent="0.15"/>
    <row r="696" s="403" customFormat="1" ht="13.5" customHeight="1" x14ac:dyDescent="0.15"/>
    <row r="697" s="403" customFormat="1" ht="13.5" customHeight="1" x14ac:dyDescent="0.15"/>
    <row r="698" s="403" customFormat="1" ht="13.5" customHeight="1" x14ac:dyDescent="0.15"/>
    <row r="699" s="403" customFormat="1" ht="13.5" customHeight="1" x14ac:dyDescent="0.15"/>
    <row r="700" s="403" customFormat="1" ht="13.5" customHeight="1" x14ac:dyDescent="0.15"/>
    <row r="701" s="403" customFormat="1" ht="13.5" customHeight="1" x14ac:dyDescent="0.15"/>
    <row r="702" s="403" customFormat="1" ht="13.5" customHeight="1" x14ac:dyDescent="0.15"/>
    <row r="703" s="403" customFormat="1" ht="13.5" customHeight="1" x14ac:dyDescent="0.15"/>
    <row r="704" s="403" customFormat="1" ht="13.5" customHeight="1" x14ac:dyDescent="0.15"/>
    <row r="705" s="403" customFormat="1" ht="13.5" customHeight="1" x14ac:dyDescent="0.15"/>
    <row r="706" s="403" customFormat="1" ht="13.5" customHeight="1" x14ac:dyDescent="0.15"/>
    <row r="707" s="403" customFormat="1" ht="13.5" customHeight="1" x14ac:dyDescent="0.15"/>
    <row r="708" s="403" customFormat="1" ht="13.5" customHeight="1" x14ac:dyDescent="0.15"/>
    <row r="709" s="403" customFormat="1" ht="13.5" customHeight="1" x14ac:dyDescent="0.15"/>
    <row r="710" s="403" customFormat="1" ht="13.5" customHeight="1" x14ac:dyDescent="0.15"/>
    <row r="711" s="403" customFormat="1" ht="13.5" customHeight="1" x14ac:dyDescent="0.15"/>
    <row r="712" s="403" customFormat="1" ht="13.5" customHeight="1" x14ac:dyDescent="0.15"/>
    <row r="713" s="403" customFormat="1" ht="13.5" customHeight="1" x14ac:dyDescent="0.15"/>
    <row r="714" s="403" customFormat="1" ht="13.5" customHeight="1" x14ac:dyDescent="0.15"/>
    <row r="715" s="403" customFormat="1" ht="13.5" customHeight="1" x14ac:dyDescent="0.15"/>
    <row r="716" s="403" customFormat="1" ht="13.5" customHeight="1" x14ac:dyDescent="0.15"/>
    <row r="717" s="403" customFormat="1" ht="13.5" customHeight="1" x14ac:dyDescent="0.15"/>
    <row r="718" s="403" customFormat="1" ht="13.5" customHeight="1" x14ac:dyDescent="0.15"/>
    <row r="719" s="403" customFormat="1" ht="13.5" customHeight="1" x14ac:dyDescent="0.15"/>
    <row r="720" s="403" customFormat="1" ht="13.5" customHeight="1" x14ac:dyDescent="0.15"/>
    <row r="721" s="403" customFormat="1" ht="13.5" customHeight="1" x14ac:dyDescent="0.15"/>
    <row r="722" s="403" customFormat="1" ht="13.5" customHeight="1" x14ac:dyDescent="0.15"/>
    <row r="723" s="403" customFormat="1" ht="13.5" customHeight="1" x14ac:dyDescent="0.15"/>
    <row r="724" s="403" customFormat="1" ht="13.5" customHeight="1" x14ac:dyDescent="0.15"/>
    <row r="725" s="403" customFormat="1" ht="13.5" customHeight="1" x14ac:dyDescent="0.15"/>
    <row r="726" s="403" customFormat="1" ht="13.5" customHeight="1" x14ac:dyDescent="0.15"/>
    <row r="727" s="403" customFormat="1" ht="13.5" customHeight="1" x14ac:dyDescent="0.15"/>
    <row r="728" s="403" customFormat="1" ht="13.5" customHeight="1" x14ac:dyDescent="0.15"/>
    <row r="729" s="403" customFormat="1" ht="13.5" customHeight="1" x14ac:dyDescent="0.15"/>
    <row r="730" s="403" customFormat="1" ht="13.5" customHeight="1" x14ac:dyDescent="0.15"/>
    <row r="731" s="403" customFormat="1" ht="13.5" customHeight="1" x14ac:dyDescent="0.15"/>
    <row r="732" s="403" customFormat="1" ht="13.5" customHeight="1" x14ac:dyDescent="0.15"/>
    <row r="733" s="403" customFormat="1" ht="13.5" customHeight="1" x14ac:dyDescent="0.15"/>
    <row r="734" s="403" customFormat="1" ht="13.5" customHeight="1" x14ac:dyDescent="0.15"/>
    <row r="735" s="403" customFormat="1" ht="13.5" customHeight="1" x14ac:dyDescent="0.15"/>
    <row r="736" s="403" customFormat="1" ht="13.5" customHeight="1" x14ac:dyDescent="0.15"/>
    <row r="737" s="403" customFormat="1" ht="13.5" customHeight="1" x14ac:dyDescent="0.15"/>
    <row r="738" s="403" customFormat="1" ht="13.5" customHeight="1" x14ac:dyDescent="0.15"/>
    <row r="739" s="403" customFormat="1" ht="13.5" customHeight="1" x14ac:dyDescent="0.15"/>
    <row r="740" s="403" customFormat="1" ht="13.5" customHeight="1" x14ac:dyDescent="0.15"/>
    <row r="741" s="403" customFormat="1" ht="13.5" customHeight="1" x14ac:dyDescent="0.15"/>
    <row r="742" s="403" customFormat="1" ht="13.5" customHeight="1" x14ac:dyDescent="0.15"/>
    <row r="743" s="403" customFormat="1" ht="13.5" customHeight="1" x14ac:dyDescent="0.15"/>
    <row r="744" s="403" customFormat="1" ht="13.5" customHeight="1" x14ac:dyDescent="0.15"/>
    <row r="745" s="403" customFormat="1" ht="13.5" customHeight="1" x14ac:dyDescent="0.15"/>
    <row r="746" s="403" customFormat="1" ht="13.5" customHeight="1" x14ac:dyDescent="0.15"/>
    <row r="747" s="403" customFormat="1" ht="13.5" customHeight="1" x14ac:dyDescent="0.15"/>
    <row r="748" s="403" customFormat="1" ht="13.5" customHeight="1" x14ac:dyDescent="0.15"/>
    <row r="749" s="403" customFormat="1" ht="13.5" customHeight="1" x14ac:dyDescent="0.15"/>
    <row r="750" s="403" customFormat="1" ht="13.5" customHeight="1" x14ac:dyDescent="0.15"/>
    <row r="751" s="403" customFormat="1" ht="13.5" customHeight="1" x14ac:dyDescent="0.15"/>
    <row r="752" s="403" customFormat="1" ht="13.5" customHeight="1" x14ac:dyDescent="0.15"/>
    <row r="753" s="403" customFormat="1" ht="13.5" customHeight="1" x14ac:dyDescent="0.15"/>
    <row r="754" s="403" customFormat="1" ht="13.5" customHeight="1" x14ac:dyDescent="0.15"/>
    <row r="755" s="403" customFormat="1" ht="13.5" customHeight="1" x14ac:dyDescent="0.15"/>
    <row r="756" s="403" customFormat="1" ht="13.5" customHeight="1" x14ac:dyDescent="0.15"/>
    <row r="757" s="403" customFormat="1" ht="13.5" customHeight="1" x14ac:dyDescent="0.15"/>
    <row r="758" s="403" customFormat="1" ht="13.5" customHeight="1" x14ac:dyDescent="0.15"/>
    <row r="759" s="403" customFormat="1" ht="13.5" customHeight="1" x14ac:dyDescent="0.15"/>
    <row r="760" s="403" customFormat="1" ht="13.5" customHeight="1" x14ac:dyDescent="0.15"/>
    <row r="761" s="403" customFormat="1" ht="13.5" customHeight="1" x14ac:dyDescent="0.15"/>
    <row r="762" s="403" customFormat="1" ht="13.5" customHeight="1" x14ac:dyDescent="0.15"/>
    <row r="763" s="403" customFormat="1" ht="13.5" customHeight="1" x14ac:dyDescent="0.15"/>
    <row r="764" s="403" customFormat="1" ht="13.5" customHeight="1" x14ac:dyDescent="0.15"/>
    <row r="765" s="403" customFormat="1" ht="13.5" customHeight="1" x14ac:dyDescent="0.15"/>
    <row r="766" s="403" customFormat="1" ht="13.5" customHeight="1" x14ac:dyDescent="0.15"/>
    <row r="767" s="403" customFormat="1" ht="13.5" customHeight="1" x14ac:dyDescent="0.15"/>
    <row r="768" s="403" customFormat="1" ht="13.5" customHeight="1" x14ac:dyDescent="0.15"/>
    <row r="769" s="403" customFormat="1" ht="13.5" customHeight="1" x14ac:dyDescent="0.15"/>
    <row r="770" s="403" customFormat="1" ht="13.5" customHeight="1" x14ac:dyDescent="0.15"/>
    <row r="771" s="403" customFormat="1" ht="13.5" customHeight="1" x14ac:dyDescent="0.15"/>
    <row r="772" s="403" customFormat="1" ht="13.5" customHeight="1" x14ac:dyDescent="0.15"/>
    <row r="773" s="403" customFormat="1" ht="13.5" customHeight="1" x14ac:dyDescent="0.15"/>
    <row r="774" s="403" customFormat="1" ht="13.5" customHeight="1" x14ac:dyDescent="0.15"/>
    <row r="775" s="403" customFormat="1" ht="13.5" customHeight="1" x14ac:dyDescent="0.15"/>
    <row r="776" s="403" customFormat="1" ht="13.5" customHeight="1" x14ac:dyDescent="0.15"/>
    <row r="777" s="403" customFormat="1" ht="13.5" customHeight="1" x14ac:dyDescent="0.15"/>
    <row r="778" s="403" customFormat="1" ht="13.5" customHeight="1" x14ac:dyDescent="0.15"/>
    <row r="779" s="403" customFormat="1" ht="13.5" customHeight="1" x14ac:dyDescent="0.15"/>
    <row r="780" s="403" customFormat="1" ht="13.5" customHeight="1" x14ac:dyDescent="0.15"/>
    <row r="781" s="403" customFormat="1" ht="13.5" customHeight="1" x14ac:dyDescent="0.15"/>
    <row r="782" s="403" customFormat="1" ht="13.5" customHeight="1" x14ac:dyDescent="0.15"/>
    <row r="783" s="403" customFormat="1" ht="13.5" customHeight="1" x14ac:dyDescent="0.15"/>
    <row r="784" s="403" customFormat="1" ht="13.5" customHeight="1" x14ac:dyDescent="0.15"/>
    <row r="785" s="403" customFormat="1" ht="13.5" customHeight="1" x14ac:dyDescent="0.15"/>
    <row r="786" s="403" customFormat="1" ht="13.5" customHeight="1" x14ac:dyDescent="0.15"/>
    <row r="787" s="403" customFormat="1" ht="13.5" customHeight="1" x14ac:dyDescent="0.15"/>
    <row r="788" s="403" customFormat="1" ht="13.5" customHeight="1" x14ac:dyDescent="0.15"/>
    <row r="789" s="403" customFormat="1" ht="13.5" customHeight="1" x14ac:dyDescent="0.15"/>
    <row r="790" s="403" customFormat="1" ht="13.5" customHeight="1" x14ac:dyDescent="0.15"/>
    <row r="791" s="403" customFormat="1" ht="13.5" customHeight="1" x14ac:dyDescent="0.15"/>
    <row r="792" s="403" customFormat="1" ht="13.5" customHeight="1" x14ac:dyDescent="0.15"/>
    <row r="793" s="403" customFormat="1" ht="13.5" customHeight="1" x14ac:dyDescent="0.15"/>
    <row r="794" s="403" customFormat="1" ht="13.5" customHeight="1" x14ac:dyDescent="0.15"/>
    <row r="795" s="403" customFormat="1" ht="13.5" customHeight="1" x14ac:dyDescent="0.15"/>
    <row r="796" s="403" customFormat="1" ht="13.5" customHeight="1" x14ac:dyDescent="0.15"/>
    <row r="797" s="403" customFormat="1" ht="13.5" customHeight="1" x14ac:dyDescent="0.15"/>
    <row r="798" s="403" customFormat="1" ht="13.5" customHeight="1" x14ac:dyDescent="0.15"/>
    <row r="799" s="403" customFormat="1" ht="13.5" customHeight="1" x14ac:dyDescent="0.15"/>
    <row r="800" s="403" customFormat="1" ht="13.5" customHeight="1" x14ac:dyDescent="0.15"/>
    <row r="801" s="403" customFormat="1" ht="13.5" customHeight="1" x14ac:dyDescent="0.15"/>
    <row r="802" s="403" customFormat="1" ht="13.5" customHeight="1" x14ac:dyDescent="0.15"/>
    <row r="803" s="403" customFormat="1" ht="13.5" customHeight="1" x14ac:dyDescent="0.15"/>
    <row r="804" s="403" customFormat="1" ht="13.5" customHeight="1" x14ac:dyDescent="0.15"/>
    <row r="805" s="403" customFormat="1" ht="13.5" customHeight="1" x14ac:dyDescent="0.15"/>
    <row r="806" s="403" customFormat="1" ht="13.5" customHeight="1" x14ac:dyDescent="0.15"/>
    <row r="807" s="403" customFormat="1" ht="13.5" customHeight="1" x14ac:dyDescent="0.15"/>
    <row r="808" s="403" customFormat="1" ht="13.5" customHeight="1" x14ac:dyDescent="0.15"/>
    <row r="809" s="403" customFormat="1" ht="13.5" customHeight="1" x14ac:dyDescent="0.15"/>
    <row r="810" s="403" customFormat="1" ht="13.5" customHeight="1" x14ac:dyDescent="0.15"/>
    <row r="811" s="403" customFormat="1" ht="13.5" customHeight="1" x14ac:dyDescent="0.15"/>
    <row r="812" s="403" customFormat="1" ht="13.5" customHeight="1" x14ac:dyDescent="0.15"/>
    <row r="813" s="403" customFormat="1" ht="13.5" customHeight="1" x14ac:dyDescent="0.15"/>
    <row r="814" s="403" customFormat="1" ht="13.5" customHeight="1" x14ac:dyDescent="0.15"/>
    <row r="815" s="403" customFormat="1" ht="13.5" customHeight="1" x14ac:dyDescent="0.15"/>
    <row r="816" s="403" customFormat="1" ht="13.5" customHeight="1" x14ac:dyDescent="0.15"/>
    <row r="817" s="403" customFormat="1" ht="13.5" customHeight="1" x14ac:dyDescent="0.15"/>
    <row r="818" s="403" customFormat="1" ht="13.5" customHeight="1" x14ac:dyDescent="0.15"/>
    <row r="819" s="403" customFormat="1" ht="13.5" customHeight="1" x14ac:dyDescent="0.15"/>
    <row r="820" s="403" customFormat="1" ht="13.5" customHeight="1" x14ac:dyDescent="0.15"/>
    <row r="821" s="403" customFormat="1" ht="13.5" customHeight="1" x14ac:dyDescent="0.15"/>
    <row r="822" s="403" customFormat="1" ht="13.5" customHeight="1" x14ac:dyDescent="0.15"/>
    <row r="823" s="403" customFormat="1" ht="13.5" customHeight="1" x14ac:dyDescent="0.15"/>
    <row r="824" s="403" customFormat="1" ht="13.5" customHeight="1" x14ac:dyDescent="0.15"/>
    <row r="825" s="403" customFormat="1" ht="13.5" customHeight="1" x14ac:dyDescent="0.15"/>
    <row r="826" s="403" customFormat="1" ht="13.5" customHeight="1" x14ac:dyDescent="0.15"/>
    <row r="827" s="403" customFormat="1" ht="13.5" customHeight="1" x14ac:dyDescent="0.15"/>
    <row r="828" s="403" customFormat="1" ht="13.5" customHeight="1" x14ac:dyDescent="0.15"/>
    <row r="829" s="403" customFormat="1" ht="13.5" customHeight="1" x14ac:dyDescent="0.15"/>
    <row r="830" s="403" customFormat="1" ht="13.5" customHeight="1" x14ac:dyDescent="0.15"/>
    <row r="831" s="403" customFormat="1" ht="13.5" customHeight="1" x14ac:dyDescent="0.15"/>
    <row r="832" s="403" customFormat="1" ht="13.5" customHeight="1" x14ac:dyDescent="0.15"/>
    <row r="833" s="403" customFormat="1" ht="13.5" customHeight="1" x14ac:dyDescent="0.15"/>
    <row r="834" s="403" customFormat="1" ht="13.5" customHeight="1" x14ac:dyDescent="0.15"/>
    <row r="835" s="403" customFormat="1" ht="13.5" customHeight="1" x14ac:dyDescent="0.15"/>
    <row r="836" s="403" customFormat="1" ht="13.5" customHeight="1" x14ac:dyDescent="0.15"/>
    <row r="837" s="403" customFormat="1" ht="13.5" customHeight="1" x14ac:dyDescent="0.15"/>
    <row r="838" s="403" customFormat="1" ht="13.5" customHeight="1" x14ac:dyDescent="0.15"/>
    <row r="839" s="403" customFormat="1" ht="13.5" customHeight="1" x14ac:dyDescent="0.15"/>
    <row r="840" s="403" customFormat="1" ht="13.5" customHeight="1" x14ac:dyDescent="0.15"/>
    <row r="841" s="403" customFormat="1" ht="13.5" customHeight="1" x14ac:dyDescent="0.15"/>
    <row r="842" s="403" customFormat="1" ht="13.5" customHeight="1" x14ac:dyDescent="0.15"/>
    <row r="843" s="403" customFormat="1" ht="13.5" customHeight="1" x14ac:dyDescent="0.15"/>
    <row r="844" s="403" customFormat="1" ht="13.5" customHeight="1" x14ac:dyDescent="0.15"/>
    <row r="845" s="403" customFormat="1" ht="13.5" customHeight="1" x14ac:dyDescent="0.15"/>
    <row r="846" s="403" customFormat="1" ht="13.5" customHeight="1" x14ac:dyDescent="0.15"/>
    <row r="847" s="403" customFormat="1" ht="13.5" customHeight="1" x14ac:dyDescent="0.15"/>
    <row r="848" s="403" customFormat="1" ht="13.5" customHeight="1" x14ac:dyDescent="0.15"/>
    <row r="849" s="403" customFormat="1" ht="13.5" customHeight="1" x14ac:dyDescent="0.15"/>
    <row r="850" s="403" customFormat="1" ht="13.5" customHeight="1" x14ac:dyDescent="0.15"/>
    <row r="851" s="403" customFormat="1" ht="13.5" customHeight="1" x14ac:dyDescent="0.15"/>
    <row r="852" s="403" customFormat="1" ht="13.5" customHeight="1" x14ac:dyDescent="0.15"/>
    <row r="853" s="403" customFormat="1" ht="13.5" customHeight="1" x14ac:dyDescent="0.15"/>
    <row r="854" s="403" customFormat="1" ht="13.5" customHeight="1" x14ac:dyDescent="0.15"/>
    <row r="855" s="403" customFormat="1" ht="13.5" customHeight="1" x14ac:dyDescent="0.15"/>
    <row r="856" s="403" customFormat="1" ht="13.5" customHeight="1" x14ac:dyDescent="0.15"/>
    <row r="857" s="403" customFormat="1" ht="13.5" customHeight="1" x14ac:dyDescent="0.15"/>
    <row r="858" s="403" customFormat="1" ht="13.5" customHeight="1" x14ac:dyDescent="0.15"/>
    <row r="859" s="403" customFormat="1" ht="13.5" customHeight="1" x14ac:dyDescent="0.15"/>
    <row r="860" s="403" customFormat="1" ht="13.5" customHeight="1" x14ac:dyDescent="0.15"/>
    <row r="861" s="403" customFormat="1" ht="13.5" customHeight="1" x14ac:dyDescent="0.15"/>
    <row r="862" s="403" customFormat="1" ht="13.5" customHeight="1" x14ac:dyDescent="0.15"/>
    <row r="863" s="403" customFormat="1" ht="13.5" customHeight="1" x14ac:dyDescent="0.15"/>
    <row r="864" s="403" customFormat="1" ht="13.5" customHeight="1" x14ac:dyDescent="0.15"/>
    <row r="865" s="403" customFormat="1" ht="13.5" customHeight="1" x14ac:dyDescent="0.15"/>
    <row r="866" s="403" customFormat="1" ht="13.5" customHeight="1" x14ac:dyDescent="0.15"/>
    <row r="867" s="403" customFormat="1" ht="13.5" customHeight="1" x14ac:dyDescent="0.15"/>
    <row r="868" s="403" customFormat="1" ht="13.5" customHeight="1" x14ac:dyDescent="0.15"/>
    <row r="869" s="403" customFormat="1" ht="13.5" customHeight="1" x14ac:dyDescent="0.15"/>
    <row r="870" s="403" customFormat="1" ht="13.5" customHeight="1" x14ac:dyDescent="0.15"/>
    <row r="871" s="403" customFormat="1" ht="13.5" customHeight="1" x14ac:dyDescent="0.15"/>
    <row r="872" s="403" customFormat="1" ht="13.5" customHeight="1" x14ac:dyDescent="0.15"/>
    <row r="873" s="403" customFormat="1" ht="13.5" customHeight="1" x14ac:dyDescent="0.15"/>
    <row r="874" s="403" customFormat="1" ht="13.5" customHeight="1" x14ac:dyDescent="0.15"/>
    <row r="875" s="403" customFormat="1" ht="13.5" customHeight="1" x14ac:dyDescent="0.15"/>
    <row r="876" s="403" customFormat="1" ht="13.5" customHeight="1" x14ac:dyDescent="0.15"/>
    <row r="877" s="403" customFormat="1" ht="13.5" customHeight="1" x14ac:dyDescent="0.15"/>
    <row r="878" s="403" customFormat="1" ht="13.5" customHeight="1" x14ac:dyDescent="0.15"/>
    <row r="879" s="403" customFormat="1" ht="13.5" customHeight="1" x14ac:dyDescent="0.15"/>
    <row r="880" s="403" customFormat="1" ht="13.5" customHeight="1" x14ac:dyDescent="0.15"/>
    <row r="881" s="403" customFormat="1" ht="13.5" customHeight="1" x14ac:dyDescent="0.15"/>
    <row r="882" s="403" customFormat="1" ht="13.5" customHeight="1" x14ac:dyDescent="0.15"/>
    <row r="883" s="403" customFormat="1" ht="13.5" customHeight="1" x14ac:dyDescent="0.15"/>
    <row r="884" s="403" customFormat="1" ht="13.5" customHeight="1" x14ac:dyDescent="0.15"/>
    <row r="885" s="403" customFormat="1" ht="13.5" customHeight="1" x14ac:dyDescent="0.15"/>
    <row r="886" s="403" customFormat="1" ht="13.5" customHeight="1" x14ac:dyDescent="0.15"/>
    <row r="887" s="403" customFormat="1" ht="13.5" customHeight="1" x14ac:dyDescent="0.15"/>
    <row r="888" s="403" customFormat="1" ht="13.5" customHeight="1" x14ac:dyDescent="0.15"/>
    <row r="889" s="403" customFormat="1" ht="13.5" customHeight="1" x14ac:dyDescent="0.15"/>
    <row r="890" s="403" customFormat="1" ht="13.5" customHeight="1" x14ac:dyDescent="0.15"/>
    <row r="891" s="403" customFormat="1" ht="13.5" customHeight="1" x14ac:dyDescent="0.15"/>
    <row r="892" s="403" customFormat="1" ht="13.5" customHeight="1" x14ac:dyDescent="0.15"/>
    <row r="893" s="403" customFormat="1" ht="13.5" customHeight="1" x14ac:dyDescent="0.15"/>
    <row r="894" s="403" customFormat="1" ht="13.5" customHeight="1" x14ac:dyDescent="0.15"/>
    <row r="895" s="403" customFormat="1" ht="13.5" customHeight="1" x14ac:dyDescent="0.15"/>
    <row r="896" s="403" customFormat="1" ht="13.5" customHeight="1" x14ac:dyDescent="0.15"/>
    <row r="897" s="403" customFormat="1" ht="13.5" customHeight="1" x14ac:dyDescent="0.15"/>
    <row r="898" s="403" customFormat="1" ht="13.5" customHeight="1" x14ac:dyDescent="0.15"/>
    <row r="899" s="403" customFormat="1" ht="13.5" customHeight="1" x14ac:dyDescent="0.15"/>
    <row r="900" s="403" customFormat="1" ht="13.5" customHeight="1" x14ac:dyDescent="0.15"/>
    <row r="901" s="403" customFormat="1" ht="13.5" customHeight="1" x14ac:dyDescent="0.15"/>
    <row r="902" s="403" customFormat="1" ht="13.5" customHeight="1" x14ac:dyDescent="0.15"/>
    <row r="903" s="403" customFormat="1" ht="13.5" customHeight="1" x14ac:dyDescent="0.15"/>
    <row r="904" s="403" customFormat="1" ht="13.5" customHeight="1" x14ac:dyDescent="0.15"/>
    <row r="905" s="403" customFormat="1" ht="13.5" customHeight="1" x14ac:dyDescent="0.15"/>
    <row r="906" s="403" customFormat="1" ht="13.5" customHeight="1" x14ac:dyDescent="0.15"/>
    <row r="907" s="403" customFormat="1" ht="13.5" customHeight="1" x14ac:dyDescent="0.15"/>
    <row r="908" s="403" customFormat="1" ht="13.5" customHeight="1" x14ac:dyDescent="0.15"/>
    <row r="909" s="403" customFormat="1" ht="13.5" customHeight="1" x14ac:dyDescent="0.15"/>
    <row r="910" s="403" customFormat="1" ht="13.5" customHeight="1" x14ac:dyDescent="0.15"/>
    <row r="911" s="403" customFormat="1" ht="13.5" customHeight="1" x14ac:dyDescent="0.15"/>
    <row r="912" s="403" customFormat="1" ht="13.5" customHeight="1" x14ac:dyDescent="0.15"/>
    <row r="913" s="403" customFormat="1" ht="13.5" customHeight="1" x14ac:dyDescent="0.15"/>
    <row r="914" s="403" customFormat="1" ht="13.5" customHeight="1" x14ac:dyDescent="0.15"/>
    <row r="915" s="403" customFormat="1" ht="13.5" customHeight="1" x14ac:dyDescent="0.15"/>
    <row r="916" s="403" customFormat="1" ht="13.5" customHeight="1" x14ac:dyDescent="0.15"/>
    <row r="917" s="403" customFormat="1" ht="13.5" customHeight="1" x14ac:dyDescent="0.15"/>
    <row r="918" s="403" customFormat="1" ht="13.5" customHeight="1" x14ac:dyDescent="0.15"/>
    <row r="919" s="403" customFormat="1" ht="13.5" customHeight="1" x14ac:dyDescent="0.15"/>
    <row r="920" s="403" customFormat="1" ht="13.5" customHeight="1" x14ac:dyDescent="0.15"/>
    <row r="921" s="403" customFormat="1" ht="13.5" customHeight="1" x14ac:dyDescent="0.15"/>
    <row r="922" s="403" customFormat="1" ht="13.5" customHeight="1" x14ac:dyDescent="0.15"/>
    <row r="923" s="403" customFormat="1" ht="13.5" customHeight="1" x14ac:dyDescent="0.15"/>
    <row r="924" s="403" customFormat="1" ht="13.5" customHeight="1" x14ac:dyDescent="0.15"/>
    <row r="925" s="403" customFormat="1" ht="13.5" customHeight="1" x14ac:dyDescent="0.15"/>
    <row r="926" s="403" customFormat="1" ht="13.5" customHeight="1" x14ac:dyDescent="0.15"/>
    <row r="927" s="403" customFormat="1" ht="13.5" customHeight="1" x14ac:dyDescent="0.15"/>
    <row r="928" s="403" customFormat="1" ht="13.5" customHeight="1" x14ac:dyDescent="0.15"/>
    <row r="929" s="403" customFormat="1" ht="13.5" customHeight="1" x14ac:dyDescent="0.15"/>
    <row r="930" s="403" customFormat="1" ht="13.5" customHeight="1" x14ac:dyDescent="0.15"/>
    <row r="931" s="403" customFormat="1" ht="13.5" customHeight="1" x14ac:dyDescent="0.15"/>
    <row r="932" s="403" customFormat="1" ht="13.5" customHeight="1" x14ac:dyDescent="0.15"/>
    <row r="933" s="403" customFormat="1" ht="13.5" customHeight="1" x14ac:dyDescent="0.15"/>
    <row r="934" s="403" customFormat="1" ht="13.5" customHeight="1" x14ac:dyDescent="0.15"/>
    <row r="935" s="403" customFormat="1" ht="13.5" customHeight="1" x14ac:dyDescent="0.15"/>
    <row r="936" s="403" customFormat="1" ht="13.5" customHeight="1" x14ac:dyDescent="0.15"/>
    <row r="937" s="403" customFormat="1" ht="13.5" customHeight="1" x14ac:dyDescent="0.15"/>
    <row r="938" s="403" customFormat="1" ht="13.5" customHeight="1" x14ac:dyDescent="0.15"/>
    <row r="939" s="403" customFormat="1" ht="13.5" customHeight="1" x14ac:dyDescent="0.15"/>
    <row r="940" s="403" customFormat="1" ht="13.5" customHeight="1" x14ac:dyDescent="0.15"/>
    <row r="941" s="403" customFormat="1" ht="13.5" customHeight="1" x14ac:dyDescent="0.15"/>
    <row r="942" s="403" customFormat="1" ht="13.5" customHeight="1" x14ac:dyDescent="0.15"/>
    <row r="943" s="403" customFormat="1" ht="13.5" customHeight="1" x14ac:dyDescent="0.15"/>
    <row r="944" s="403" customFormat="1" ht="13.5" customHeight="1" x14ac:dyDescent="0.15"/>
    <row r="945" s="403" customFormat="1" ht="13.5" customHeight="1" x14ac:dyDescent="0.15"/>
    <row r="946" s="403" customFormat="1" ht="13.5" customHeight="1" x14ac:dyDescent="0.15"/>
    <row r="947" s="403" customFormat="1" ht="13.5" customHeight="1" x14ac:dyDescent="0.15"/>
    <row r="948" s="403" customFormat="1" ht="13.5" customHeight="1" x14ac:dyDescent="0.15"/>
    <row r="949" s="403" customFormat="1" ht="13.5" customHeight="1" x14ac:dyDescent="0.15"/>
    <row r="950" s="403" customFormat="1" ht="13.5" customHeight="1" x14ac:dyDescent="0.15"/>
    <row r="951" s="403" customFormat="1" ht="13.5" customHeight="1" x14ac:dyDescent="0.15"/>
    <row r="952" s="403" customFormat="1" ht="13.5" customHeight="1" x14ac:dyDescent="0.15"/>
    <row r="953" s="403" customFormat="1" ht="13.5" customHeight="1" x14ac:dyDescent="0.15"/>
    <row r="954" s="403" customFormat="1" ht="13.5" customHeight="1" x14ac:dyDescent="0.15"/>
    <row r="955" s="403" customFormat="1" ht="13.5" customHeight="1" x14ac:dyDescent="0.15"/>
    <row r="956" s="403" customFormat="1" ht="13.5" customHeight="1" x14ac:dyDescent="0.15"/>
    <row r="957" s="403" customFormat="1" ht="13.5" customHeight="1" x14ac:dyDescent="0.15"/>
    <row r="958" s="403" customFormat="1" ht="13.5" customHeight="1" x14ac:dyDescent="0.15"/>
    <row r="959" s="403" customFormat="1" ht="13.5" customHeight="1" x14ac:dyDescent="0.15"/>
    <row r="960" s="403" customFormat="1" ht="13.5" customHeight="1" x14ac:dyDescent="0.15"/>
    <row r="961" s="403" customFormat="1" ht="13.5" customHeight="1" x14ac:dyDescent="0.15"/>
    <row r="962" s="403" customFormat="1" ht="13.5" customHeight="1" x14ac:dyDescent="0.15"/>
    <row r="963" s="403" customFormat="1" ht="13.5" customHeight="1" x14ac:dyDescent="0.15"/>
    <row r="964" s="403" customFormat="1" ht="13.5" customHeight="1" x14ac:dyDescent="0.15"/>
    <row r="965" s="403" customFormat="1" ht="13.5" customHeight="1" x14ac:dyDescent="0.15"/>
    <row r="966" s="403" customFormat="1" ht="13.5" customHeight="1" x14ac:dyDescent="0.15"/>
    <row r="967" s="403" customFormat="1" ht="13.5" customHeight="1" x14ac:dyDescent="0.15"/>
    <row r="968" s="403" customFormat="1" ht="13.5" customHeight="1" x14ac:dyDescent="0.15"/>
    <row r="969" s="403" customFormat="1" ht="13.5" customHeight="1" x14ac:dyDescent="0.15"/>
    <row r="970" s="403" customFormat="1" ht="13.5" customHeight="1" x14ac:dyDescent="0.15"/>
    <row r="971" s="403" customFormat="1" ht="13.5" customHeight="1" x14ac:dyDescent="0.15"/>
    <row r="972" s="403" customFormat="1" ht="13.5" customHeight="1" x14ac:dyDescent="0.15"/>
    <row r="973" s="403" customFormat="1" ht="13.5" customHeight="1" x14ac:dyDescent="0.15"/>
    <row r="974" s="403" customFormat="1" ht="13.5" customHeight="1" x14ac:dyDescent="0.15"/>
    <row r="975" s="403" customFormat="1" ht="13.5" customHeight="1" x14ac:dyDescent="0.15"/>
    <row r="976" s="403" customFormat="1" ht="13.5" customHeight="1" x14ac:dyDescent="0.15"/>
    <row r="977" s="403" customFormat="1" ht="13.5" customHeight="1" x14ac:dyDescent="0.15"/>
    <row r="978" s="403" customFormat="1" ht="13.5" customHeight="1" x14ac:dyDescent="0.15"/>
    <row r="979" s="403" customFormat="1" ht="13.5" customHeight="1" x14ac:dyDescent="0.15"/>
    <row r="980" s="403" customFormat="1" ht="13.5" customHeight="1" x14ac:dyDescent="0.15"/>
    <row r="981" s="403" customFormat="1" ht="13.5" customHeight="1" x14ac:dyDescent="0.15"/>
    <row r="982" s="403" customFormat="1" ht="13.5" customHeight="1" x14ac:dyDescent="0.15"/>
    <row r="983" s="403" customFormat="1" ht="13.5" customHeight="1" x14ac:dyDescent="0.15"/>
    <row r="984" s="403" customFormat="1" ht="13.5" customHeight="1" x14ac:dyDescent="0.15"/>
    <row r="985" s="403" customFormat="1" ht="13.5" customHeight="1" x14ac:dyDescent="0.15"/>
    <row r="986" s="403" customFormat="1" ht="13.5" customHeight="1" x14ac:dyDescent="0.15"/>
    <row r="987" s="403" customFormat="1" ht="13.5" customHeight="1" x14ac:dyDescent="0.15"/>
    <row r="988" s="403" customFormat="1" ht="13.5" customHeight="1" x14ac:dyDescent="0.15"/>
    <row r="989" s="403" customFormat="1" ht="13.5" customHeight="1" x14ac:dyDescent="0.15"/>
    <row r="990" s="403" customFormat="1" ht="13.5" customHeight="1" x14ac:dyDescent="0.15"/>
    <row r="991" s="403" customFormat="1" ht="13.5" customHeight="1" x14ac:dyDescent="0.15"/>
    <row r="992" s="403" customFormat="1" ht="13.5" customHeight="1" x14ac:dyDescent="0.15"/>
    <row r="993" s="403" customFormat="1" ht="13.5" customHeight="1" x14ac:dyDescent="0.15"/>
    <row r="994" s="403" customFormat="1" ht="13.5" customHeight="1" x14ac:dyDescent="0.15"/>
    <row r="995" s="403" customFormat="1" ht="13.5" customHeight="1" x14ac:dyDescent="0.15"/>
    <row r="996" s="403" customFormat="1" ht="13.5" customHeight="1" x14ac:dyDescent="0.15"/>
    <row r="997" s="403" customFormat="1" ht="13.5" customHeight="1" x14ac:dyDescent="0.15"/>
    <row r="998" s="403" customFormat="1" ht="13.5" customHeight="1" x14ac:dyDescent="0.15"/>
    <row r="999" s="403" customFormat="1" ht="13.5" customHeight="1" x14ac:dyDescent="0.15"/>
  </sheetData>
  <sheetProtection algorithmName="SHA-512" hashValue="Zyc3+z88l2nqkn3WUg1t3wFzhLEWoXt/Wbpdw+h8+Xgg/Blk5kXtB+2aspNxN9X4VwBmZB+hUK/wYzMIaVAMDQ==" saltValue="JNyaNzJV4RPb+Ond7CWyOQ==" spinCount="100000" sheet="1" selectLockedCells="1"/>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A37"/>
  </sheetPr>
  <dimension ref="A1:S993"/>
  <sheetViews>
    <sheetView rightToLeft="1" topLeftCell="A2" workbookViewId="0">
      <selection activeCell="B9" sqref="B9:B12"/>
    </sheetView>
  </sheetViews>
  <sheetFormatPr baseColWidth="10" defaultColWidth="12.6640625" defaultRowHeight="15" customHeight="1" x14ac:dyDescent="0.15"/>
  <cols>
    <col min="1" max="1" width="48" style="403" customWidth="1"/>
    <col min="2" max="2" width="47" style="403" customWidth="1"/>
    <col min="3" max="6" width="9.1640625" style="403" customWidth="1"/>
    <col min="7" max="16" width="8.6640625" style="403" hidden="1" customWidth="1"/>
    <col min="17" max="26" width="8.6640625" style="403" customWidth="1"/>
    <col min="27" max="16384" width="12.6640625" style="403"/>
  </cols>
  <sheetData>
    <row r="1" spans="1:19" s="19" customFormat="1" ht="27" customHeight="1" x14ac:dyDescent="0.15">
      <c r="A1" s="676" t="s">
        <v>509</v>
      </c>
      <c r="B1" s="676"/>
      <c r="C1" s="854"/>
      <c r="D1" s="854"/>
      <c r="E1" s="854"/>
      <c r="F1" s="854"/>
      <c r="G1" s="854"/>
      <c r="H1" s="854"/>
      <c r="I1" s="854"/>
      <c r="J1" s="854"/>
      <c r="K1" s="854"/>
      <c r="L1" s="854"/>
      <c r="M1" s="854"/>
      <c r="N1" s="854"/>
      <c r="O1" s="854"/>
      <c r="P1" s="854"/>
      <c r="Q1" s="854"/>
      <c r="R1" s="854"/>
      <c r="S1" s="854"/>
    </row>
    <row r="2" spans="1:19" ht="18.75" customHeight="1" x14ac:dyDescent="0.2">
      <c r="A2" s="507"/>
      <c r="B2" s="508"/>
      <c r="C2" s="508"/>
      <c r="D2" s="508"/>
      <c r="E2" s="508"/>
      <c r="F2" s="508"/>
      <c r="G2" s="508"/>
      <c r="H2" s="508"/>
      <c r="I2" s="508"/>
      <c r="J2" s="508"/>
      <c r="K2" s="508"/>
      <c r="L2" s="508"/>
      <c r="M2" s="508"/>
      <c r="N2" s="508"/>
      <c r="O2" s="508"/>
      <c r="P2" s="508"/>
    </row>
    <row r="3" spans="1:19" ht="13.5" customHeight="1" x14ac:dyDescent="0.15">
      <c r="A3" s="506" t="s">
        <v>494</v>
      </c>
      <c r="B3" s="506" t="str">
        <f>'פרטי המדווח'!$E$6</f>
        <v>סופר בוס ושות'</v>
      </c>
      <c r="C3" s="510"/>
      <c r="D3" s="510"/>
      <c r="E3" s="510"/>
      <c r="F3" s="405"/>
      <c r="I3" s="405"/>
      <c r="J3" s="405"/>
    </row>
    <row r="4" spans="1:19" ht="13.5" customHeight="1" x14ac:dyDescent="0.15">
      <c r="A4" s="506" t="s">
        <v>495</v>
      </c>
      <c r="B4" s="506">
        <f>'פרטי המדווח'!$E$7</f>
        <v>550214829</v>
      </c>
      <c r="C4" s="510"/>
      <c r="D4" s="510"/>
      <c r="E4" s="510"/>
      <c r="F4" s="510"/>
      <c r="G4" s="510"/>
      <c r="H4" s="405"/>
      <c r="I4" s="405"/>
      <c r="J4" s="405"/>
    </row>
    <row r="5" spans="1:19" ht="13.5" customHeight="1" x14ac:dyDescent="0.15">
      <c r="A5" s="506" t="s">
        <v>496</v>
      </c>
      <c r="B5" s="514"/>
      <c r="C5" s="510"/>
      <c r="D5" s="510"/>
      <c r="E5" s="510"/>
      <c r="F5" s="510"/>
      <c r="G5" s="510"/>
      <c r="H5" s="405"/>
      <c r="I5" s="405"/>
      <c r="J5" s="405"/>
    </row>
    <row r="6" spans="1:19" ht="13.5" customHeight="1" x14ac:dyDescent="0.15">
      <c r="A6" s="510"/>
      <c r="B6" s="510"/>
      <c r="C6" s="510"/>
      <c r="D6" s="510"/>
      <c r="E6" s="510"/>
      <c r="F6" s="510"/>
      <c r="G6" s="510"/>
      <c r="H6" s="405"/>
      <c r="I6" s="405"/>
      <c r="J6" s="405"/>
    </row>
    <row r="7" spans="1:19" ht="18.75" customHeight="1" x14ac:dyDescent="0.15">
      <c r="A7" s="704" t="s">
        <v>40</v>
      </c>
      <c r="B7" s="75"/>
      <c r="E7" s="855"/>
      <c r="F7" s="855"/>
      <c r="G7" s="855"/>
      <c r="H7" s="405"/>
      <c r="I7" s="405"/>
      <c r="J7" s="405"/>
    </row>
    <row r="8" spans="1:19" ht="39" hidden="1" customHeight="1" x14ac:dyDescent="0.15">
      <c r="A8" s="856" t="s">
        <v>497</v>
      </c>
      <c r="B8" s="857" t="s">
        <v>41</v>
      </c>
      <c r="C8" s="858"/>
      <c r="D8" s="858"/>
      <c r="J8" s="859"/>
    </row>
    <row r="9" spans="1:19" ht="13.5" customHeight="1" x14ac:dyDescent="0.15">
      <c r="A9" s="77" t="s">
        <v>531</v>
      </c>
      <c r="B9" s="904">
        <v>192</v>
      </c>
      <c r="J9" s="859"/>
    </row>
    <row r="10" spans="1:19" ht="13.5" customHeight="1" x14ac:dyDescent="0.15">
      <c r="A10" s="77" t="s">
        <v>530</v>
      </c>
      <c r="B10" s="904">
        <v>220</v>
      </c>
      <c r="J10" s="859"/>
    </row>
    <row r="11" spans="1:19" ht="13.5" customHeight="1" x14ac:dyDescent="0.15">
      <c r="A11" s="77" t="s">
        <v>500</v>
      </c>
      <c r="B11" s="904">
        <v>189</v>
      </c>
      <c r="J11" s="859"/>
    </row>
    <row r="12" spans="1:19" ht="13.5" customHeight="1" x14ac:dyDescent="0.15">
      <c r="A12" s="77" t="s">
        <v>42</v>
      </c>
      <c r="B12" s="904">
        <v>42</v>
      </c>
      <c r="J12" s="859"/>
    </row>
    <row r="13" spans="1:19" ht="13.5" customHeight="1" x14ac:dyDescent="0.15">
      <c r="A13" s="689" t="s">
        <v>43</v>
      </c>
      <c r="B13" s="903">
        <f t="shared" ref="B13" si="0">(B11+B12+B10)/B9</f>
        <v>2.3489583333333335</v>
      </c>
    </row>
    <row r="14" spans="1:19" ht="13.5" customHeight="1" x14ac:dyDescent="0.15"/>
    <row r="15" spans="1:19" ht="13.5" customHeight="1" x14ac:dyDescent="0.15"/>
    <row r="16" spans="1:19"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row r="972" ht="13.5" customHeight="1" x14ac:dyDescent="0.15"/>
    <row r="973" ht="13.5" customHeight="1" x14ac:dyDescent="0.15"/>
    <row r="974" ht="13.5" customHeight="1" x14ac:dyDescent="0.15"/>
    <row r="975" ht="13.5" customHeight="1" x14ac:dyDescent="0.15"/>
    <row r="976" ht="13.5" customHeight="1" x14ac:dyDescent="0.15"/>
    <row r="977" ht="13.5" customHeight="1" x14ac:dyDescent="0.15"/>
    <row r="978" ht="13.5" customHeight="1" x14ac:dyDescent="0.15"/>
    <row r="979" ht="13.5" customHeight="1" x14ac:dyDescent="0.15"/>
    <row r="980" ht="13.5" customHeight="1" x14ac:dyDescent="0.15"/>
    <row r="981" ht="13.5" customHeight="1" x14ac:dyDescent="0.15"/>
    <row r="982" ht="13.5" customHeight="1" x14ac:dyDescent="0.15"/>
    <row r="983" ht="13.5" customHeight="1" x14ac:dyDescent="0.15"/>
    <row r="984" ht="13.5" customHeight="1" x14ac:dyDescent="0.15"/>
    <row r="985" ht="13.5" customHeight="1" x14ac:dyDescent="0.15"/>
    <row r="986" ht="13.5" customHeight="1" x14ac:dyDescent="0.15"/>
    <row r="987" ht="13.5" customHeight="1" x14ac:dyDescent="0.15"/>
    <row r="988" ht="13.5" customHeight="1" x14ac:dyDescent="0.15"/>
    <row r="989" ht="13.5" customHeight="1" x14ac:dyDescent="0.15"/>
    <row r="990" ht="13.5" customHeight="1" x14ac:dyDescent="0.15"/>
    <row r="991" ht="13.5" customHeight="1" x14ac:dyDescent="0.15"/>
    <row r="992" ht="13.5" customHeight="1" x14ac:dyDescent="0.15"/>
    <row r="993" ht="13.5" customHeight="1" x14ac:dyDescent="0.15"/>
  </sheetData>
  <sheetProtection algorithmName="SHA-512" hashValue="lLpJ3NRmwz/D7D+YUeoj+6ZX0ylFZT1JZDX3kKdH8z8bZmcSTDKcVJA/yefzYZfBMm85p4x1c21U1V/dIOecWA==" saltValue="lDy30SmhDpAISp0+yjbLIg==" spinCount="100000" sheet="1" objects="1" scenarios="1" selectLockedCells="1"/>
  <dataValidations count="1">
    <dataValidation type="decimal" allowBlank="1" showErrorMessage="1" sqref="B9:B12" xr:uid="{00000000-0002-0000-0400-000000000000}">
      <formula1>0</formula1>
      <formula2>5000</formula2>
    </dataValidation>
  </dataValidations>
  <pageMargins left="0.7" right="0.7" top="0.75" bottom="0.75" header="0" footer="0"/>
  <pageSetup paperSize="9" orientation="portrait"/>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Z954"/>
  <sheetViews>
    <sheetView rightToLeft="1" zoomScale="55" zoomScaleNormal="55" workbookViewId="0">
      <selection activeCell="H4" sqref="H4"/>
    </sheetView>
  </sheetViews>
  <sheetFormatPr baseColWidth="10" defaultColWidth="12.6640625" defaultRowHeight="15" customHeight="1" x14ac:dyDescent="0.2"/>
  <cols>
    <col min="1" max="1" width="13.5" style="95" customWidth="1"/>
    <col min="2" max="2" width="13.83203125" style="95" customWidth="1"/>
    <col min="3" max="3" width="21" style="95" customWidth="1"/>
    <col min="4" max="4" width="30" style="95" customWidth="1"/>
    <col min="5" max="5" width="13.1640625" style="95" customWidth="1"/>
    <col min="6" max="6" width="16.6640625" style="95" customWidth="1"/>
    <col min="7" max="7" width="13.33203125" style="95" customWidth="1"/>
    <col min="8" max="8" width="29" style="95" customWidth="1"/>
    <col min="9" max="9" width="16.5" style="95" customWidth="1"/>
    <col min="10" max="10" width="24" style="95" customWidth="1"/>
    <col min="11" max="11" width="22.5" style="95" customWidth="1"/>
    <col min="12" max="15" width="9" style="95" customWidth="1"/>
    <col min="16" max="22" width="8.6640625" style="95" hidden="1" customWidth="1"/>
    <col min="23" max="26" width="8.6640625" style="95" customWidth="1"/>
    <col min="27" max="16384" width="12.6640625" style="95"/>
  </cols>
  <sheetData>
    <row r="1" spans="1:26" s="677" customFormat="1" ht="18" customHeight="1" x14ac:dyDescent="0.3">
      <c r="A1" s="641" t="s">
        <v>494</v>
      </c>
      <c r="B1" s="679"/>
      <c r="C1" s="679"/>
      <c r="D1" s="680" t="str">
        <f>'פרטי המדווח'!$E$6</f>
        <v>סופר בוס ושות'</v>
      </c>
      <c r="E1" s="641" t="s">
        <v>495</v>
      </c>
      <c r="F1" s="640">
        <f>'פרטי המדווח'!$E$7</f>
        <v>550214829</v>
      </c>
      <c r="G1" s="690"/>
      <c r="H1" s="690"/>
      <c r="I1" s="690"/>
      <c r="J1" s="690"/>
      <c r="K1" s="690"/>
      <c r="P1" s="678"/>
      <c r="Q1" s="678"/>
    </row>
    <row r="2" spans="1:26" s="677" customFormat="1" ht="46" customHeight="1" x14ac:dyDescent="0.3">
      <c r="A2" s="641" t="s">
        <v>496</v>
      </c>
      <c r="B2" s="679"/>
      <c r="C2" s="679"/>
      <c r="D2" s="679"/>
      <c r="E2" s="681"/>
      <c r="F2" s="679"/>
      <c r="G2" s="690"/>
      <c r="H2" s="690"/>
      <c r="I2" s="690"/>
      <c r="J2" s="690"/>
      <c r="K2" s="690"/>
      <c r="P2" s="678"/>
      <c r="Q2" s="678"/>
    </row>
    <row r="3" spans="1:26" ht="38.5" customHeight="1" thickBot="1" x14ac:dyDescent="0.3">
      <c r="A3" s="701" t="s">
        <v>510</v>
      </c>
      <c r="B3" s="702"/>
      <c r="C3" s="702"/>
      <c r="D3" s="96"/>
      <c r="E3" s="96"/>
      <c r="F3" s="96"/>
      <c r="G3" s="96"/>
      <c r="H3" s="96"/>
      <c r="I3" s="96"/>
      <c r="J3" s="96"/>
      <c r="K3" s="96"/>
      <c r="L3" s="96"/>
      <c r="M3" s="96"/>
      <c r="N3" s="96"/>
      <c r="O3" s="96"/>
      <c r="P3" s="96"/>
      <c r="Q3" s="96"/>
      <c r="R3" s="96"/>
      <c r="S3" s="96"/>
      <c r="T3" s="96"/>
      <c r="U3" s="96"/>
      <c r="V3" s="97"/>
      <c r="W3" s="94"/>
      <c r="X3" s="94"/>
      <c r="Y3" s="94"/>
      <c r="Z3" s="94"/>
    </row>
    <row r="4" spans="1:26" ht="58" customHeight="1" thickBot="1" x14ac:dyDescent="0.3">
      <c r="A4" s="98" t="s">
        <v>2</v>
      </c>
      <c r="B4" s="99" t="s">
        <v>4</v>
      </c>
      <c r="C4" s="100" t="s">
        <v>5</v>
      </c>
      <c r="D4" s="100" t="s">
        <v>190</v>
      </c>
      <c r="E4" s="100" t="s">
        <v>7</v>
      </c>
      <c r="F4" s="101" t="s">
        <v>8</v>
      </c>
      <c r="G4" s="94"/>
      <c r="H4" s="98" t="s">
        <v>3</v>
      </c>
      <c r="I4" s="99" t="s">
        <v>9</v>
      </c>
      <c r="J4" s="100" t="s">
        <v>10</v>
      </c>
      <c r="K4" s="100" t="s">
        <v>11</v>
      </c>
      <c r="L4" s="94"/>
      <c r="M4" s="94"/>
      <c r="N4" s="94"/>
      <c r="O4" s="94"/>
      <c r="P4" s="94"/>
      <c r="Q4" s="94"/>
      <c r="R4" s="94"/>
      <c r="S4" s="94"/>
      <c r="T4" s="94"/>
      <c r="U4" s="94"/>
      <c r="V4" s="94"/>
      <c r="W4" s="94"/>
      <c r="X4" s="94"/>
      <c r="Y4" s="94"/>
      <c r="Z4" s="94"/>
    </row>
    <row r="5" spans="1:26" ht="20.25" customHeight="1" x14ac:dyDescent="0.25">
      <c r="A5" s="102">
        <f>IF(ISERROR(LARGE('דיווח פרטני'!$E$6:$E$2559, 1))," ",LARGE('דיווח פרטני'!$E$6:$E$2559, 1))</f>
        <v>2023</v>
      </c>
      <c r="B5" s="103">
        <f>COUNTIFS('דיווח פרטני'!$E:$E,$A5,'דיווח פרטני'!$C:$C,B$4)</f>
        <v>0</v>
      </c>
      <c r="C5" s="104">
        <f>COUNTIFS('דיווח פרטני'!$E:$E,$A5,'דיווח פרטני'!$C:$C,C$4)</f>
        <v>0</v>
      </c>
      <c r="D5" s="104">
        <f>COUNTIFS('דיווח פרטני'!$E:$E,$A5,'דיווח פרטני'!$C:$C,D$4)</f>
        <v>0</v>
      </c>
      <c r="E5" s="104">
        <f>COUNTIFS('דיווח פרטני'!$E:$E,$A5,'דיווח פרטני'!$C:$C,E$4)</f>
        <v>9</v>
      </c>
      <c r="F5" s="105">
        <f t="shared" ref="F5:F26" si="0">SUM(B5:E5)</f>
        <v>9</v>
      </c>
      <c r="G5" s="94"/>
      <c r="H5" s="872" t="str">
        <f>גיליון3!T14</f>
        <v>Pre-Euro</v>
      </c>
      <c r="I5" s="692">
        <f>COUNTIF('דיווח פרטני'!$G:$G, H5)</f>
        <v>0</v>
      </c>
      <c r="J5" s="874" t="s">
        <v>14</v>
      </c>
      <c r="K5" s="693">
        <f>COUNTIF('דיווח פרטני'!$D:$D, J5)</f>
        <v>0</v>
      </c>
      <c r="L5" s="94"/>
      <c r="M5" s="94"/>
      <c r="N5" s="94"/>
      <c r="O5" s="94"/>
      <c r="P5" s="94"/>
      <c r="Q5" s="94"/>
      <c r="R5" s="94"/>
      <c r="S5" s="94"/>
      <c r="T5" s="94"/>
      <c r="U5" s="94"/>
      <c r="V5" s="94"/>
      <c r="W5" s="94"/>
      <c r="X5" s="94"/>
      <c r="Y5" s="94"/>
      <c r="Z5" s="94"/>
    </row>
    <row r="6" spans="1:26" ht="20.25" customHeight="1" x14ac:dyDescent="0.25">
      <c r="A6" s="107">
        <f>IF(ISERROR(LARGE('דיווח פרטני'!$E$6:$E$2559, SUM($F$5:F5)+1))," ",LARGE('דיווח פרטני'!$E$6:$E$2559, SUM($F$5:F5)+1))</f>
        <v>2022</v>
      </c>
      <c r="B6" s="103">
        <f>COUNTIFS('דיווח פרטני'!$E:$E,$A6,'דיווח פרטני'!$C:$C,B$4)</f>
        <v>0</v>
      </c>
      <c r="C6" s="104">
        <f>COUNTIFS('דיווח פרטני'!$E:$E,$A6,'דיווח פרטני'!$C:$C,C$4)</f>
        <v>0</v>
      </c>
      <c r="D6" s="104">
        <f>COUNTIFS('דיווח פרטני'!$E:$E,$A6,'דיווח פרטני'!$C:$C,D$4)</f>
        <v>0</v>
      </c>
      <c r="E6" s="104">
        <f>COUNTIFS('דיווח פרטני'!$E:$E,$A6,'דיווח פרטני'!$C:$C,E$4)</f>
        <v>42</v>
      </c>
      <c r="F6" s="108">
        <f t="shared" si="0"/>
        <v>42</v>
      </c>
      <c r="G6" s="94"/>
      <c r="H6" s="872" t="str">
        <f>גיליון3!T15</f>
        <v>Euro I</v>
      </c>
      <c r="I6" s="692">
        <f>COUNTIF('דיווח פרטני'!$G:$G, H6)</f>
        <v>0</v>
      </c>
      <c r="J6" s="874" t="s">
        <v>13</v>
      </c>
      <c r="K6" s="693">
        <f>COUNTIF('דיווח פרטני'!$D:$D, J6)</f>
        <v>52</v>
      </c>
      <c r="L6" s="94"/>
      <c r="M6" s="94"/>
      <c r="N6" s="94"/>
      <c r="O6" s="94"/>
      <c r="P6" s="94"/>
      <c r="Q6" s="94"/>
      <c r="R6" s="94"/>
      <c r="S6" s="94"/>
      <c r="T6" s="94"/>
      <c r="U6" s="94"/>
      <c r="V6" s="94"/>
      <c r="W6" s="94"/>
      <c r="X6" s="94"/>
      <c r="Y6" s="94"/>
      <c r="Z6" s="94"/>
    </row>
    <row r="7" spans="1:26" ht="20.25" customHeight="1" x14ac:dyDescent="0.25">
      <c r="A7" s="107">
        <f>IF(ISERROR(LARGE('דיווח פרטני'!$E$6:$E$2559, SUM($F$5:F6)+1))," ",LARGE('דיווח פרטני'!$E$6:$E$2559, SUM($F$5:F6)+1))</f>
        <v>2021</v>
      </c>
      <c r="B7" s="103">
        <f>COUNTIFS('דיווח פרטני'!$E:$E,$A7,'דיווח פרטני'!$C:$C,B$4)</f>
        <v>0</v>
      </c>
      <c r="C7" s="104">
        <f>COUNTIFS('דיווח פרטני'!$E:$E,$A7,'דיווח פרטני'!$C:$C,C$4)</f>
        <v>0</v>
      </c>
      <c r="D7" s="104">
        <f>COUNTIFS('דיווח פרטני'!$E:$E,$A7,'דיווח פרטני'!$C:$C,D$4)</f>
        <v>0</v>
      </c>
      <c r="E7" s="104">
        <f>COUNTIFS('דיווח פרטני'!$E:$E,$A7,'דיווח פרטני'!$C:$C,E$4)</f>
        <v>70</v>
      </c>
      <c r="F7" s="108">
        <f t="shared" si="0"/>
        <v>70</v>
      </c>
      <c r="G7" s="94"/>
      <c r="H7" s="872" t="str">
        <f>גיליון3!T16</f>
        <v>Euro II</v>
      </c>
      <c r="I7" s="692">
        <f>COUNTIF('דיווח פרטני'!$G:$G, H7)</f>
        <v>0</v>
      </c>
      <c r="J7" s="874" t="s">
        <v>86</v>
      </c>
      <c r="K7" s="693">
        <f>COUNTIF('דיווח פרטני'!$D:$D, J7)</f>
        <v>69</v>
      </c>
      <c r="L7" s="94"/>
      <c r="M7" s="94"/>
      <c r="N7" s="94"/>
      <c r="O7" s="94"/>
      <c r="P7" s="94"/>
      <c r="Q7" s="94"/>
      <c r="R7" s="94"/>
      <c r="S7" s="94"/>
      <c r="T7" s="94"/>
      <c r="U7" s="94"/>
      <c r="V7" s="94"/>
      <c r="W7" s="94"/>
      <c r="X7" s="94"/>
      <c r="Y7" s="94"/>
      <c r="Z7" s="94"/>
    </row>
    <row r="8" spans="1:26" ht="20.25" customHeight="1" x14ac:dyDescent="0.25">
      <c r="A8" s="107" t="str">
        <f>IF(ISERROR(LARGE('דיווח פרטני'!$E$6:$E$2559, SUM($F$5:F7)+1))," ",LARGE('דיווח פרטני'!$E$6:$E$2559, SUM($F$5:F7)+1))</f>
        <v xml:space="preserve"> </v>
      </c>
      <c r="B8" s="103">
        <f>COUNTIFS('דיווח פרטני'!$E:$E,$A8,'דיווח פרטני'!$C:$C,B$4)</f>
        <v>0</v>
      </c>
      <c r="C8" s="104">
        <f>COUNTIFS('דיווח פרטני'!$E:$E,$A8,'דיווח פרטני'!$C:$C,C$4)</f>
        <v>0</v>
      </c>
      <c r="D8" s="104">
        <f>COUNTIFS('דיווח פרטני'!$E:$E,$A8,'דיווח פרטני'!$C:$C,D$4)</f>
        <v>0</v>
      </c>
      <c r="E8" s="104">
        <f>COUNTIFS('דיווח פרטני'!$E:$E,$A8,'דיווח פרטני'!$C:$C,E$4)</f>
        <v>0</v>
      </c>
      <c r="F8" s="108">
        <f t="shared" si="0"/>
        <v>0</v>
      </c>
      <c r="G8" s="94"/>
      <c r="H8" s="872" t="str">
        <f>גיליון3!T17</f>
        <v>Euro II 98% עם מסנן</v>
      </c>
      <c r="I8" s="692">
        <f>COUNTIF('דיווח פרטני'!$G:$G, H8)</f>
        <v>0</v>
      </c>
      <c r="J8" s="874" t="s">
        <v>188</v>
      </c>
      <c r="K8" s="693">
        <f>COUNTIF('דיווח פרטני'!$D:$D, J8)</f>
        <v>0</v>
      </c>
      <c r="L8" s="94"/>
      <c r="M8" s="94"/>
      <c r="N8" s="94"/>
      <c r="O8" s="94"/>
      <c r="P8" s="94"/>
      <c r="Q8" s="94"/>
      <c r="R8" s="94"/>
      <c r="S8" s="94"/>
      <c r="T8" s="94"/>
      <c r="U8" s="94"/>
      <c r="V8" s="94"/>
      <c r="W8" s="94"/>
      <c r="X8" s="94"/>
      <c r="Y8" s="94"/>
      <c r="Z8" s="94"/>
    </row>
    <row r="9" spans="1:26" ht="20.25" customHeight="1" x14ac:dyDescent="0.25">
      <c r="A9" s="107" t="str">
        <f>IF(ISERROR(LARGE('דיווח פרטני'!$E$6:$E$2559, SUM($F$5:F8)+1))," ",LARGE('דיווח פרטני'!$E$6:$E$2559, SUM($F$5:F8)+1))</f>
        <v xml:space="preserve"> </v>
      </c>
      <c r="B9" s="103">
        <f>COUNTIFS('דיווח פרטני'!$E:$E,$A9,'דיווח פרטני'!$C:$C,B$4)</f>
        <v>0</v>
      </c>
      <c r="C9" s="104">
        <f>COUNTIFS('דיווח פרטני'!$E:$E,$A9,'דיווח פרטני'!$C:$C,C$4)</f>
        <v>0</v>
      </c>
      <c r="D9" s="104">
        <f>COUNTIFS('דיווח פרטני'!$E:$E,$A9,'דיווח פרטני'!$C:$C,D$4)</f>
        <v>0</v>
      </c>
      <c r="E9" s="104">
        <f>COUNTIFS('דיווח פרטני'!$E:$E,$A9,'דיווח פרטני'!$C:$C,E$4)</f>
        <v>0</v>
      </c>
      <c r="F9" s="108">
        <f t="shared" si="0"/>
        <v>0</v>
      </c>
      <c r="G9" s="94"/>
      <c r="H9" s="872" t="str">
        <f>גיליון3!T18</f>
        <v>Euro III</v>
      </c>
      <c r="I9" s="692">
        <f>COUNTIF('דיווח פרטני'!$G:$G, H9)</f>
        <v>0</v>
      </c>
      <c r="J9" s="875" t="s">
        <v>491</v>
      </c>
      <c r="K9" s="693">
        <f>COUNTIF('דיווח פרטני'!$D:$D, J9)</f>
        <v>0</v>
      </c>
      <c r="L9" s="94"/>
      <c r="M9" s="94"/>
      <c r="N9" s="94"/>
      <c r="O9" s="94"/>
      <c r="P9" s="94"/>
      <c r="Q9" s="94"/>
      <c r="R9" s="94"/>
      <c r="S9" s="94"/>
      <c r="T9" s="94"/>
      <c r="U9" s="94"/>
      <c r="V9" s="94"/>
      <c r="W9" s="94"/>
      <c r="X9" s="94"/>
      <c r="Y9" s="94"/>
      <c r="Z9" s="94"/>
    </row>
    <row r="10" spans="1:26" ht="20.25" customHeight="1" x14ac:dyDescent="0.25">
      <c r="A10" s="107" t="str">
        <f>IF(ISERROR(LARGE('דיווח פרטני'!$E$6:$E$2559, SUM($F$5:F9)+1))," ",LARGE('דיווח פרטני'!$E$6:$E$2559, SUM($F$5:F9)+1))</f>
        <v xml:space="preserve"> </v>
      </c>
      <c r="B10" s="103">
        <f>COUNTIFS('דיווח פרטני'!$E:$E,$A10,'דיווח פרטני'!$C:$C,B$4)</f>
        <v>0</v>
      </c>
      <c r="C10" s="104">
        <f>COUNTIFS('דיווח פרטני'!$E:$E,$A10,'דיווח פרטני'!$C:$C,C$4)</f>
        <v>0</v>
      </c>
      <c r="D10" s="104">
        <f>COUNTIFS('דיווח פרטני'!$E:$E,$A10,'דיווח פרטני'!$C:$C,D$4)</f>
        <v>0</v>
      </c>
      <c r="E10" s="104">
        <f>COUNTIFS('דיווח פרטני'!$E:$E,$A10,'דיווח פרטני'!$C:$C,E$4)</f>
        <v>0</v>
      </c>
      <c r="F10" s="108">
        <f t="shared" si="0"/>
        <v>0</v>
      </c>
      <c r="G10" s="94"/>
      <c r="H10" s="872" t="str">
        <f>גיליון3!T19</f>
        <v>Euro III 98% עם מסנן</v>
      </c>
      <c r="I10" s="692">
        <f>COUNTIF('דיווח פרטני'!$G:$G, H10)</f>
        <v>0</v>
      </c>
      <c r="J10" s="874" t="s">
        <v>189</v>
      </c>
      <c r="K10" s="693">
        <f>COUNTIF('דיווח פרטני'!$D:$D, J10)</f>
        <v>0</v>
      </c>
      <c r="L10" s="94"/>
      <c r="M10" s="94"/>
      <c r="N10" s="94"/>
      <c r="O10" s="94"/>
      <c r="P10" s="94"/>
      <c r="Q10" s="94"/>
      <c r="R10" s="94"/>
      <c r="S10" s="94"/>
      <c r="T10" s="94"/>
      <c r="U10" s="94"/>
      <c r="V10" s="94"/>
      <c r="W10" s="94"/>
      <c r="X10" s="94"/>
      <c r="Y10" s="94"/>
      <c r="Z10" s="94"/>
    </row>
    <row r="11" spans="1:26" ht="20.25" customHeight="1" x14ac:dyDescent="0.25">
      <c r="A11" s="107" t="str">
        <f>IF(ISERROR(LARGE('דיווח פרטני'!$E$6:$E$2559, SUM($F$5:F10)+1))," ",LARGE('דיווח פרטני'!$E$6:$E$2559, SUM($F$5:F10)+1))</f>
        <v xml:space="preserve"> </v>
      </c>
      <c r="B11" s="103">
        <f>COUNTIFS('דיווח פרטני'!$E:$E,$A11,'דיווח פרטני'!$C:$C,B$4)</f>
        <v>0</v>
      </c>
      <c r="C11" s="104">
        <f>COUNTIFS('דיווח פרטני'!$E:$E,$A11,'דיווח פרטני'!$C:$C,C$4)</f>
        <v>0</v>
      </c>
      <c r="D11" s="104">
        <f>COUNTIFS('דיווח פרטני'!$E:$E,$A11,'דיווח פרטני'!$C:$C,D$4)</f>
        <v>0</v>
      </c>
      <c r="E11" s="104">
        <f>COUNTIFS('דיווח פרטני'!$E:$E,$A11,'דיווח פרטני'!$C:$C,E$4)</f>
        <v>0</v>
      </c>
      <c r="F11" s="108">
        <f t="shared" si="0"/>
        <v>0</v>
      </c>
      <c r="G11" s="94"/>
      <c r="H11" s="872" t="str">
        <f>גיליון3!T20</f>
        <v>Euro IV</v>
      </c>
      <c r="I11" s="692">
        <f>COUNTIF('דיווח פרטני'!$G:$G, H11)</f>
        <v>0</v>
      </c>
      <c r="J11" s="106"/>
      <c r="K11" s="693">
        <f>COUNTIF('דיווח פרטני'!$D:$D, J11)</f>
        <v>0</v>
      </c>
      <c r="L11" s="94"/>
      <c r="M11" s="94"/>
      <c r="N11" s="94"/>
      <c r="O11" s="94"/>
      <c r="P11" s="94"/>
      <c r="Q11" s="94"/>
      <c r="R11" s="94"/>
      <c r="S11" s="94"/>
      <c r="T11" s="94"/>
      <c r="U11" s="94"/>
      <c r="V11" s="94"/>
      <c r="W11" s="94"/>
      <c r="X11" s="94"/>
      <c r="Y11" s="94"/>
      <c r="Z11" s="94"/>
    </row>
    <row r="12" spans="1:26" ht="20.25" customHeight="1" x14ac:dyDescent="0.25">
      <c r="A12" s="107" t="str">
        <f>IF(ISERROR(LARGE('דיווח פרטני'!$E$6:$E$2559, SUM($F$5:F11)+1))," ",LARGE('דיווח פרטני'!$E$6:$E$2559, SUM($F$5:F11)+1))</f>
        <v xml:space="preserve"> </v>
      </c>
      <c r="B12" s="103">
        <f>COUNTIFS('דיווח פרטני'!$E:$E,$A12,'דיווח פרטני'!$C:$C,B$4)</f>
        <v>0</v>
      </c>
      <c r="C12" s="104">
        <f>COUNTIFS('דיווח פרטני'!$E:$E,$A12,'דיווח פרטני'!$C:$C,C$4)</f>
        <v>0</v>
      </c>
      <c r="D12" s="104">
        <f>COUNTIFS('דיווח פרטני'!$E:$E,$A12,'דיווח פרטני'!$C:$C,D$4)</f>
        <v>0</v>
      </c>
      <c r="E12" s="104">
        <f>COUNTIFS('דיווח פרטני'!$E:$E,$A12,'דיווח פרטני'!$C:$C,E$4)</f>
        <v>0</v>
      </c>
      <c r="F12" s="108">
        <f t="shared" si="0"/>
        <v>0</v>
      </c>
      <c r="G12" s="94"/>
      <c r="H12" s="872" t="s">
        <v>15</v>
      </c>
      <c r="I12" s="692">
        <f>COUNTIF('דיווח פרטני'!$G:$G, H12)</f>
        <v>0</v>
      </c>
      <c r="J12" s="106"/>
      <c r="K12" s="693">
        <f>COUNTIF('דיווח פרטני'!$D:$D, J12)</f>
        <v>0</v>
      </c>
      <c r="L12" s="94"/>
      <c r="M12" s="94"/>
      <c r="N12" s="94"/>
      <c r="O12" s="94"/>
      <c r="P12" s="94"/>
      <c r="Q12" s="94"/>
      <c r="R12" s="94"/>
      <c r="S12" s="94"/>
      <c r="T12" s="94"/>
      <c r="U12" s="94"/>
      <c r="V12" s="94"/>
      <c r="W12" s="94"/>
      <c r="X12" s="94"/>
      <c r="Y12" s="94"/>
      <c r="Z12" s="94"/>
    </row>
    <row r="13" spans="1:26" ht="20.25" customHeight="1" x14ac:dyDescent="0.25">
      <c r="A13" s="107" t="str">
        <f>IF(ISERROR(LARGE('דיווח פרטני'!$E$6:$E$2559, SUM($F$5:F12)+1))," ",LARGE('דיווח פרטני'!$E$6:$E$2559, SUM($F$5:F12)+1))</f>
        <v xml:space="preserve"> </v>
      </c>
      <c r="B13" s="103">
        <f>COUNTIFS('דיווח פרטני'!$E:$E,$A13,'דיווח פרטני'!$C:$C,B$4)</f>
        <v>0</v>
      </c>
      <c r="C13" s="104">
        <f>COUNTIFS('דיווח פרטני'!$E:$E,$A13,'דיווח פרטני'!$C:$C,C$4)</f>
        <v>0</v>
      </c>
      <c r="D13" s="104">
        <f>COUNTIFS('דיווח פרטני'!$E:$E,$A13,'דיווח פרטני'!$C:$C,D$4)</f>
        <v>0</v>
      </c>
      <c r="E13" s="104">
        <f>COUNTIFS('דיווח פרטני'!$E:$E,$A13,'דיווח פרטני'!$C:$C,E$4)</f>
        <v>0</v>
      </c>
      <c r="F13" s="108">
        <f t="shared" si="0"/>
        <v>0</v>
      </c>
      <c r="G13" s="94"/>
      <c r="H13" s="872" t="str">
        <f>גיליון3!T22</f>
        <v>Euro V</v>
      </c>
      <c r="I13" s="692">
        <f>COUNTIF('דיווח פרטני'!$G:$G, H13)</f>
        <v>0</v>
      </c>
      <c r="J13" s="106"/>
      <c r="K13" s="693">
        <f>COUNTIF('דיווח פרטני'!$D:$D, J13)</f>
        <v>0</v>
      </c>
      <c r="L13" s="94"/>
      <c r="M13" s="94"/>
      <c r="N13" s="94"/>
      <c r="O13" s="94"/>
      <c r="P13" s="94"/>
      <c r="Q13" s="94"/>
      <c r="R13" s="94"/>
      <c r="S13" s="94"/>
      <c r="T13" s="94"/>
      <c r="U13" s="94"/>
      <c r="V13" s="94"/>
      <c r="W13" s="94"/>
      <c r="X13" s="94"/>
      <c r="Y13" s="94"/>
      <c r="Z13" s="94"/>
    </row>
    <row r="14" spans="1:26" ht="20.25" customHeight="1" x14ac:dyDescent="0.25">
      <c r="A14" s="107" t="str">
        <f>IF(ISERROR(LARGE('דיווח פרטני'!$E$6:$E$2559, SUM($F$5:F13)+1))," ",LARGE('דיווח פרטני'!$E$6:$E$2559, SUM($F$5:F13)+1))</f>
        <v xml:space="preserve"> </v>
      </c>
      <c r="B14" s="103">
        <f>COUNTIFS('דיווח פרטני'!$E:$E,$A14,'דיווח פרטני'!$C:$C,B$4)</f>
        <v>0</v>
      </c>
      <c r="C14" s="104">
        <f>COUNTIFS('דיווח פרטני'!$E:$E,$A14,'דיווח פרטני'!$C:$C,C$4)</f>
        <v>0</v>
      </c>
      <c r="D14" s="104">
        <f>COUNTIFS('דיווח פרטני'!$E:$E,$A14,'דיווח פרטני'!$C:$C,D$4)</f>
        <v>0</v>
      </c>
      <c r="E14" s="104">
        <f>COUNTIFS('דיווח פרטני'!$E:$E,$A14,'דיווח פרטני'!$C:$C,E$4)</f>
        <v>0</v>
      </c>
      <c r="F14" s="108">
        <f t="shared" si="0"/>
        <v>0</v>
      </c>
      <c r="G14" s="94"/>
      <c r="H14" s="872" t="str">
        <f>גיליון3!T23</f>
        <v>Euro VI דיזל</v>
      </c>
      <c r="I14" s="692">
        <f>COUNTIF('דיווח פרטני'!$G:$G, H14)</f>
        <v>69</v>
      </c>
      <c r="J14" s="106"/>
      <c r="K14" s="693">
        <f>COUNTIF('דיווח פרטני'!$D:$D, J14)</f>
        <v>0</v>
      </c>
      <c r="L14" s="94"/>
      <c r="M14" s="94"/>
      <c r="N14" s="94"/>
      <c r="O14" s="94"/>
      <c r="P14" s="94"/>
      <c r="Q14" s="94"/>
      <c r="R14" s="94"/>
      <c r="S14" s="94"/>
      <c r="T14" s="94"/>
      <c r="U14" s="94"/>
      <c r="V14" s="94"/>
      <c r="W14" s="94"/>
      <c r="X14" s="94"/>
      <c r="Y14" s="94"/>
      <c r="Z14" s="94"/>
    </row>
    <row r="15" spans="1:26" ht="20.25" customHeight="1" x14ac:dyDescent="0.25">
      <c r="A15" s="107" t="str">
        <f>IF(ISERROR(LARGE('דיווח פרטני'!$E$6:$E$2559, SUM($F$5:F14)+1))," ",LARGE('דיווח פרטני'!$E$6:$E$2559, SUM($F$5:F14)+1))</f>
        <v xml:space="preserve"> </v>
      </c>
      <c r="B15" s="103">
        <f>COUNTIFS('דיווח פרטני'!$E:$E,$A15,'דיווח פרטני'!$C:$C,B$4)</f>
        <v>0</v>
      </c>
      <c r="C15" s="104">
        <f>COUNTIFS('דיווח פרטני'!$E:$E,$A15,'דיווח פרטני'!$C:$C,C$4)</f>
        <v>0</v>
      </c>
      <c r="D15" s="104">
        <f>COUNTIFS('דיווח פרטני'!$E:$E,$A15,'דיווח פרטני'!$C:$C,D$4)</f>
        <v>0</v>
      </c>
      <c r="E15" s="104">
        <f>COUNTIFS('דיווח פרטני'!$E:$E,$A15,'דיווח פרטני'!$C:$C,E$4)</f>
        <v>0</v>
      </c>
      <c r="F15" s="108">
        <f t="shared" si="0"/>
        <v>0</v>
      </c>
      <c r="G15" s="94"/>
      <c r="H15" s="872" t="str">
        <f>גיליון3!T24</f>
        <v>Euro VI גז דחוס או היברידי</v>
      </c>
      <c r="I15" s="692">
        <f>COUNTIF('דיווח פרטני'!$G:$G, H15)</f>
        <v>0</v>
      </c>
      <c r="J15" s="106"/>
      <c r="K15" s="693">
        <f>COUNTIF('דיווח פרטני'!$D:$D, J15)</f>
        <v>0</v>
      </c>
      <c r="L15" s="94"/>
      <c r="M15" s="94"/>
      <c r="N15" s="94"/>
      <c r="O15" s="94"/>
      <c r="P15" s="94"/>
      <c r="Q15" s="94"/>
      <c r="R15" s="94"/>
      <c r="S15" s="94"/>
      <c r="T15" s="94"/>
      <c r="U15" s="94"/>
      <c r="V15" s="94"/>
      <c r="W15" s="94"/>
      <c r="X15" s="94"/>
      <c r="Y15" s="94"/>
      <c r="Z15" s="94"/>
    </row>
    <row r="16" spans="1:26" ht="20.25" customHeight="1" thickBot="1" x14ac:dyDescent="0.3">
      <c r="A16" s="107" t="str">
        <f>IF(ISERROR(LARGE('דיווח פרטני'!$E$6:$E$2559, SUM($F$5:F15)+1))," ",LARGE('דיווח פרטני'!$E$6:$E$2559, SUM($F$5:F15)+1))</f>
        <v xml:space="preserve"> </v>
      </c>
      <c r="B16" s="103">
        <f>COUNTIFS('דיווח פרטני'!$E:$E,$A16,'דיווח פרטני'!$C:$C,B$4)</f>
        <v>0</v>
      </c>
      <c r="C16" s="104">
        <f>COUNTIFS('דיווח פרטני'!$E:$E,$A16,'דיווח פרטני'!$C:$C,C$4)</f>
        <v>0</v>
      </c>
      <c r="D16" s="104">
        <f>COUNTIFS('דיווח פרטני'!$E:$E,$A16,'דיווח פרטני'!$C:$C,D$4)</f>
        <v>0</v>
      </c>
      <c r="E16" s="104">
        <f>COUNTIFS('דיווח פרטני'!$E:$E,$A16,'דיווח פרטני'!$C:$C,E$4)</f>
        <v>0</v>
      </c>
      <c r="F16" s="108">
        <f t="shared" si="0"/>
        <v>0</v>
      </c>
      <c r="G16" s="94"/>
      <c r="H16" s="873" t="str">
        <f>גיליון3!T25</f>
        <v>Zero Emission חשמלי</v>
      </c>
      <c r="I16" s="694">
        <f>COUNTIF('דיווח פרטני'!$G:$G, H16)</f>
        <v>52</v>
      </c>
      <c r="J16" s="695"/>
      <c r="K16" s="696">
        <f>COUNTIF('דיווח פרטני'!$D:$D, J16)</f>
        <v>0</v>
      </c>
      <c r="L16" s="94"/>
      <c r="M16" s="94"/>
      <c r="N16" s="94"/>
      <c r="O16" s="94"/>
      <c r="P16" s="94"/>
      <c r="Q16" s="94"/>
      <c r="R16" s="94"/>
      <c r="S16" s="94"/>
      <c r="T16" s="94"/>
      <c r="U16" s="94"/>
      <c r="V16" s="94"/>
      <c r="W16" s="94"/>
      <c r="X16" s="94"/>
      <c r="Y16" s="94"/>
      <c r="Z16" s="94"/>
    </row>
    <row r="17" spans="1:26" ht="23.25" customHeight="1" thickBot="1" x14ac:dyDescent="0.3">
      <c r="A17" s="107" t="str">
        <f>IF(ISERROR(LARGE('דיווח פרטני'!$E$6:$E$2559, SUM($F$5:F16)+1))," ",LARGE('דיווח פרטני'!$E$6:$E$2559, SUM($F$5:F16)+1))</f>
        <v xml:space="preserve"> </v>
      </c>
      <c r="B17" s="103">
        <f>COUNTIFS('דיווח פרטני'!$E:$E,$A17,'דיווח פרטני'!$C:$C,B$4)</f>
        <v>0</v>
      </c>
      <c r="C17" s="104">
        <f>COUNTIFS('דיווח פרטני'!$E:$E,$A17,'דיווח פרטני'!$C:$C,C$4)</f>
        <v>0</v>
      </c>
      <c r="D17" s="104">
        <f>COUNTIFS('דיווח פרטני'!$E:$E,$A17,'דיווח פרטני'!$C:$C,D$4)</f>
        <v>0</v>
      </c>
      <c r="E17" s="104">
        <f>COUNTIFS('דיווח פרטני'!$E:$E,$A17,'דיווח פרטני'!$C:$C,E$4)</f>
        <v>0</v>
      </c>
      <c r="F17" s="108">
        <f t="shared" si="0"/>
        <v>0</v>
      </c>
      <c r="G17" s="94"/>
      <c r="H17" s="697" t="s">
        <v>16</v>
      </c>
      <c r="I17" s="698">
        <f>SUBTOTAL(109,I5:I16)</f>
        <v>121</v>
      </c>
      <c r="J17" s="699"/>
      <c r="K17" s="700">
        <f>SUBTOTAL(109,K5:K16)</f>
        <v>121</v>
      </c>
      <c r="L17" s="94"/>
      <c r="M17" s="94"/>
      <c r="N17" s="94"/>
      <c r="O17" s="94"/>
      <c r="P17" s="94"/>
      <c r="Q17" s="94"/>
      <c r="R17" s="94"/>
      <c r="S17" s="94"/>
      <c r="T17" s="94"/>
      <c r="U17" s="94"/>
      <c r="V17" s="94"/>
      <c r="W17" s="94"/>
      <c r="X17" s="94"/>
      <c r="Y17" s="94"/>
      <c r="Z17" s="94"/>
    </row>
    <row r="18" spans="1:26" ht="26.25" customHeight="1" x14ac:dyDescent="0.25">
      <c r="A18" s="107" t="str">
        <f>IF(ISERROR(LARGE('דיווח פרטני'!$E$6:$E$2559, SUM($F$5:F17)+1))," ",LARGE('דיווח פרטני'!$E$6:$E$2559, SUM($F$5:F17)+1))</f>
        <v xml:space="preserve"> </v>
      </c>
      <c r="B18" s="103">
        <f>COUNTIFS('דיווח פרטני'!$E:$E,$A18,'דיווח פרטני'!$C:$C,B$4)</f>
        <v>0</v>
      </c>
      <c r="C18" s="104">
        <f>COUNTIFS('דיווח פרטני'!$E:$E,$A18,'דיווח פרטני'!$C:$C,C$4)</f>
        <v>0</v>
      </c>
      <c r="D18" s="104">
        <f>COUNTIFS('דיווח פרטני'!$E:$E,$A18,'דיווח פרטני'!$C:$C,D$4)</f>
        <v>0</v>
      </c>
      <c r="E18" s="104">
        <f>COUNTIFS('דיווח פרטני'!$E:$E,$A18,'דיווח פרטני'!$C:$C,E$4)</f>
        <v>0</v>
      </c>
      <c r="F18" s="108">
        <f t="shared" si="0"/>
        <v>0</v>
      </c>
      <c r="G18" s="94"/>
      <c r="H18" s="94"/>
      <c r="I18" s="94"/>
      <c r="J18" s="94"/>
      <c r="K18" s="94"/>
      <c r="L18" s="94"/>
      <c r="M18" s="94"/>
      <c r="N18" s="94"/>
      <c r="O18" s="94"/>
      <c r="P18" s="94"/>
      <c r="Q18" s="94"/>
      <c r="R18" s="94"/>
      <c r="S18" s="94"/>
      <c r="T18" s="94"/>
      <c r="U18" s="94"/>
      <c r="V18" s="94"/>
      <c r="W18" s="94"/>
      <c r="X18" s="94"/>
      <c r="Y18" s="94"/>
      <c r="Z18" s="94"/>
    </row>
    <row r="19" spans="1:26" ht="20.25" customHeight="1" thickBot="1" x14ac:dyDescent="0.3">
      <c r="A19" s="107" t="str">
        <f>IF(ISERROR(LARGE('דיווח פרטני'!$E$6:$E$2559, SUM($F$5:F18)+1))," ",LARGE('דיווח פרטני'!$E$6:$E$2559, SUM($F$5:F18)+1))</f>
        <v xml:space="preserve"> </v>
      </c>
      <c r="B19" s="103">
        <f>COUNTIFS('דיווח פרטני'!$E:$E,$A19,'דיווח פרטני'!$C:$C,B$4)</f>
        <v>0</v>
      </c>
      <c r="C19" s="104">
        <f>COUNTIFS('דיווח פרטני'!$E:$E,$A19,'דיווח פרטני'!$C:$C,C$4)</f>
        <v>0</v>
      </c>
      <c r="D19" s="104">
        <f>COUNTIFS('דיווח פרטני'!$E:$E,$A19,'דיווח פרטני'!$C:$C,D$4)</f>
        <v>0</v>
      </c>
      <c r="E19" s="104">
        <f>COUNTIFS('דיווח פרטני'!$E:$E,$A19,'דיווח פרטני'!$C:$C,E$4)</f>
        <v>0</v>
      </c>
      <c r="F19" s="108">
        <f t="shared" si="0"/>
        <v>0</v>
      </c>
      <c r="G19" s="94"/>
      <c r="H19" s="94"/>
      <c r="I19" s="94"/>
      <c r="J19" s="94"/>
      <c r="K19" s="94"/>
      <c r="L19" s="94"/>
      <c r="M19" s="94"/>
      <c r="N19" s="94"/>
      <c r="O19" s="94"/>
      <c r="P19" s="94"/>
      <c r="Q19" s="94"/>
      <c r="R19" s="94"/>
      <c r="S19" s="94"/>
      <c r="T19" s="94"/>
      <c r="U19" s="94"/>
      <c r="V19" s="94"/>
      <c r="W19" s="94"/>
      <c r="X19" s="94"/>
      <c r="Y19" s="94"/>
      <c r="Z19" s="94"/>
    </row>
    <row r="20" spans="1:26" ht="19.5" customHeight="1" thickBot="1" x14ac:dyDescent="0.3">
      <c r="A20" s="107" t="str">
        <f>IF(ISERROR(LARGE('דיווח פרטני'!$E$6:$E$2559, SUM($F$5:F19)+1))," ",LARGE('דיווח פרטני'!$E$6:$E$2559, SUM($F$5:F19)+1))</f>
        <v xml:space="preserve"> </v>
      </c>
      <c r="B20" s="103">
        <f>COUNTIFS('דיווח פרטני'!$E:$E,$A20,'דיווח פרטני'!$C:$C,B$4)</f>
        <v>0</v>
      </c>
      <c r="C20" s="104">
        <f>COUNTIFS('דיווח פרטני'!$E:$E,$A20,'דיווח פרטני'!$C:$C,C$4)</f>
        <v>0</v>
      </c>
      <c r="D20" s="104">
        <f>COUNTIFS('דיווח פרטני'!$E:$E,$A20,'דיווח פרטני'!$C:$C,D$4)</f>
        <v>0</v>
      </c>
      <c r="E20" s="104">
        <f>COUNTIFS('דיווח פרטני'!$E:$E,$A20,'דיווח פרטני'!$C:$C,E$4)</f>
        <v>0</v>
      </c>
      <c r="F20" s="108">
        <f t="shared" si="0"/>
        <v>0</v>
      </c>
      <c r="G20" s="94"/>
      <c r="H20" s="109" t="s">
        <v>18</v>
      </c>
      <c r="I20" s="110"/>
      <c r="J20" s="111"/>
      <c r="K20" s="112">
        <f>SUM('טעינת חשמל לכלי רכב'!N19:N25,'טעינת חשמל לכלי רכב'!O19:O25,'צריכת דלק של כלי רכב'!B44:B47,'צריכת דלק של כלי רכב'!B50:B53,'צריכת דלק של כלי רכב'!B56:B59,'צריכת דלק של כלי רכב'!B62:B65,'צריכת דלק של כלי רכב'!B68:B71,'צריכת דלק של כלי רכב'!B74:B77,'צריכת דלק של כלי רכב'!B80:B83)</f>
        <v>0</v>
      </c>
      <c r="L20" s="94"/>
      <c r="M20" s="94"/>
      <c r="N20" s="94"/>
      <c r="O20" s="94"/>
      <c r="P20" s="94"/>
      <c r="Q20" s="94"/>
      <c r="R20" s="94"/>
      <c r="S20" s="94"/>
      <c r="T20" s="94"/>
      <c r="U20" s="94"/>
      <c r="V20" s="94"/>
      <c r="W20" s="94"/>
      <c r="X20" s="94"/>
      <c r="Y20" s="94"/>
      <c r="Z20" s="94"/>
    </row>
    <row r="21" spans="1:26" ht="20.25" customHeight="1" thickBot="1" x14ac:dyDescent="0.3">
      <c r="A21" s="107" t="str">
        <f>IF(ISERROR(LARGE('דיווח פרטני'!$E$6:$E$2559, SUM($F$5:F20)+1))," ",LARGE('דיווח פרטני'!$E$6:$E$2559, SUM($F$5:F20)+1))</f>
        <v xml:space="preserve"> </v>
      </c>
      <c r="B21" s="103">
        <f>COUNTIFS('דיווח פרטני'!$E:$E,$A21,'דיווח פרטני'!$C:$C,B$4)</f>
        <v>0</v>
      </c>
      <c r="C21" s="104">
        <f>COUNTIFS('דיווח פרטני'!$E:$E,$A21,'דיווח פרטני'!$C:$C,C$4)</f>
        <v>0</v>
      </c>
      <c r="D21" s="104">
        <f>COUNTIFS('דיווח פרטני'!$E:$E,$A21,'דיווח פרטני'!$C:$C,D$4)</f>
        <v>0</v>
      </c>
      <c r="E21" s="104">
        <f>COUNTIFS('דיווח פרטני'!$E:$E,$A21,'דיווח פרטני'!$C:$C,E$4)</f>
        <v>0</v>
      </c>
      <c r="F21" s="108">
        <f t="shared" si="0"/>
        <v>0</v>
      </c>
      <c r="G21" s="94"/>
      <c r="H21" s="94"/>
      <c r="I21" s="94"/>
      <c r="J21" s="94"/>
      <c r="K21" s="94"/>
      <c r="L21" s="94"/>
      <c r="M21" s="94"/>
      <c r="N21" s="94"/>
      <c r="O21" s="94"/>
      <c r="P21" s="94"/>
      <c r="Q21" s="94"/>
      <c r="R21" s="94"/>
      <c r="S21" s="94"/>
      <c r="T21" s="94"/>
      <c r="U21" s="94"/>
      <c r="V21" s="94"/>
      <c r="W21" s="94"/>
      <c r="X21" s="94"/>
      <c r="Y21" s="94"/>
      <c r="Z21" s="94"/>
    </row>
    <row r="22" spans="1:26" ht="22" thickBot="1" x14ac:dyDescent="0.3">
      <c r="A22" s="107" t="str">
        <f>IF(ISERROR(LARGE('דיווח פרטני'!$E$6:$E$2559, SUM($F$5:F21)+1))," ",LARGE('דיווח פרטני'!$E$6:$E$2559, SUM($F$5:F21)+1))</f>
        <v xml:space="preserve"> </v>
      </c>
      <c r="B22" s="103">
        <f>COUNTIFS('דיווח פרטני'!$E:$E,$A22,'דיווח פרטני'!$C:$C,B$4)</f>
        <v>0</v>
      </c>
      <c r="C22" s="104">
        <f>COUNTIFS('דיווח פרטני'!$E:$E,$A22,'דיווח פרטני'!$C:$C,C$4)</f>
        <v>0</v>
      </c>
      <c r="D22" s="104">
        <f>COUNTIFS('דיווח פרטני'!$E:$E,$A22,'דיווח פרטני'!$C:$C,D$4)</f>
        <v>0</v>
      </c>
      <c r="E22" s="104">
        <f>COUNTIFS('דיווח פרטני'!$E:$E,$A22,'דיווח פרטני'!$C:$C,E$4)</f>
        <v>0</v>
      </c>
      <c r="F22" s="108">
        <f t="shared" si="0"/>
        <v>0</v>
      </c>
      <c r="G22" s="113"/>
      <c r="H22" s="109" t="s">
        <v>19</v>
      </c>
      <c r="I22" s="110"/>
      <c r="J22" s="111"/>
      <c r="K22" s="112">
        <f>COUNTA('דיווח פרטני'!I6:I3494)</f>
        <v>0</v>
      </c>
      <c r="L22" s="94"/>
      <c r="M22" s="94"/>
      <c r="N22" s="94"/>
      <c r="O22" s="94"/>
      <c r="P22" s="94"/>
      <c r="Q22" s="94"/>
      <c r="R22" s="94"/>
      <c r="S22" s="94"/>
      <c r="T22" s="94"/>
      <c r="U22" s="94"/>
      <c r="V22" s="94"/>
      <c r="W22" s="94"/>
      <c r="X22" s="94"/>
      <c r="Y22" s="94"/>
      <c r="Z22" s="94"/>
    </row>
    <row r="23" spans="1:26" ht="20.25" customHeight="1" thickBot="1" x14ac:dyDescent="0.3">
      <c r="A23" s="107" t="str">
        <f>IF(ISERROR(LARGE('דיווח פרטני'!$E$6:$E$2559, SUM($F$5:F22)+1))," ",LARGE('דיווח פרטני'!$E$6:$E$2559, SUM($F$5:F22)+1))</f>
        <v xml:space="preserve"> </v>
      </c>
      <c r="B23" s="103">
        <f>COUNTIFS('דיווח פרטני'!$E:$E,$A23,'דיווח פרטני'!$C:$C,B$4)</f>
        <v>0</v>
      </c>
      <c r="C23" s="104">
        <f>COUNTIFS('דיווח פרטני'!$E:$E,$A23,'דיווח פרטני'!$C:$C,C$4)</f>
        <v>0</v>
      </c>
      <c r="D23" s="104">
        <f>COUNTIFS('דיווח פרטני'!$E:$E,$A23,'דיווח פרטני'!$C:$C,D$4)</f>
        <v>0</v>
      </c>
      <c r="E23" s="104">
        <f>COUNTIFS('דיווח פרטני'!$E:$E,$A23,'דיווח פרטני'!$C:$C,E$4)</f>
        <v>0</v>
      </c>
      <c r="F23" s="108">
        <f t="shared" si="0"/>
        <v>0</v>
      </c>
      <c r="G23" s="94"/>
      <c r="H23" s="94"/>
      <c r="I23" s="94"/>
      <c r="J23" s="94"/>
      <c r="K23" s="94"/>
      <c r="L23" s="94"/>
      <c r="M23" s="94"/>
      <c r="N23" s="94"/>
      <c r="O23" s="94"/>
      <c r="P23" s="94"/>
      <c r="Q23" s="94"/>
      <c r="R23" s="94"/>
      <c r="S23" s="94"/>
      <c r="T23" s="94"/>
      <c r="U23" s="94"/>
      <c r="V23" s="94"/>
      <c r="W23" s="94"/>
      <c r="X23" s="94"/>
      <c r="Y23" s="94"/>
      <c r="Z23" s="94"/>
    </row>
    <row r="24" spans="1:26" ht="20.25" customHeight="1" thickBot="1" x14ac:dyDescent="0.3">
      <c r="A24" s="107" t="str">
        <f>IF(ISERROR(LARGE('דיווח פרטני'!$E$6:$E$2559, SUM($F$5:F23)+1))," ",LARGE('דיווח פרטני'!$E$6:$E$2559, SUM($F$5:F23)+1))</f>
        <v xml:space="preserve"> </v>
      </c>
      <c r="B24" s="103">
        <f>COUNTIFS('דיווח פרטני'!$E:$E,$A24,'דיווח פרטני'!$C:$C,B$4)</f>
        <v>0</v>
      </c>
      <c r="C24" s="104">
        <f>COUNTIFS('דיווח פרטני'!$E:$E,$A24,'דיווח פרטני'!$C:$C,C$4)</f>
        <v>0</v>
      </c>
      <c r="D24" s="104">
        <f>COUNTIFS('דיווח פרטני'!$E:$E,$A24,'דיווח פרטני'!$C:$C,D$4)</f>
        <v>0</v>
      </c>
      <c r="E24" s="104">
        <f>COUNTIFS('דיווח פרטני'!$E:$E,$A24,'דיווח פרטני'!$C:$C,E$4)</f>
        <v>0</v>
      </c>
      <c r="F24" s="108">
        <f t="shared" si="0"/>
        <v>0</v>
      </c>
      <c r="G24" s="94"/>
      <c r="H24" s="929" t="s">
        <v>17</v>
      </c>
      <c r="I24" s="930"/>
      <c r="J24" s="931"/>
      <c r="K24" s="114">
        <f>'פליטות חלקיקים'!C46</f>
        <v>1.7297744453944111E-3</v>
      </c>
      <c r="L24" s="94"/>
      <c r="M24" s="94"/>
      <c r="N24" s="94"/>
      <c r="O24" s="94"/>
      <c r="P24" s="94"/>
      <c r="Q24" s="94"/>
      <c r="R24" s="94"/>
      <c r="S24" s="94"/>
      <c r="T24" s="94"/>
      <c r="U24" s="94"/>
      <c r="V24" s="94"/>
      <c r="W24" s="94"/>
      <c r="X24" s="94"/>
      <c r="Y24" s="94"/>
      <c r="Z24" s="94"/>
    </row>
    <row r="25" spans="1:26" ht="20.25" customHeight="1" thickBot="1" x14ac:dyDescent="0.3">
      <c r="A25" s="115" t="str">
        <f>IF(ISERROR(LARGE('דיווח פרטני'!$E$6:$E$2559, SUM($F$5:F24)+1))," ",LARGE('דיווח פרטני'!$E$6:$E$2559, SUM($F$5:F24)+1))</f>
        <v xml:space="preserve"> </v>
      </c>
      <c r="B25" s="103">
        <f>COUNTIFS('דיווח פרטני'!$E:$E,$A25,'דיווח פרטני'!$C:$C,B$4)</f>
        <v>0</v>
      </c>
      <c r="C25" s="104">
        <f>COUNTIFS('דיווח פרטני'!$E:$E,$A25,'דיווח פרטני'!$C:$C,C$4)</f>
        <v>0</v>
      </c>
      <c r="D25" s="104">
        <f>COUNTIFS('דיווח פרטני'!$E:$E,$A25,'דיווח פרטני'!$C:$C,D$4)</f>
        <v>0</v>
      </c>
      <c r="E25" s="104">
        <f>COUNTIFS('דיווח פרטני'!$E:$E,$A25,'דיווח פרטני'!$C:$C,E$4)</f>
        <v>0</v>
      </c>
      <c r="F25" s="116">
        <f t="shared" si="0"/>
        <v>0</v>
      </c>
      <c r="G25" s="94"/>
      <c r="H25" s="94"/>
      <c r="I25" s="94"/>
      <c r="J25" s="94"/>
      <c r="K25" s="94"/>
      <c r="L25" s="94"/>
      <c r="M25" s="94"/>
      <c r="N25" s="94"/>
      <c r="O25" s="94"/>
      <c r="P25" s="94"/>
      <c r="Q25" s="94"/>
      <c r="R25" s="94"/>
      <c r="S25" s="94"/>
      <c r="T25" s="94"/>
      <c r="U25" s="94"/>
      <c r="V25" s="94"/>
      <c r="W25" s="94"/>
      <c r="X25" s="94"/>
      <c r="Y25" s="94"/>
      <c r="Z25" s="94"/>
    </row>
    <row r="26" spans="1:26" ht="40" customHeight="1" thickBot="1" x14ac:dyDescent="0.3">
      <c r="A26" s="691" t="s">
        <v>20</v>
      </c>
      <c r="B26" s="117">
        <f>SUM(B5:B25)</f>
        <v>0</v>
      </c>
      <c r="C26" s="117">
        <f t="shared" ref="C26:E26" si="1">SUM(C5:C25)</f>
        <v>0</v>
      </c>
      <c r="D26" s="117">
        <f t="shared" si="1"/>
        <v>0</v>
      </c>
      <c r="E26" s="117">
        <f t="shared" si="1"/>
        <v>121</v>
      </c>
      <c r="F26" s="118">
        <f t="shared" si="0"/>
        <v>121</v>
      </c>
      <c r="G26" s="94"/>
      <c r="H26" s="94"/>
      <c r="I26" s="94"/>
      <c r="J26" s="94"/>
      <c r="K26" s="94"/>
      <c r="L26" s="94"/>
      <c r="M26" s="94"/>
      <c r="N26" s="94"/>
      <c r="O26" s="94"/>
      <c r="P26" s="94"/>
      <c r="Q26" s="94"/>
      <c r="R26" s="94"/>
      <c r="S26" s="94"/>
      <c r="T26" s="94"/>
      <c r="U26" s="94"/>
      <c r="V26" s="94"/>
      <c r="W26" s="94"/>
      <c r="X26" s="94"/>
      <c r="Y26" s="94"/>
      <c r="Z26" s="94"/>
    </row>
    <row r="27" spans="1:26" ht="20.25" customHeight="1" x14ac:dyDescent="0.25">
      <c r="A27" s="94"/>
      <c r="B27" s="94"/>
      <c r="C27" s="94"/>
      <c r="D27" s="94"/>
      <c r="E27" s="94"/>
      <c r="F27" s="94"/>
      <c r="G27" s="94"/>
      <c r="H27" s="94"/>
      <c r="I27" s="94"/>
      <c r="J27" s="94"/>
      <c r="K27" s="94"/>
      <c r="L27" s="94"/>
      <c r="M27" s="94"/>
      <c r="N27" s="94"/>
      <c r="O27" s="94"/>
      <c r="P27" s="94"/>
      <c r="Q27" s="94"/>
      <c r="R27" s="94"/>
      <c r="S27" s="94"/>
      <c r="T27" s="94"/>
      <c r="U27" s="94"/>
      <c r="V27" s="94"/>
      <c r="W27" s="94"/>
      <c r="X27" s="94"/>
      <c r="Y27" s="94"/>
      <c r="Z27" s="94"/>
    </row>
    <row r="28" spans="1:26" ht="36.5" customHeight="1" x14ac:dyDescent="0.25">
      <c r="A28" s="703" t="s">
        <v>501</v>
      </c>
      <c r="B28" s="94"/>
      <c r="C28" s="94"/>
      <c r="D28" s="94"/>
      <c r="E28" s="94"/>
      <c r="F28" s="94"/>
      <c r="G28" s="94"/>
      <c r="H28" s="94"/>
      <c r="I28" s="94"/>
      <c r="J28" s="94"/>
      <c r="K28" s="94"/>
      <c r="L28" s="94"/>
      <c r="M28" s="94"/>
      <c r="N28" s="94"/>
      <c r="O28" s="94"/>
      <c r="P28" s="94"/>
      <c r="Q28" s="94"/>
      <c r="R28" s="94"/>
      <c r="S28" s="94"/>
      <c r="T28" s="94"/>
      <c r="U28" s="94"/>
      <c r="V28" s="94"/>
      <c r="W28" s="94"/>
      <c r="X28" s="94"/>
      <c r="Y28" s="94"/>
      <c r="Z28" s="94"/>
    </row>
    <row r="29" spans="1:26" ht="20.25" customHeight="1" x14ac:dyDescent="0.25">
      <c r="A29" s="119" t="s">
        <v>424</v>
      </c>
      <c r="B29" s="120" t="s">
        <v>425</v>
      </c>
      <c r="C29" s="120"/>
      <c r="D29" s="120"/>
      <c r="E29" s="120"/>
      <c r="F29" s="682" t="s">
        <v>426</v>
      </c>
      <c r="G29" s="488" t="s">
        <v>427</v>
      </c>
      <c r="H29" s="94"/>
      <c r="I29" s="94"/>
      <c r="J29" s="94"/>
      <c r="K29" s="94"/>
      <c r="L29" s="94"/>
      <c r="M29" s="94"/>
      <c r="N29" s="94"/>
      <c r="O29" s="94"/>
      <c r="P29" s="94"/>
      <c r="Q29" s="94"/>
      <c r="R29" s="94"/>
      <c r="S29" s="94"/>
      <c r="T29" s="94"/>
      <c r="U29" s="94"/>
      <c r="V29" s="94"/>
      <c r="W29" s="94"/>
      <c r="X29" s="94"/>
      <c r="Y29" s="94"/>
      <c r="Z29" s="94"/>
    </row>
    <row r="30" spans="1:26" ht="20.25" customHeight="1" x14ac:dyDescent="0.25">
      <c r="A30" s="121"/>
      <c r="B30" s="122" t="s">
        <v>428</v>
      </c>
      <c r="C30" s="122" t="s">
        <v>429</v>
      </c>
      <c r="D30" s="122" t="s">
        <v>176</v>
      </c>
      <c r="E30" s="122" t="s">
        <v>175</v>
      </c>
      <c r="F30" s="487"/>
      <c r="G30" s="489" t="s">
        <v>430</v>
      </c>
      <c r="H30" s="94"/>
      <c r="I30" s="94"/>
      <c r="J30" s="94"/>
      <c r="K30" s="94"/>
      <c r="L30" s="94"/>
      <c r="M30" s="94"/>
      <c r="N30" s="94"/>
      <c r="O30" s="94"/>
      <c r="P30" s="94"/>
      <c r="Q30" s="94"/>
      <c r="R30" s="94"/>
      <c r="S30" s="94"/>
      <c r="T30" s="94"/>
      <c r="U30" s="94"/>
      <c r="V30" s="94"/>
      <c r="W30" s="94"/>
      <c r="X30" s="94"/>
      <c r="Y30" s="94"/>
      <c r="Z30" s="94"/>
    </row>
    <row r="31" spans="1:26" ht="20.25" customHeight="1" x14ac:dyDescent="0.25">
      <c r="A31" s="123" t="s">
        <v>431</v>
      </c>
      <c r="B31" s="124"/>
      <c r="C31" s="124"/>
      <c r="D31" s="124"/>
      <c r="E31" s="124"/>
      <c r="F31" s="124"/>
      <c r="G31" s="125"/>
      <c r="H31" s="94"/>
      <c r="I31" s="94"/>
      <c r="J31" s="94"/>
      <c r="K31" s="94"/>
      <c r="L31" s="94"/>
      <c r="M31" s="94"/>
      <c r="N31" s="94"/>
      <c r="O31" s="94"/>
      <c r="P31" s="94"/>
      <c r="Q31" s="94"/>
      <c r="R31" s="94"/>
      <c r="S31" s="94"/>
      <c r="T31" s="94"/>
      <c r="U31" s="94"/>
      <c r="V31" s="94"/>
      <c r="W31" s="94"/>
      <c r="X31" s="94"/>
      <c r="Y31" s="94"/>
      <c r="Z31" s="94"/>
    </row>
    <row r="32" spans="1:26" ht="20.25" customHeight="1" x14ac:dyDescent="0.25">
      <c r="A32" s="483" t="s">
        <v>432</v>
      </c>
      <c r="B32" s="484"/>
      <c r="C32" s="484"/>
      <c r="D32" s="484"/>
      <c r="E32" s="484"/>
      <c r="F32" s="484"/>
      <c r="G32" s="485"/>
      <c r="H32" s="94"/>
      <c r="I32" s="94"/>
      <c r="J32" s="94"/>
      <c r="K32" s="94"/>
      <c r="L32" s="94"/>
      <c r="M32" s="94"/>
      <c r="N32" s="94"/>
      <c r="O32" s="94"/>
      <c r="P32" s="94"/>
      <c r="Q32" s="94"/>
      <c r="R32" s="94"/>
      <c r="S32" s="94"/>
      <c r="T32" s="94"/>
      <c r="U32" s="94"/>
      <c r="V32" s="94"/>
      <c r="W32" s="94"/>
      <c r="X32" s="94"/>
      <c r="Y32" s="94"/>
      <c r="Z32" s="94"/>
    </row>
    <row r="33" spans="1:26" ht="20.25" customHeight="1" x14ac:dyDescent="0.25">
      <c r="A33" s="126" t="s">
        <v>433</v>
      </c>
      <c r="B33" s="127">
        <f>'צריכת דלק של כלי רכב'!C14</f>
        <v>10750.306695552292</v>
      </c>
      <c r="C33" s="128">
        <f>'צריכת דלק של כלי רכב'!B93</f>
        <v>10590.178801868071</v>
      </c>
      <c r="D33" s="128">
        <f>'צריכת דלק של כלי רכב'!B94</f>
        <v>0.54651158253999987</v>
      </c>
      <c r="E33" s="128">
        <f>'צריכת דלק של כלי רכב'!B95</f>
        <v>0.54651158253999987</v>
      </c>
      <c r="F33" s="128"/>
      <c r="G33" s="482">
        <f>IFERROR(+B33/$B$41,"")</f>
        <v>0.82019165273647876</v>
      </c>
      <c r="H33" s="94"/>
      <c r="I33" s="94"/>
      <c r="J33" s="94"/>
      <c r="K33" s="94"/>
      <c r="L33" s="94"/>
      <c r="M33" s="94"/>
      <c r="N33" s="94"/>
      <c r="O33" s="94"/>
      <c r="P33" s="94"/>
      <c r="Q33" s="94"/>
      <c r="R33" s="94"/>
      <c r="S33" s="94"/>
      <c r="T33" s="94"/>
      <c r="U33" s="94"/>
      <c r="V33" s="94"/>
      <c r="W33" s="94"/>
      <c r="X33" s="94"/>
      <c r="Y33" s="94"/>
      <c r="Z33" s="94"/>
    </row>
    <row r="34" spans="1:26" ht="20.25" customHeight="1" x14ac:dyDescent="0.25">
      <c r="A34" s="126" t="s">
        <v>434</v>
      </c>
      <c r="B34" s="127">
        <f>'מערכות מיזוג וקירור'!F14</f>
        <v>2356.7599999999998</v>
      </c>
      <c r="C34" s="128"/>
      <c r="D34" s="128"/>
      <c r="E34" s="128"/>
      <c r="F34" s="128">
        <f>SUM('מערכות מיזוג וקירור'!C62:C64)</f>
        <v>2356.7600000000002</v>
      </c>
      <c r="G34" s="482">
        <f>IFERROR(+B34/$B$41,"")</f>
        <v>0.17980834726352118</v>
      </c>
      <c r="H34" s="94"/>
      <c r="I34" s="94"/>
      <c r="J34" s="94"/>
      <c r="K34" s="94"/>
      <c r="L34" s="94"/>
      <c r="M34" s="94"/>
      <c r="N34" s="94"/>
      <c r="O34" s="94"/>
      <c r="P34" s="94"/>
      <c r="Q34" s="94"/>
      <c r="R34" s="94"/>
      <c r="S34" s="94"/>
      <c r="T34" s="94"/>
      <c r="U34" s="94"/>
      <c r="V34" s="94"/>
      <c r="W34" s="94"/>
      <c r="X34" s="94"/>
      <c r="Y34" s="94"/>
      <c r="Z34" s="94"/>
    </row>
    <row r="35" spans="1:26" ht="20.25" customHeight="1" x14ac:dyDescent="0.25">
      <c r="A35" s="129" t="s">
        <v>435</v>
      </c>
      <c r="B35" s="127">
        <f>+SUM(B33:B34)</f>
        <v>13107.066695552292</v>
      </c>
      <c r="C35" s="128"/>
      <c r="D35" s="128"/>
      <c r="E35" s="128"/>
      <c r="F35" s="128"/>
      <c r="G35" s="482"/>
      <c r="H35" s="94"/>
      <c r="I35" s="94"/>
      <c r="J35" s="94"/>
      <c r="K35" s="94"/>
      <c r="L35" s="94"/>
      <c r="M35" s="94"/>
      <c r="N35" s="94"/>
      <c r="O35" s="94"/>
      <c r="P35" s="94"/>
      <c r="Q35" s="94"/>
      <c r="R35" s="94"/>
      <c r="S35" s="94"/>
      <c r="T35" s="94"/>
      <c r="U35" s="94"/>
      <c r="V35" s="94"/>
      <c r="W35" s="94"/>
      <c r="X35" s="94"/>
      <c r="Y35" s="94"/>
      <c r="Z35" s="94"/>
    </row>
    <row r="36" spans="1:26" ht="20.25" customHeight="1" x14ac:dyDescent="0.25">
      <c r="A36" s="483" t="s">
        <v>436</v>
      </c>
      <c r="B36" s="484"/>
      <c r="C36" s="484"/>
      <c r="D36" s="484"/>
      <c r="E36" s="484"/>
      <c r="F36" s="484"/>
      <c r="G36" s="485"/>
      <c r="H36" s="94"/>
      <c r="I36" s="94"/>
      <c r="J36" s="94"/>
      <c r="K36" s="94"/>
      <c r="L36" s="94"/>
      <c r="M36" s="94"/>
      <c r="N36" s="94"/>
      <c r="O36" s="94"/>
      <c r="P36" s="94"/>
      <c r="Q36" s="94"/>
      <c r="R36" s="94"/>
      <c r="S36" s="94"/>
      <c r="T36" s="94"/>
      <c r="U36" s="94"/>
      <c r="V36" s="94"/>
      <c r="W36" s="94"/>
      <c r="X36" s="94"/>
      <c r="Y36" s="94"/>
      <c r="Z36" s="94"/>
    </row>
    <row r="37" spans="1:26" ht="20.25" customHeight="1" x14ac:dyDescent="0.25">
      <c r="A37" s="126" t="s">
        <v>437</v>
      </c>
      <c r="B37" s="127">
        <f>'טעינת חשמל לכלי רכב'!C12</f>
        <v>2377.77255249974</v>
      </c>
      <c r="C37" s="128">
        <f>'טעינת חשמל לכלי רכב'!C50</f>
        <v>2371.6188644129998</v>
      </c>
      <c r="D37" s="128">
        <f>'טעינת חשמל לכלי רכב'!C52</f>
        <v>1.9643701940000001E-2</v>
      </c>
      <c r="E37" s="128">
        <f>'טעינת חשמל לכלי רכב'!C51</f>
        <v>3.3860966880000003E-2</v>
      </c>
      <c r="F37" s="128"/>
      <c r="G37" s="486"/>
      <c r="H37" s="94"/>
      <c r="I37" s="94"/>
      <c r="J37" s="94"/>
      <c r="K37" s="94"/>
      <c r="L37" s="94"/>
      <c r="M37" s="94"/>
      <c r="N37" s="94"/>
      <c r="O37" s="94"/>
      <c r="P37" s="94"/>
      <c r="Q37" s="94"/>
      <c r="R37" s="94"/>
      <c r="S37" s="94"/>
      <c r="T37" s="94"/>
      <c r="U37" s="94"/>
      <c r="V37" s="94"/>
      <c r="W37" s="94"/>
      <c r="X37" s="94"/>
      <c r="Y37" s="94"/>
      <c r="Z37" s="94"/>
    </row>
    <row r="38" spans="1:26" ht="20.25" customHeight="1" x14ac:dyDescent="0.25">
      <c r="A38" s="130" t="s">
        <v>438</v>
      </c>
      <c r="B38" s="131">
        <f>+B37</f>
        <v>2377.77255249974</v>
      </c>
      <c r="C38" s="132"/>
      <c r="D38" s="132"/>
      <c r="E38" s="132"/>
      <c r="F38" s="132"/>
      <c r="G38" s="133"/>
      <c r="H38" s="94"/>
      <c r="I38" s="94"/>
      <c r="J38" s="94"/>
      <c r="K38" s="94"/>
      <c r="L38" s="94"/>
      <c r="M38" s="94"/>
      <c r="N38" s="94"/>
      <c r="O38" s="94"/>
      <c r="P38" s="94"/>
      <c r="Q38" s="94"/>
      <c r="R38" s="94"/>
      <c r="S38" s="94"/>
      <c r="T38" s="94"/>
      <c r="U38" s="94"/>
      <c r="V38" s="94"/>
      <c r="W38" s="94"/>
      <c r="X38" s="94"/>
      <c r="Y38" s="94"/>
      <c r="Z38" s="94"/>
    </row>
    <row r="39" spans="1:26" ht="20.25" customHeight="1" x14ac:dyDescent="0.25">
      <c r="A39" s="134"/>
      <c r="B39" s="134"/>
      <c r="C39" s="134"/>
      <c r="D39" s="134"/>
      <c r="E39" s="134"/>
      <c r="F39" s="134"/>
      <c r="G39" s="134"/>
      <c r="H39" s="134"/>
      <c r="I39" s="94"/>
      <c r="J39" s="94"/>
      <c r="K39" s="94"/>
      <c r="L39" s="94"/>
      <c r="M39" s="94"/>
      <c r="N39" s="94"/>
      <c r="O39" s="94"/>
      <c r="P39" s="94"/>
      <c r="Q39" s="94"/>
      <c r="R39" s="94"/>
      <c r="S39" s="94"/>
      <c r="T39" s="94"/>
      <c r="U39" s="94"/>
      <c r="V39" s="94"/>
      <c r="W39" s="94"/>
      <c r="X39" s="94"/>
      <c r="Y39" s="94"/>
      <c r="Z39" s="94"/>
    </row>
    <row r="40" spans="1:26" ht="20.25" customHeight="1" x14ac:dyDescent="0.25">
      <c r="A40" s="134"/>
      <c r="B40" s="134"/>
      <c r="C40" s="134"/>
      <c r="D40" s="134"/>
      <c r="E40" s="134"/>
      <c r="F40" s="134"/>
      <c r="G40" s="134"/>
      <c r="H40" s="134"/>
      <c r="I40" s="94"/>
      <c r="J40" s="94"/>
      <c r="K40" s="94"/>
      <c r="L40" s="94"/>
      <c r="M40" s="94"/>
      <c r="N40" s="94"/>
      <c r="O40" s="94"/>
      <c r="P40" s="94"/>
      <c r="Q40" s="94"/>
      <c r="R40" s="94"/>
      <c r="S40" s="94"/>
      <c r="T40" s="94"/>
      <c r="U40" s="94"/>
      <c r="V40" s="94"/>
      <c r="W40" s="94"/>
      <c r="X40" s="94"/>
      <c r="Y40" s="94"/>
      <c r="Z40" s="94"/>
    </row>
    <row r="41" spans="1:26" ht="20.25" customHeight="1" x14ac:dyDescent="0.25">
      <c r="A41" s="135" t="s">
        <v>439</v>
      </c>
      <c r="B41" s="136">
        <f>+B35</f>
        <v>13107.066695552292</v>
      </c>
      <c r="C41" s="137"/>
      <c r="D41" s="137"/>
      <c r="E41" s="137"/>
      <c r="F41" s="134"/>
      <c r="G41" s="134"/>
      <c r="H41" s="134"/>
      <c r="I41" s="94"/>
      <c r="J41" s="94"/>
      <c r="K41" s="94"/>
      <c r="L41" s="94"/>
      <c r="M41" s="94"/>
      <c r="N41" s="94"/>
      <c r="O41" s="94"/>
      <c r="P41" s="94"/>
      <c r="Q41" s="94"/>
      <c r="R41" s="94"/>
      <c r="S41" s="94"/>
      <c r="T41" s="94"/>
      <c r="U41" s="94"/>
      <c r="V41" s="94"/>
      <c r="W41" s="94"/>
      <c r="X41" s="94"/>
      <c r="Y41" s="94"/>
      <c r="Z41" s="94"/>
    </row>
    <row r="42" spans="1:26" ht="20.25" customHeight="1" x14ac:dyDescent="0.25">
      <c r="A42" s="138" t="s">
        <v>440</v>
      </c>
      <c r="B42" s="139">
        <f>+B38</f>
        <v>2377.77255249974</v>
      </c>
      <c r="C42" s="137"/>
      <c r="D42" s="137"/>
      <c r="E42" s="137"/>
      <c r="F42" s="134"/>
      <c r="G42" s="134"/>
      <c r="H42" s="134"/>
      <c r="I42" s="94"/>
      <c r="J42" s="94"/>
      <c r="K42" s="94"/>
      <c r="L42" s="94"/>
      <c r="M42" s="94"/>
      <c r="N42" s="94"/>
      <c r="O42" s="94"/>
      <c r="P42" s="94"/>
      <c r="Q42" s="94"/>
      <c r="R42" s="94"/>
      <c r="S42" s="94"/>
      <c r="T42" s="94"/>
      <c r="U42" s="94"/>
      <c r="V42" s="94"/>
      <c r="W42" s="94"/>
      <c r="X42" s="94"/>
      <c r="Y42" s="94"/>
      <c r="Z42" s="94"/>
    </row>
    <row r="43" spans="1:26" ht="20.25" customHeight="1" x14ac:dyDescent="0.25">
      <c r="A43" s="140"/>
      <c r="B43" s="140"/>
      <c r="C43" s="140"/>
      <c r="D43" s="140"/>
      <c r="E43" s="140"/>
      <c r="F43" s="140"/>
      <c r="G43" s="140"/>
      <c r="H43" s="140"/>
      <c r="I43" s="94"/>
      <c r="J43" s="94"/>
      <c r="K43" s="94"/>
      <c r="L43" s="94"/>
      <c r="M43" s="94"/>
      <c r="N43" s="94"/>
      <c r="O43" s="94"/>
      <c r="P43" s="94"/>
      <c r="Q43" s="94"/>
      <c r="R43" s="94"/>
      <c r="S43" s="94"/>
      <c r="T43" s="94"/>
      <c r="U43" s="94"/>
      <c r="V43" s="94"/>
      <c r="W43" s="94"/>
      <c r="X43" s="94"/>
      <c r="Y43" s="94"/>
      <c r="Z43" s="94"/>
    </row>
    <row r="44" spans="1:26" ht="20.25" customHeight="1" x14ac:dyDescent="0.25">
      <c r="A44" s="94"/>
      <c r="B44" s="94"/>
      <c r="C44" s="94"/>
      <c r="D44" s="94"/>
      <c r="E44" s="94"/>
      <c r="F44" s="94"/>
      <c r="G44" s="94"/>
      <c r="H44" s="94"/>
      <c r="I44" s="94"/>
      <c r="J44" s="94"/>
      <c r="K44" s="94"/>
      <c r="L44" s="94"/>
      <c r="M44" s="94"/>
      <c r="N44" s="94"/>
      <c r="O44" s="94"/>
      <c r="P44" s="94"/>
      <c r="Q44" s="94"/>
      <c r="R44" s="94"/>
      <c r="S44" s="94"/>
      <c r="T44" s="94"/>
      <c r="U44" s="94"/>
      <c r="V44" s="94"/>
      <c r="W44" s="94"/>
      <c r="X44" s="94"/>
      <c r="Y44" s="94"/>
      <c r="Z44" s="94"/>
    </row>
    <row r="45" spans="1:26" ht="20.25" customHeight="1" x14ac:dyDescent="0.25">
      <c r="A45" s="94"/>
      <c r="B45" s="94"/>
      <c r="C45" s="94"/>
      <c r="D45" s="94"/>
      <c r="E45" s="94"/>
      <c r="F45" s="94"/>
      <c r="G45" s="94"/>
      <c r="H45" s="94"/>
      <c r="I45" s="94"/>
      <c r="J45" s="94"/>
      <c r="K45" s="94"/>
      <c r="L45" s="94"/>
      <c r="M45" s="94"/>
      <c r="N45" s="94"/>
      <c r="O45" s="94"/>
      <c r="P45" s="94"/>
      <c r="Q45" s="94"/>
      <c r="R45" s="94"/>
      <c r="S45" s="94"/>
      <c r="T45" s="94"/>
      <c r="U45" s="94"/>
      <c r="V45" s="94"/>
      <c r="W45" s="94"/>
      <c r="X45" s="94"/>
      <c r="Y45" s="94"/>
      <c r="Z45" s="94"/>
    </row>
    <row r="46" spans="1:26" ht="20.25" customHeight="1" x14ac:dyDescent="0.25">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row>
    <row r="47" spans="1:26" ht="20.25" customHeight="1" x14ac:dyDescent="0.25">
      <c r="A47" s="94"/>
      <c r="B47" s="94"/>
      <c r="C47" s="94"/>
      <c r="D47" s="94"/>
      <c r="E47" s="94"/>
      <c r="F47" s="94"/>
      <c r="G47" s="94"/>
      <c r="H47" s="94"/>
      <c r="I47" s="94"/>
      <c r="J47" s="94"/>
      <c r="K47" s="94"/>
      <c r="L47" s="94"/>
      <c r="M47" s="94"/>
      <c r="N47" s="94"/>
      <c r="O47" s="94"/>
      <c r="P47" s="94"/>
      <c r="Q47" s="94"/>
      <c r="R47" s="94"/>
      <c r="S47" s="94"/>
      <c r="T47" s="94"/>
      <c r="U47" s="94"/>
      <c r="V47" s="94"/>
      <c r="W47" s="94"/>
      <c r="X47" s="94"/>
      <c r="Y47" s="94"/>
      <c r="Z47" s="94"/>
    </row>
    <row r="48" spans="1:26" ht="20.25" customHeight="1" x14ac:dyDescent="0.25">
      <c r="A48" s="94"/>
      <c r="B48" s="94"/>
      <c r="C48" s="94"/>
      <c r="D48" s="94"/>
      <c r="E48" s="94"/>
      <c r="F48" s="94"/>
      <c r="G48" s="94"/>
      <c r="H48" s="94"/>
      <c r="I48" s="94"/>
      <c r="J48" s="94"/>
      <c r="K48" s="94"/>
      <c r="L48" s="94"/>
      <c r="M48" s="94"/>
      <c r="N48" s="94"/>
      <c r="O48" s="94"/>
      <c r="P48" s="94"/>
      <c r="Q48" s="94"/>
      <c r="R48" s="94"/>
      <c r="S48" s="94"/>
      <c r="T48" s="94"/>
      <c r="U48" s="94"/>
      <c r="V48" s="94"/>
      <c r="W48" s="94"/>
      <c r="X48" s="94"/>
      <c r="Y48" s="94"/>
      <c r="Z48" s="94"/>
    </row>
    <row r="49" spans="1:26" ht="20.25" customHeight="1" x14ac:dyDescent="0.25">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row>
    <row r="50" spans="1:26" ht="20.25" customHeight="1" x14ac:dyDescent="0.25">
      <c r="A50" s="94"/>
      <c r="B50" s="94"/>
      <c r="C50" s="94"/>
      <c r="D50" s="94"/>
      <c r="E50" s="94"/>
      <c r="F50" s="94"/>
      <c r="G50" s="94"/>
      <c r="H50" s="94"/>
      <c r="I50" s="94"/>
      <c r="J50" s="94"/>
      <c r="K50" s="94"/>
      <c r="L50" s="94"/>
      <c r="M50" s="94"/>
      <c r="N50" s="94"/>
      <c r="O50" s="94"/>
      <c r="P50" s="94"/>
      <c r="Q50" s="94"/>
      <c r="R50" s="94"/>
      <c r="S50" s="94"/>
      <c r="T50" s="94"/>
      <c r="U50" s="94"/>
      <c r="V50" s="94"/>
      <c r="W50" s="94"/>
      <c r="X50" s="94"/>
      <c r="Y50" s="94"/>
      <c r="Z50" s="94"/>
    </row>
    <row r="51" spans="1:26" ht="20.25" customHeight="1" x14ac:dyDescent="0.25">
      <c r="A51" s="94"/>
      <c r="B51" s="94"/>
      <c r="C51" s="94"/>
      <c r="D51" s="94"/>
      <c r="E51" s="94"/>
      <c r="F51" s="94"/>
      <c r="G51" s="94"/>
      <c r="H51" s="94"/>
      <c r="I51" s="94"/>
      <c r="J51" s="94"/>
      <c r="K51" s="94"/>
      <c r="L51" s="94"/>
      <c r="M51" s="94"/>
      <c r="N51" s="94"/>
      <c r="O51" s="94"/>
      <c r="P51" s="94"/>
      <c r="Q51" s="94"/>
      <c r="R51" s="94"/>
      <c r="S51" s="94"/>
      <c r="T51" s="94"/>
      <c r="U51" s="94"/>
      <c r="V51" s="94"/>
      <c r="W51" s="94"/>
      <c r="X51" s="94"/>
      <c r="Y51" s="94"/>
      <c r="Z51" s="94"/>
    </row>
    <row r="52" spans="1:26" ht="20.25" customHeight="1" x14ac:dyDescent="0.25">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row>
    <row r="53" spans="1:26" ht="20.25" customHeight="1" x14ac:dyDescent="0.25">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row>
    <row r="54" spans="1:26" ht="20.25" customHeight="1" x14ac:dyDescent="0.25">
      <c r="A54" s="94"/>
      <c r="B54" s="94"/>
      <c r="C54" s="94"/>
      <c r="D54" s="94"/>
      <c r="E54" s="94"/>
      <c r="F54" s="94"/>
      <c r="G54" s="94"/>
      <c r="H54" s="94"/>
      <c r="I54" s="94"/>
      <c r="J54" s="94"/>
      <c r="K54" s="94"/>
      <c r="L54" s="94"/>
      <c r="M54" s="94"/>
      <c r="N54" s="94"/>
      <c r="O54" s="94"/>
      <c r="P54" s="94"/>
      <c r="Q54" s="94"/>
      <c r="R54" s="94"/>
      <c r="S54" s="94"/>
      <c r="T54" s="94"/>
      <c r="U54" s="94"/>
      <c r="V54" s="94"/>
      <c r="W54" s="94"/>
      <c r="X54" s="94"/>
      <c r="Y54" s="94"/>
      <c r="Z54" s="94"/>
    </row>
    <row r="55" spans="1:26" ht="20.25" customHeight="1" x14ac:dyDescent="0.25">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row>
    <row r="56" spans="1:26" ht="20.25" customHeight="1" x14ac:dyDescent="0.25">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row>
    <row r="57" spans="1:26" ht="20.25" customHeight="1" x14ac:dyDescent="0.25">
      <c r="A57" s="94"/>
      <c r="B57" s="94"/>
      <c r="C57" s="94"/>
      <c r="D57" s="94"/>
      <c r="E57" s="94"/>
      <c r="F57" s="94"/>
      <c r="G57" s="94"/>
      <c r="H57" s="94"/>
      <c r="I57" s="94"/>
      <c r="J57" s="94"/>
      <c r="K57" s="94"/>
      <c r="L57" s="94"/>
      <c r="M57" s="94"/>
      <c r="N57" s="94"/>
      <c r="O57" s="94"/>
      <c r="P57" s="94"/>
      <c r="Q57" s="94"/>
      <c r="R57" s="94"/>
      <c r="S57" s="94"/>
      <c r="T57" s="94"/>
      <c r="U57" s="94"/>
      <c r="V57" s="94"/>
      <c r="W57" s="94"/>
      <c r="X57" s="94"/>
      <c r="Y57" s="94"/>
      <c r="Z57" s="94"/>
    </row>
    <row r="58" spans="1:26" ht="20.25" customHeight="1" x14ac:dyDescent="0.25">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row>
    <row r="59" spans="1:26" ht="20.25" customHeight="1" x14ac:dyDescent="0.25">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row>
    <row r="60" spans="1:26" ht="20.25" customHeight="1" x14ac:dyDescent="0.25">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row>
    <row r="61" spans="1:26" ht="20.25" customHeight="1" x14ac:dyDescent="0.25">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row>
    <row r="62" spans="1:26" ht="20.25" customHeight="1" x14ac:dyDescent="0.25">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row>
    <row r="63" spans="1:26" ht="20.25" customHeight="1" x14ac:dyDescent="0.25">
      <c r="A63" s="94"/>
      <c r="B63" s="94"/>
      <c r="C63" s="94"/>
      <c r="D63" s="94"/>
      <c r="E63" s="94"/>
      <c r="F63" s="94"/>
      <c r="G63" s="94"/>
      <c r="H63" s="94"/>
      <c r="I63" s="94"/>
      <c r="J63" s="94"/>
      <c r="K63" s="94"/>
      <c r="L63" s="94"/>
      <c r="M63" s="94"/>
      <c r="N63" s="94"/>
      <c r="O63" s="94"/>
      <c r="P63" s="94"/>
      <c r="Q63" s="94"/>
      <c r="R63" s="94"/>
      <c r="S63" s="94"/>
      <c r="T63" s="94"/>
      <c r="U63" s="94"/>
      <c r="V63" s="94"/>
      <c r="W63" s="94"/>
      <c r="X63" s="94"/>
      <c r="Y63" s="94"/>
      <c r="Z63" s="94"/>
    </row>
    <row r="64" spans="1:26" ht="20.25" customHeight="1" x14ac:dyDescent="0.25">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row>
    <row r="65" spans="1:26" ht="20.25" customHeight="1" x14ac:dyDescent="0.25">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row>
    <row r="66" spans="1:26" ht="20.25" customHeight="1" x14ac:dyDescent="0.25">
      <c r="A66" s="94"/>
      <c r="B66" s="94"/>
      <c r="C66" s="94"/>
      <c r="D66" s="94"/>
      <c r="E66" s="94"/>
      <c r="F66" s="94"/>
      <c r="G66" s="94"/>
      <c r="H66" s="94"/>
      <c r="I66" s="94"/>
      <c r="J66" s="94"/>
      <c r="K66" s="94"/>
      <c r="L66" s="94"/>
      <c r="M66" s="94"/>
      <c r="N66" s="94"/>
      <c r="O66" s="94"/>
      <c r="P66" s="94"/>
      <c r="Q66" s="94"/>
      <c r="R66" s="94"/>
      <c r="S66" s="94"/>
      <c r="T66" s="94"/>
      <c r="U66" s="94"/>
      <c r="V66" s="94"/>
      <c r="W66" s="94"/>
      <c r="X66" s="94"/>
      <c r="Y66" s="94"/>
      <c r="Z66" s="94"/>
    </row>
    <row r="67" spans="1:26" ht="20.25" customHeight="1" x14ac:dyDescent="0.25">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row>
    <row r="68" spans="1:26" ht="20.25" customHeight="1" x14ac:dyDescent="0.25">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row>
    <row r="69" spans="1:26" ht="20.25" customHeight="1" x14ac:dyDescent="0.25">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row>
    <row r="70" spans="1:26" ht="20.25" customHeight="1" x14ac:dyDescent="0.25">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row>
    <row r="71" spans="1:26" ht="20.25" customHeight="1" x14ac:dyDescent="0.25">
      <c r="A71" s="94"/>
      <c r="B71" s="94"/>
      <c r="C71" s="94"/>
      <c r="D71" s="94"/>
      <c r="E71" s="94"/>
      <c r="F71" s="94"/>
      <c r="G71" s="94"/>
      <c r="H71" s="94"/>
      <c r="I71" s="94"/>
      <c r="J71" s="94"/>
      <c r="K71" s="94"/>
      <c r="L71" s="94"/>
      <c r="M71" s="94"/>
      <c r="N71" s="94"/>
      <c r="O71" s="94"/>
      <c r="P71" s="94"/>
      <c r="Q71" s="94"/>
      <c r="R71" s="94"/>
      <c r="S71" s="94"/>
      <c r="T71" s="94"/>
      <c r="U71" s="94"/>
      <c r="V71" s="94"/>
      <c r="W71" s="94"/>
      <c r="X71" s="94"/>
      <c r="Y71" s="94"/>
      <c r="Z71" s="94"/>
    </row>
    <row r="72" spans="1:26" ht="20.25" customHeight="1" x14ac:dyDescent="0.25">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row>
    <row r="73" spans="1:26" ht="20.25" customHeight="1" x14ac:dyDescent="0.25">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row>
    <row r="74" spans="1:26" ht="20.25" customHeight="1" x14ac:dyDescent="0.25">
      <c r="A74" s="94"/>
      <c r="B74" s="94"/>
      <c r="C74" s="94"/>
      <c r="D74" s="94"/>
      <c r="E74" s="94"/>
      <c r="F74" s="94"/>
      <c r="G74" s="94"/>
      <c r="H74" s="94"/>
      <c r="I74" s="94"/>
      <c r="J74" s="94"/>
      <c r="K74" s="94"/>
      <c r="L74" s="94"/>
      <c r="M74" s="94"/>
      <c r="N74" s="94"/>
      <c r="O74" s="94"/>
      <c r="P74" s="94"/>
      <c r="Q74" s="94"/>
      <c r="R74" s="94"/>
      <c r="S74" s="94"/>
      <c r="T74" s="94"/>
      <c r="U74" s="94"/>
      <c r="V74" s="94"/>
      <c r="W74" s="94"/>
      <c r="X74" s="94"/>
      <c r="Y74" s="94"/>
      <c r="Z74" s="94"/>
    </row>
    <row r="75" spans="1:26" ht="20.25" customHeight="1" x14ac:dyDescent="0.25">
      <c r="A75" s="94"/>
      <c r="B75" s="94"/>
      <c r="C75" s="94"/>
      <c r="D75" s="94"/>
      <c r="E75" s="94"/>
      <c r="F75" s="94"/>
      <c r="G75" s="94"/>
      <c r="H75" s="94"/>
      <c r="I75" s="94"/>
      <c r="J75" s="94"/>
      <c r="K75" s="94"/>
      <c r="L75" s="94"/>
      <c r="M75" s="94"/>
      <c r="N75" s="94"/>
      <c r="O75" s="94"/>
      <c r="P75" s="94"/>
      <c r="Q75" s="94"/>
      <c r="R75" s="94"/>
      <c r="S75" s="94"/>
      <c r="T75" s="94"/>
      <c r="U75" s="94"/>
      <c r="V75" s="94"/>
      <c r="W75" s="94"/>
      <c r="X75" s="94"/>
      <c r="Y75" s="94"/>
      <c r="Z75" s="94"/>
    </row>
    <row r="76" spans="1:26" ht="20.25" customHeight="1" x14ac:dyDescent="0.25">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row>
    <row r="77" spans="1:26" ht="20.25" customHeight="1" x14ac:dyDescent="0.25">
      <c r="A77" s="94"/>
      <c r="B77" s="94"/>
      <c r="C77" s="94"/>
      <c r="D77" s="94"/>
      <c r="E77" s="94"/>
      <c r="F77" s="94"/>
      <c r="G77" s="94"/>
      <c r="H77" s="94"/>
      <c r="I77" s="94"/>
      <c r="J77" s="94"/>
      <c r="K77" s="94"/>
      <c r="L77" s="94"/>
      <c r="M77" s="94"/>
      <c r="N77" s="94"/>
      <c r="O77" s="94"/>
      <c r="P77" s="94"/>
      <c r="Q77" s="94"/>
      <c r="R77" s="94"/>
      <c r="S77" s="94"/>
      <c r="T77" s="94"/>
      <c r="U77" s="94"/>
      <c r="V77" s="94"/>
      <c r="W77" s="94"/>
      <c r="X77" s="94"/>
      <c r="Y77" s="94"/>
      <c r="Z77" s="94"/>
    </row>
    <row r="78" spans="1:26" ht="20.25" customHeight="1" x14ac:dyDescent="0.25">
      <c r="A78" s="94"/>
      <c r="B78" s="94"/>
      <c r="C78" s="94"/>
      <c r="D78" s="94"/>
      <c r="E78" s="94"/>
      <c r="F78" s="94"/>
      <c r="G78" s="94"/>
      <c r="H78" s="94"/>
      <c r="I78" s="94"/>
      <c r="J78" s="94"/>
      <c r="K78" s="94"/>
      <c r="L78" s="94"/>
      <c r="M78" s="94"/>
      <c r="N78" s="94"/>
      <c r="O78" s="94"/>
      <c r="P78" s="94"/>
      <c r="Q78" s="94"/>
      <c r="R78" s="94"/>
      <c r="S78" s="94"/>
      <c r="T78" s="94"/>
      <c r="U78" s="94"/>
      <c r="V78" s="94"/>
      <c r="W78" s="94"/>
      <c r="X78" s="94"/>
      <c r="Y78" s="94"/>
      <c r="Z78" s="94"/>
    </row>
    <row r="79" spans="1:26" ht="20.25" customHeight="1" x14ac:dyDescent="0.25">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row>
    <row r="80" spans="1:26" ht="20.25" customHeight="1" x14ac:dyDescent="0.25">
      <c r="A80" s="94"/>
      <c r="B80" s="94"/>
      <c r="C80" s="94"/>
      <c r="D80" s="94"/>
      <c r="E80" s="94"/>
      <c r="F80" s="94"/>
      <c r="G80" s="94"/>
      <c r="H80" s="94"/>
      <c r="I80" s="94"/>
      <c r="J80" s="94"/>
      <c r="K80" s="94"/>
      <c r="L80" s="94"/>
      <c r="M80" s="94"/>
      <c r="N80" s="94"/>
      <c r="O80" s="94"/>
      <c r="P80" s="94"/>
      <c r="Q80" s="94"/>
      <c r="R80" s="94"/>
      <c r="S80" s="94"/>
      <c r="T80" s="94"/>
      <c r="U80" s="94"/>
      <c r="V80" s="94"/>
      <c r="W80" s="94"/>
      <c r="X80" s="94"/>
      <c r="Y80" s="94"/>
      <c r="Z80" s="94"/>
    </row>
    <row r="81" spans="1:26" ht="20.25" customHeight="1" x14ac:dyDescent="0.25">
      <c r="A81" s="94"/>
      <c r="B81" s="94"/>
      <c r="C81" s="94"/>
      <c r="D81" s="94"/>
      <c r="E81" s="94"/>
      <c r="F81" s="94"/>
      <c r="G81" s="94"/>
      <c r="H81" s="94"/>
      <c r="I81" s="94"/>
      <c r="J81" s="94"/>
      <c r="K81" s="94"/>
      <c r="L81" s="94"/>
      <c r="M81" s="94"/>
      <c r="N81" s="94"/>
      <c r="O81" s="94"/>
      <c r="P81" s="94"/>
      <c r="Q81" s="94"/>
      <c r="R81" s="94"/>
      <c r="S81" s="94"/>
      <c r="T81" s="94"/>
      <c r="U81" s="94"/>
      <c r="V81" s="94"/>
      <c r="W81" s="94"/>
      <c r="X81" s="94"/>
      <c r="Y81" s="94"/>
      <c r="Z81" s="94"/>
    </row>
    <row r="82" spans="1:26" ht="20.25" customHeight="1" x14ac:dyDescent="0.25">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row>
    <row r="83" spans="1:26" ht="20.25" customHeight="1" x14ac:dyDescent="0.25">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row>
    <row r="84" spans="1:26" ht="20.25" customHeight="1" x14ac:dyDescent="0.25">
      <c r="A84" s="94"/>
      <c r="B84" s="94"/>
      <c r="C84" s="94"/>
      <c r="D84" s="94"/>
      <c r="E84" s="94"/>
      <c r="F84" s="94"/>
      <c r="G84" s="94"/>
      <c r="H84" s="94"/>
      <c r="I84" s="94"/>
      <c r="J84" s="94"/>
      <c r="K84" s="94"/>
      <c r="L84" s="94"/>
      <c r="M84" s="94"/>
      <c r="N84" s="94"/>
      <c r="O84" s="94"/>
      <c r="P84" s="94"/>
      <c r="Q84" s="94"/>
      <c r="R84" s="94"/>
      <c r="S84" s="94"/>
      <c r="T84" s="94"/>
      <c r="U84" s="94"/>
      <c r="V84" s="94"/>
      <c r="W84" s="94"/>
      <c r="X84" s="94"/>
      <c r="Y84" s="94"/>
      <c r="Z84" s="94"/>
    </row>
    <row r="85" spans="1:26" ht="20.25" customHeight="1" x14ac:dyDescent="0.25">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row>
    <row r="86" spans="1:26" ht="20.25" customHeight="1" x14ac:dyDescent="0.25">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row>
    <row r="87" spans="1:26" ht="20.25" customHeight="1" x14ac:dyDescent="0.25">
      <c r="A87" s="94"/>
      <c r="B87" s="94"/>
      <c r="C87" s="94"/>
      <c r="D87" s="94"/>
      <c r="E87" s="94"/>
      <c r="F87" s="94"/>
      <c r="G87" s="94"/>
      <c r="H87" s="94"/>
      <c r="I87" s="94"/>
      <c r="J87" s="94"/>
      <c r="K87" s="94"/>
      <c r="L87" s="94"/>
      <c r="M87" s="94"/>
      <c r="N87" s="94"/>
      <c r="O87" s="94"/>
      <c r="P87" s="94"/>
      <c r="Q87" s="94"/>
      <c r="R87" s="94"/>
      <c r="S87" s="94"/>
      <c r="T87" s="94"/>
      <c r="U87" s="94"/>
      <c r="V87" s="94"/>
      <c r="W87" s="94"/>
      <c r="X87" s="94"/>
      <c r="Y87" s="94"/>
      <c r="Z87" s="94"/>
    </row>
    <row r="88" spans="1:26" ht="20.25" customHeight="1" x14ac:dyDescent="0.25">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row>
    <row r="89" spans="1:26" ht="20.25" customHeight="1" x14ac:dyDescent="0.25">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row>
    <row r="90" spans="1:26" ht="20.25" customHeight="1" x14ac:dyDescent="0.25">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row>
    <row r="91" spans="1:26" ht="20.25" customHeight="1" x14ac:dyDescent="0.25">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row>
    <row r="92" spans="1:26" ht="20.25" customHeight="1" x14ac:dyDescent="0.25">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row>
    <row r="93" spans="1:26" ht="20.25" customHeight="1" x14ac:dyDescent="0.25">
      <c r="A93" s="94"/>
      <c r="B93" s="94"/>
      <c r="C93" s="94"/>
      <c r="D93" s="94"/>
      <c r="E93" s="94"/>
      <c r="F93" s="94"/>
      <c r="G93" s="94"/>
      <c r="H93" s="94"/>
      <c r="I93" s="94"/>
      <c r="J93" s="94"/>
      <c r="K93" s="94"/>
      <c r="L93" s="94"/>
      <c r="M93" s="94"/>
      <c r="N93" s="94"/>
      <c r="O93" s="94"/>
      <c r="P93" s="94"/>
      <c r="Q93" s="94"/>
      <c r="R93" s="94"/>
      <c r="S93" s="94"/>
      <c r="T93" s="94"/>
      <c r="U93" s="94"/>
      <c r="V93" s="94"/>
      <c r="W93" s="94"/>
      <c r="X93" s="94"/>
      <c r="Y93" s="94"/>
      <c r="Z93" s="94"/>
    </row>
    <row r="94" spans="1:26" ht="20.25" customHeight="1" x14ac:dyDescent="0.25">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row>
    <row r="95" spans="1:26" ht="20.25" customHeight="1" x14ac:dyDescent="0.25">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row>
    <row r="96" spans="1:26" ht="20.25" customHeight="1" x14ac:dyDescent="0.25">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row>
    <row r="97" spans="1:26" ht="20.25" customHeight="1" x14ac:dyDescent="0.25">
      <c r="A97" s="94"/>
      <c r="B97" s="94"/>
      <c r="C97" s="94"/>
      <c r="D97" s="94"/>
      <c r="E97" s="94"/>
      <c r="F97" s="94"/>
      <c r="G97" s="94"/>
      <c r="H97" s="94"/>
      <c r="I97" s="94"/>
      <c r="J97" s="94"/>
      <c r="K97" s="94"/>
      <c r="L97" s="94"/>
      <c r="M97" s="94"/>
      <c r="N97" s="94"/>
      <c r="O97" s="94"/>
      <c r="P97" s="94"/>
      <c r="Q97" s="94"/>
      <c r="R97" s="94"/>
      <c r="S97" s="94"/>
      <c r="T97" s="94"/>
      <c r="U97" s="94"/>
      <c r="V97" s="94"/>
      <c r="W97" s="94"/>
      <c r="X97" s="94"/>
      <c r="Y97" s="94"/>
      <c r="Z97" s="94"/>
    </row>
    <row r="98" spans="1:26" ht="20.25" customHeight="1" x14ac:dyDescent="0.25">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row>
    <row r="99" spans="1:26" ht="20.25" customHeight="1" x14ac:dyDescent="0.25">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row>
    <row r="100" spans="1:26" ht="20.25" customHeight="1" x14ac:dyDescent="0.25">
      <c r="A100" s="9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row>
    <row r="101" spans="1:26" ht="20.25" customHeight="1" x14ac:dyDescent="0.25">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row>
    <row r="102" spans="1:26" ht="20.25" customHeight="1" x14ac:dyDescent="0.25">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row>
    <row r="103" spans="1:26" ht="20.25" customHeight="1" x14ac:dyDescent="0.25">
      <c r="A103" s="94"/>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row>
    <row r="104" spans="1:26" ht="20.25" customHeight="1" x14ac:dyDescent="0.25">
      <c r="A104" s="94"/>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row>
    <row r="105" spans="1:26" ht="20.25" customHeight="1" x14ac:dyDescent="0.25">
      <c r="A105" s="94"/>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row>
    <row r="106" spans="1:26" ht="20.25" customHeight="1" x14ac:dyDescent="0.25">
      <c r="A106" s="94"/>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row>
    <row r="107" spans="1:26" ht="20.25" customHeight="1" x14ac:dyDescent="0.25">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row>
    <row r="108" spans="1:26" ht="20.25" customHeight="1" x14ac:dyDescent="0.25">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row>
    <row r="109" spans="1:26" ht="20.25" customHeight="1" x14ac:dyDescent="0.25">
      <c r="A109" s="94"/>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row>
    <row r="110" spans="1:26" ht="20.25" customHeight="1" x14ac:dyDescent="0.25">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row>
    <row r="111" spans="1:26" ht="20.25" customHeight="1" x14ac:dyDescent="0.25">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row>
    <row r="112" spans="1:26" ht="20.25" customHeight="1" x14ac:dyDescent="0.25">
      <c r="A112" s="94"/>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row>
    <row r="113" spans="1:26" ht="20.25" customHeight="1" x14ac:dyDescent="0.25">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row>
    <row r="114" spans="1:26" ht="20.25" customHeight="1" x14ac:dyDescent="0.25">
      <c r="A114" s="94"/>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row>
    <row r="115" spans="1:26" ht="20.25" customHeight="1" x14ac:dyDescent="0.25">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row>
    <row r="116" spans="1:26" ht="20.25" customHeight="1" x14ac:dyDescent="0.25">
      <c r="A116" s="94"/>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row>
    <row r="117" spans="1:26" ht="20.25" customHeight="1" x14ac:dyDescent="0.25">
      <c r="A117" s="94"/>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row>
    <row r="118" spans="1:26" ht="20.25" customHeight="1" x14ac:dyDescent="0.25">
      <c r="A118" s="94"/>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row>
    <row r="119" spans="1:26" ht="20.25" customHeight="1" x14ac:dyDescent="0.25">
      <c r="A119" s="94"/>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row>
    <row r="120" spans="1:26" ht="20.25" customHeight="1" x14ac:dyDescent="0.25">
      <c r="A120" s="94"/>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row>
    <row r="121" spans="1:26" ht="20.25" customHeight="1" x14ac:dyDescent="0.25">
      <c r="A121" s="94"/>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row>
    <row r="122" spans="1:26" ht="20.25" customHeight="1" x14ac:dyDescent="0.25">
      <c r="A122" s="94"/>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row>
    <row r="123" spans="1:26" ht="20.25" customHeight="1" x14ac:dyDescent="0.25">
      <c r="A123" s="94"/>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row>
    <row r="124" spans="1:26" ht="20.25" customHeight="1" x14ac:dyDescent="0.25">
      <c r="A124" s="94"/>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row>
    <row r="125" spans="1:26" ht="20.25" customHeight="1" x14ac:dyDescent="0.25">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row>
    <row r="126" spans="1:26" ht="20.25" customHeight="1" x14ac:dyDescent="0.25">
      <c r="A126" s="94"/>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row>
    <row r="127" spans="1:26" ht="20.25" customHeight="1" x14ac:dyDescent="0.25">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row>
    <row r="128" spans="1:26" ht="20.25" customHeight="1" x14ac:dyDescent="0.25">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row>
    <row r="129" spans="1:26" ht="20.25" customHeight="1" x14ac:dyDescent="0.25">
      <c r="A129" s="94"/>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row>
    <row r="130" spans="1:26" ht="20.25" customHeight="1" x14ac:dyDescent="0.25">
      <c r="A130" s="94"/>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row>
    <row r="131" spans="1:26" ht="20.25" customHeight="1" x14ac:dyDescent="0.25">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row>
    <row r="132" spans="1:26" ht="20.25" customHeight="1" x14ac:dyDescent="0.25">
      <c r="A132" s="94"/>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row>
    <row r="133" spans="1:26" ht="20.25" customHeight="1" x14ac:dyDescent="0.25">
      <c r="A133" s="94"/>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row>
    <row r="134" spans="1:26" ht="20.25" customHeight="1" x14ac:dyDescent="0.25">
      <c r="A134" s="94"/>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row>
    <row r="135" spans="1:26" ht="20.25" customHeight="1" x14ac:dyDescent="0.25">
      <c r="A135" s="94"/>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row>
    <row r="136" spans="1:26" ht="20.25" customHeight="1" x14ac:dyDescent="0.25">
      <c r="A136" s="9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row>
    <row r="137" spans="1:26" ht="20.25" customHeight="1" x14ac:dyDescent="0.25">
      <c r="A137" s="94"/>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row>
    <row r="138" spans="1:26" ht="20.25" customHeight="1" x14ac:dyDescent="0.25">
      <c r="A138" s="94"/>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row>
    <row r="139" spans="1:26" ht="20.25" customHeight="1" x14ac:dyDescent="0.25">
      <c r="A139" s="94"/>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row>
    <row r="140" spans="1:26" ht="20.25" customHeight="1" x14ac:dyDescent="0.25">
      <c r="A140" s="94"/>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row>
    <row r="141" spans="1:26" ht="20.25" customHeight="1" x14ac:dyDescent="0.25">
      <c r="A141" s="94"/>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row>
    <row r="142" spans="1:26" ht="20.25" customHeight="1" x14ac:dyDescent="0.25">
      <c r="A142" s="94"/>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row>
    <row r="143" spans="1:26" ht="20.25" customHeight="1" x14ac:dyDescent="0.25">
      <c r="A143" s="94"/>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row>
    <row r="144" spans="1:26" ht="20.25" customHeight="1" x14ac:dyDescent="0.25">
      <c r="A144" s="94"/>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row>
    <row r="145" spans="1:26" ht="20.25" customHeight="1" x14ac:dyDescent="0.25">
      <c r="A145" s="94"/>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row>
    <row r="146" spans="1:26" ht="20.25" customHeight="1" x14ac:dyDescent="0.25">
      <c r="A146" s="94"/>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row>
    <row r="147" spans="1:26" ht="20.25" customHeight="1" x14ac:dyDescent="0.25">
      <c r="A147" s="94"/>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row>
    <row r="148" spans="1:26" ht="20.25" customHeight="1" x14ac:dyDescent="0.25">
      <c r="A148" s="94"/>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row>
    <row r="149" spans="1:26" ht="20.25" customHeight="1" x14ac:dyDescent="0.25">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row>
    <row r="150" spans="1:26" ht="20.25" customHeight="1" x14ac:dyDescent="0.25">
      <c r="A150" s="94"/>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row>
    <row r="151" spans="1:26" ht="20.25" customHeight="1" x14ac:dyDescent="0.25">
      <c r="A151" s="94"/>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row>
    <row r="152" spans="1:26" ht="20.25" customHeight="1" x14ac:dyDescent="0.25">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row>
    <row r="153" spans="1:26" ht="20.25" customHeight="1" x14ac:dyDescent="0.25">
      <c r="A153" s="94"/>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row>
    <row r="154" spans="1:26" ht="20.25" customHeight="1" x14ac:dyDescent="0.25">
      <c r="A154" s="94"/>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row>
    <row r="155" spans="1:26" ht="20.25" customHeight="1" x14ac:dyDescent="0.25">
      <c r="A155" s="9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row>
    <row r="156" spans="1:26" ht="20.25" customHeight="1" x14ac:dyDescent="0.25">
      <c r="A156" s="94"/>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row>
    <row r="157" spans="1:26" ht="20.25" customHeight="1" x14ac:dyDescent="0.25">
      <c r="A157" s="94"/>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row>
    <row r="158" spans="1:26" ht="20.25" customHeight="1" x14ac:dyDescent="0.25">
      <c r="A158" s="94"/>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row>
    <row r="159" spans="1:26" ht="20.25" customHeight="1" x14ac:dyDescent="0.25">
      <c r="A159" s="94"/>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row>
    <row r="160" spans="1:26" ht="20.25" customHeight="1" x14ac:dyDescent="0.25">
      <c r="A160" s="94"/>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row>
    <row r="161" spans="1:26" ht="20.25" customHeight="1" x14ac:dyDescent="0.25">
      <c r="A161" s="94"/>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row>
    <row r="162" spans="1:26" ht="20.25" customHeight="1" x14ac:dyDescent="0.25">
      <c r="A162" s="94"/>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row>
    <row r="163" spans="1:26" ht="20.25" customHeight="1" x14ac:dyDescent="0.25">
      <c r="A163" s="94"/>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row>
    <row r="164" spans="1:26" ht="20.25" customHeight="1" x14ac:dyDescent="0.25">
      <c r="A164" s="9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row>
    <row r="165" spans="1:26" ht="20.25" customHeight="1" x14ac:dyDescent="0.25">
      <c r="A165" s="94"/>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row>
    <row r="166" spans="1:26" ht="20.25" customHeight="1" x14ac:dyDescent="0.25">
      <c r="A166" s="94"/>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row>
    <row r="167" spans="1:26" ht="20.25" customHeight="1" x14ac:dyDescent="0.25">
      <c r="A167" s="94"/>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row>
    <row r="168" spans="1:26" ht="20.25" customHeight="1" x14ac:dyDescent="0.25">
      <c r="A168" s="94"/>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row>
    <row r="169" spans="1:26" ht="20.25" customHeight="1" x14ac:dyDescent="0.25">
      <c r="A169" s="94"/>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row>
    <row r="170" spans="1:26" ht="20.25" customHeight="1" x14ac:dyDescent="0.25">
      <c r="A170" s="94"/>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row>
    <row r="171" spans="1:26" ht="20.25" customHeight="1" x14ac:dyDescent="0.25">
      <c r="A171" s="94"/>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row>
    <row r="172" spans="1:26" ht="20.25" customHeight="1" x14ac:dyDescent="0.25">
      <c r="A172" s="94"/>
      <c r="B172" s="94"/>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row>
    <row r="173" spans="1:26" ht="20.25" customHeight="1" x14ac:dyDescent="0.25">
      <c r="A173" s="94"/>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row>
    <row r="174" spans="1:26" ht="20.25" customHeight="1" x14ac:dyDescent="0.25">
      <c r="A174" s="94"/>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row>
    <row r="175" spans="1:26" ht="20.25" customHeight="1" x14ac:dyDescent="0.25">
      <c r="A175" s="94"/>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row>
    <row r="176" spans="1:26" ht="20.25" customHeight="1" x14ac:dyDescent="0.25">
      <c r="A176" s="94"/>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row>
    <row r="177" spans="1:26" ht="20.25" customHeight="1" x14ac:dyDescent="0.25">
      <c r="A177" s="94"/>
      <c r="B177" s="94"/>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row>
    <row r="178" spans="1:26" ht="20.25" customHeight="1" x14ac:dyDescent="0.25">
      <c r="A178" s="94"/>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row>
    <row r="179" spans="1:26" ht="20.25" customHeight="1" x14ac:dyDescent="0.25">
      <c r="A179" s="94"/>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row>
    <row r="180" spans="1:26" ht="20.25" customHeight="1" x14ac:dyDescent="0.25">
      <c r="A180" s="94"/>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row>
    <row r="181" spans="1:26" ht="20.25" customHeight="1" x14ac:dyDescent="0.25">
      <c r="A181" s="94"/>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row>
    <row r="182" spans="1:26" ht="20.25" customHeight="1" x14ac:dyDescent="0.25">
      <c r="A182" s="94"/>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row>
    <row r="183" spans="1:26" ht="20.25" customHeight="1" x14ac:dyDescent="0.25">
      <c r="A183" s="94"/>
      <c r="B183" s="94"/>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row>
    <row r="184" spans="1:26" ht="20.25" customHeight="1" x14ac:dyDescent="0.25">
      <c r="A184" s="94"/>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row>
    <row r="185" spans="1:26" ht="20.25" customHeight="1" x14ac:dyDescent="0.25">
      <c r="A185" s="94"/>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row>
    <row r="186" spans="1:26" ht="20.25" customHeight="1" x14ac:dyDescent="0.25">
      <c r="A186" s="94"/>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row>
    <row r="187" spans="1:26" ht="20.25" customHeight="1" x14ac:dyDescent="0.25">
      <c r="A187" s="94"/>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row>
    <row r="188" spans="1:26" ht="20.25" customHeight="1" x14ac:dyDescent="0.25">
      <c r="A188" s="94"/>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row>
    <row r="189" spans="1:26" ht="20.25" customHeight="1" x14ac:dyDescent="0.25">
      <c r="A189" s="94"/>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row>
    <row r="190" spans="1:26" ht="20.25" customHeight="1" x14ac:dyDescent="0.25">
      <c r="A190" s="94"/>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row>
    <row r="191" spans="1:26" ht="20.25" customHeight="1" x14ac:dyDescent="0.25">
      <c r="A191" s="94"/>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row>
    <row r="192" spans="1:26" ht="20.25" customHeight="1" x14ac:dyDescent="0.25">
      <c r="A192" s="94"/>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row>
    <row r="193" spans="1:26" ht="20.25" customHeight="1" x14ac:dyDescent="0.25">
      <c r="A193" s="94"/>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row>
    <row r="194" spans="1:26" ht="20.25" customHeight="1" x14ac:dyDescent="0.25">
      <c r="A194" s="94"/>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row>
    <row r="195" spans="1:26" ht="20.25" customHeight="1" x14ac:dyDescent="0.25">
      <c r="A195" s="9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row>
    <row r="196" spans="1:26" ht="20.25" customHeight="1" x14ac:dyDescent="0.25">
      <c r="A196" s="94"/>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row>
    <row r="197" spans="1:26" ht="20.25" customHeight="1" x14ac:dyDescent="0.25">
      <c r="A197" s="94"/>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row>
    <row r="198" spans="1:26" ht="20.25" customHeight="1" x14ac:dyDescent="0.25">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row>
    <row r="199" spans="1:26" ht="20.25" customHeight="1" x14ac:dyDescent="0.25">
      <c r="A199" s="94"/>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row>
    <row r="200" spans="1:26" ht="20.25" customHeight="1" x14ac:dyDescent="0.25">
      <c r="A200" s="94"/>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row>
    <row r="201" spans="1:26" ht="20.25" customHeight="1" x14ac:dyDescent="0.25">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row>
    <row r="202" spans="1:26" ht="20.25" customHeight="1" x14ac:dyDescent="0.25">
      <c r="A202" s="94"/>
      <c r="B202" s="94"/>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row>
    <row r="203" spans="1:26" ht="20.25" customHeight="1" x14ac:dyDescent="0.25">
      <c r="A203" s="94"/>
      <c r="B203" s="94"/>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row>
    <row r="204" spans="1:26" ht="20.25" customHeight="1" x14ac:dyDescent="0.25">
      <c r="A204" s="9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row>
    <row r="205" spans="1:26" ht="20.25" customHeight="1" x14ac:dyDescent="0.25">
      <c r="A205" s="94"/>
      <c r="B205" s="94"/>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row>
    <row r="206" spans="1:26" ht="20.25" customHeight="1" x14ac:dyDescent="0.25">
      <c r="A206" s="94"/>
      <c r="B206" s="94"/>
      <c r="C206" s="94"/>
      <c r="D206" s="94"/>
      <c r="E206" s="94"/>
      <c r="F206" s="94"/>
      <c r="G206" s="94"/>
      <c r="H206" s="94"/>
      <c r="I206" s="94"/>
      <c r="J206" s="94"/>
      <c r="K206" s="94"/>
      <c r="L206" s="94"/>
      <c r="M206" s="94"/>
      <c r="N206" s="94"/>
      <c r="O206" s="94"/>
      <c r="P206" s="94"/>
      <c r="Q206" s="94"/>
      <c r="R206" s="94"/>
      <c r="S206" s="94"/>
      <c r="T206" s="94"/>
      <c r="U206" s="94"/>
      <c r="V206" s="94"/>
      <c r="W206" s="94"/>
      <c r="X206" s="94"/>
      <c r="Y206" s="94"/>
      <c r="Z206" s="94"/>
    </row>
    <row r="207" spans="1:26" ht="20.25" customHeight="1" x14ac:dyDescent="0.25">
      <c r="A207" s="9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row>
    <row r="208" spans="1:26" ht="20.25" customHeight="1" x14ac:dyDescent="0.25">
      <c r="A208" s="94"/>
      <c r="B208" s="94"/>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row>
    <row r="209" spans="1:26" ht="20.25" customHeight="1" x14ac:dyDescent="0.25">
      <c r="A209" s="94"/>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row>
    <row r="210" spans="1:26" ht="20.25" customHeight="1" x14ac:dyDescent="0.25">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row>
    <row r="211" spans="1:26" ht="20.25" customHeight="1" x14ac:dyDescent="0.25">
      <c r="A211" s="94"/>
      <c r="B211" s="94"/>
      <c r="C211" s="94"/>
      <c r="D211" s="94"/>
      <c r="E211" s="94"/>
      <c r="F211" s="94"/>
      <c r="G211" s="94"/>
      <c r="H211" s="94"/>
      <c r="I211" s="94"/>
      <c r="J211" s="94"/>
      <c r="K211" s="94"/>
      <c r="L211" s="94"/>
      <c r="M211" s="94"/>
      <c r="N211" s="94"/>
      <c r="O211" s="94"/>
      <c r="P211" s="94"/>
      <c r="Q211" s="94"/>
      <c r="R211" s="94"/>
      <c r="S211" s="94"/>
      <c r="T211" s="94"/>
      <c r="U211" s="94"/>
      <c r="V211" s="94"/>
      <c r="W211" s="94"/>
      <c r="X211" s="94"/>
      <c r="Y211" s="94"/>
      <c r="Z211" s="94"/>
    </row>
    <row r="212" spans="1:26" ht="20.25" customHeight="1" x14ac:dyDescent="0.25">
      <c r="A212" s="94"/>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row>
    <row r="213" spans="1:26" ht="20.25" customHeight="1" x14ac:dyDescent="0.25">
      <c r="A213" s="94"/>
      <c r="B213" s="94"/>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row>
    <row r="214" spans="1:26" ht="20.25" customHeight="1" x14ac:dyDescent="0.25">
      <c r="A214" s="94"/>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row>
    <row r="215" spans="1:26" ht="20.25" customHeight="1" x14ac:dyDescent="0.25">
      <c r="A215" s="94"/>
      <c r="B215" s="94"/>
      <c r="C215" s="94"/>
      <c r="D215" s="94"/>
      <c r="E215" s="94"/>
      <c r="F215" s="94"/>
      <c r="G215" s="94"/>
      <c r="H215" s="94"/>
      <c r="I215" s="94"/>
      <c r="J215" s="94"/>
      <c r="K215" s="94"/>
      <c r="L215" s="94"/>
      <c r="M215" s="94"/>
      <c r="N215" s="94"/>
      <c r="O215" s="94"/>
      <c r="P215" s="94"/>
      <c r="Q215" s="94"/>
      <c r="R215" s="94"/>
      <c r="S215" s="94"/>
      <c r="T215" s="94"/>
      <c r="U215" s="94"/>
      <c r="V215" s="94"/>
      <c r="W215" s="94"/>
      <c r="X215" s="94"/>
      <c r="Y215" s="94"/>
      <c r="Z215" s="94"/>
    </row>
    <row r="216" spans="1:26" ht="20.25" customHeight="1" x14ac:dyDescent="0.25">
      <c r="A216" s="94"/>
      <c r="B216" s="94"/>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row>
    <row r="217" spans="1:26" ht="20.25" customHeight="1" x14ac:dyDescent="0.25">
      <c r="A217" s="94"/>
      <c r="B217" s="94"/>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row>
    <row r="218" spans="1:26" ht="20.25" customHeight="1" x14ac:dyDescent="0.25">
      <c r="A218" s="94"/>
      <c r="B218" s="94"/>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row>
    <row r="219" spans="1:26" ht="20.25" customHeight="1" x14ac:dyDescent="0.25">
      <c r="A219" s="94"/>
      <c r="B219" s="94"/>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row>
    <row r="220" spans="1:26" ht="20.25" customHeight="1" x14ac:dyDescent="0.25">
      <c r="A220" s="94"/>
      <c r="B220" s="94"/>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row>
    <row r="221" spans="1:26" ht="20.25" customHeight="1" x14ac:dyDescent="0.25">
      <c r="A221" s="94"/>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row>
    <row r="222" spans="1:26" ht="20.25" customHeight="1" x14ac:dyDescent="0.25">
      <c r="A222" s="94"/>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row>
    <row r="223" spans="1:26" ht="20.25" customHeight="1" x14ac:dyDescent="0.25">
      <c r="A223" s="94"/>
      <c r="B223" s="94"/>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row>
    <row r="224" spans="1:26" ht="20.25" customHeight="1" x14ac:dyDescent="0.25">
      <c r="A224" s="94"/>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row>
    <row r="225" spans="1:26" ht="20.25" customHeight="1" x14ac:dyDescent="0.25">
      <c r="A225" s="94"/>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row>
    <row r="226" spans="1:26" ht="20.25" customHeight="1" x14ac:dyDescent="0.25">
      <c r="A226" s="94"/>
      <c r="B226" s="94"/>
      <c r="C226" s="94"/>
      <c r="D226" s="94"/>
      <c r="E226" s="94"/>
      <c r="F226" s="94"/>
      <c r="G226" s="94"/>
      <c r="H226" s="94"/>
      <c r="I226" s="94"/>
      <c r="J226" s="94"/>
      <c r="K226" s="94"/>
      <c r="L226" s="94"/>
      <c r="M226" s="94"/>
      <c r="N226" s="94"/>
      <c r="O226" s="94"/>
      <c r="P226" s="94"/>
      <c r="Q226" s="94"/>
      <c r="R226" s="94"/>
      <c r="S226" s="94"/>
      <c r="T226" s="94"/>
      <c r="U226" s="94"/>
      <c r="V226" s="94"/>
      <c r="W226" s="94"/>
      <c r="X226" s="94"/>
      <c r="Y226" s="94"/>
      <c r="Z226" s="94"/>
    </row>
    <row r="227" spans="1:26" ht="20.25" customHeight="1" x14ac:dyDescent="0.25">
      <c r="A227" s="94"/>
      <c r="B227" s="94"/>
      <c r="C227" s="94"/>
      <c r="D227" s="94"/>
      <c r="E227" s="94"/>
      <c r="F227" s="94"/>
      <c r="G227" s="94"/>
      <c r="H227" s="94"/>
      <c r="I227" s="94"/>
      <c r="J227" s="94"/>
      <c r="K227" s="94"/>
      <c r="L227" s="94"/>
      <c r="M227" s="94"/>
      <c r="N227" s="94"/>
      <c r="O227" s="94"/>
      <c r="P227" s="94"/>
      <c r="Q227" s="94"/>
      <c r="R227" s="94"/>
      <c r="S227" s="94"/>
      <c r="T227" s="94"/>
      <c r="U227" s="94"/>
      <c r="V227" s="94"/>
      <c r="W227" s="94"/>
      <c r="X227" s="94"/>
      <c r="Y227" s="94"/>
      <c r="Z227" s="94"/>
    </row>
    <row r="228" spans="1:26" ht="20.25" customHeight="1" x14ac:dyDescent="0.25">
      <c r="A228" s="94"/>
      <c r="B228" s="94"/>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row>
    <row r="229" spans="1:26" ht="20.25" customHeight="1" x14ac:dyDescent="0.25">
      <c r="A229" s="94"/>
      <c r="B229" s="94"/>
      <c r="C229" s="94"/>
      <c r="D229" s="94"/>
      <c r="E229" s="94"/>
      <c r="F229" s="94"/>
      <c r="G229" s="94"/>
      <c r="H229" s="94"/>
      <c r="I229" s="94"/>
      <c r="J229" s="94"/>
      <c r="K229" s="94"/>
      <c r="L229" s="94"/>
      <c r="M229" s="94"/>
      <c r="N229" s="94"/>
      <c r="O229" s="94"/>
      <c r="P229" s="94"/>
      <c r="Q229" s="94"/>
      <c r="R229" s="94"/>
      <c r="S229" s="94"/>
      <c r="T229" s="94"/>
      <c r="U229" s="94"/>
      <c r="V229" s="94"/>
      <c r="W229" s="94"/>
      <c r="X229" s="94"/>
      <c r="Y229" s="94"/>
      <c r="Z229" s="94"/>
    </row>
    <row r="230" spans="1:26" ht="20.25" customHeight="1" x14ac:dyDescent="0.25">
      <c r="A230" s="94"/>
      <c r="B230" s="94"/>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row>
    <row r="231" spans="1:26" ht="20.25" customHeight="1" x14ac:dyDescent="0.25">
      <c r="A231" s="94"/>
      <c r="B231" s="94"/>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row>
    <row r="232" spans="1:26" ht="20.25" customHeight="1" x14ac:dyDescent="0.25">
      <c r="A232" s="94"/>
      <c r="B232" s="94"/>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row>
    <row r="233" spans="1:26" ht="20.25" customHeight="1" x14ac:dyDescent="0.25">
      <c r="A233" s="94"/>
      <c r="B233" s="94"/>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row>
    <row r="234" spans="1:26" ht="20.25" customHeight="1" x14ac:dyDescent="0.25">
      <c r="A234" s="94"/>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row>
    <row r="235" spans="1:26" ht="20.25" customHeight="1" x14ac:dyDescent="0.25">
      <c r="A235" s="94"/>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row>
    <row r="236" spans="1:26" ht="20.25" customHeight="1" x14ac:dyDescent="0.25">
      <c r="A236" s="94"/>
      <c r="B236" s="94"/>
      <c r="C236" s="94"/>
      <c r="D236" s="94"/>
      <c r="E236" s="94"/>
      <c r="F236" s="94"/>
      <c r="G236" s="94"/>
      <c r="H236" s="94"/>
      <c r="I236" s="94"/>
      <c r="J236" s="94"/>
      <c r="K236" s="94"/>
      <c r="L236" s="94"/>
      <c r="M236" s="94"/>
      <c r="N236" s="94"/>
      <c r="O236" s="94"/>
      <c r="P236" s="94"/>
      <c r="Q236" s="94"/>
      <c r="R236" s="94"/>
      <c r="S236" s="94"/>
      <c r="T236" s="94"/>
      <c r="U236" s="94"/>
      <c r="V236" s="94"/>
      <c r="W236" s="94"/>
      <c r="X236" s="94"/>
      <c r="Y236" s="94"/>
      <c r="Z236" s="94"/>
    </row>
    <row r="237" spans="1:26" ht="20.25" customHeight="1" x14ac:dyDescent="0.25">
      <c r="A237" s="94"/>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row>
    <row r="238" spans="1:26" ht="20.25" customHeight="1" x14ac:dyDescent="0.25">
      <c r="A238" s="94"/>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row>
    <row r="239" spans="1:26" ht="20.25" customHeight="1" x14ac:dyDescent="0.25">
      <c r="A239" s="94"/>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row>
    <row r="240" spans="1:26" ht="20.25" customHeight="1" x14ac:dyDescent="0.25">
      <c r="A240" s="94"/>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row>
    <row r="241" spans="1:26" ht="20.25" customHeight="1" x14ac:dyDescent="0.25">
      <c r="A241" s="94"/>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row>
    <row r="242" spans="1:26" ht="20.25" customHeight="1" x14ac:dyDescent="0.25">
      <c r="A242" s="94"/>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row>
    <row r="243" spans="1:26" ht="20.25" customHeight="1" x14ac:dyDescent="0.25">
      <c r="A243" s="94"/>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row>
    <row r="244" spans="1:26" ht="20.25" customHeight="1" x14ac:dyDescent="0.25">
      <c r="A244" s="94"/>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row>
    <row r="245" spans="1:26" ht="20.25" customHeight="1" x14ac:dyDescent="0.25">
      <c r="A245" s="94"/>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row>
    <row r="246" spans="1:26" ht="20.25" customHeight="1" x14ac:dyDescent="0.25">
      <c r="A246" s="94"/>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row>
    <row r="247" spans="1:26" ht="20.25" customHeight="1" x14ac:dyDescent="0.25">
      <c r="A247" s="94"/>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row>
    <row r="248" spans="1:26" ht="20.25" customHeight="1" x14ac:dyDescent="0.25">
      <c r="A248" s="94"/>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row>
    <row r="249" spans="1:26" ht="20.25" customHeight="1" x14ac:dyDescent="0.25">
      <c r="A249" s="94"/>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row>
    <row r="250" spans="1:26" ht="20.25" customHeight="1" x14ac:dyDescent="0.25">
      <c r="A250" s="94"/>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row>
    <row r="251" spans="1:26" ht="20.25" customHeight="1" x14ac:dyDescent="0.25">
      <c r="A251" s="94"/>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row>
    <row r="252" spans="1:26" ht="20.25" customHeight="1" x14ac:dyDescent="0.25">
      <c r="A252" s="94"/>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row>
    <row r="253" spans="1:26" ht="20.25" customHeight="1" x14ac:dyDescent="0.25">
      <c r="A253" s="94"/>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row>
    <row r="254" spans="1:26" ht="20.25" customHeight="1" x14ac:dyDescent="0.25">
      <c r="A254" s="94"/>
      <c r="B254" s="94"/>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row>
    <row r="255" spans="1:26" ht="20.25" customHeight="1" x14ac:dyDescent="0.25">
      <c r="A255" s="94"/>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row>
    <row r="256" spans="1:26" ht="20.25" customHeight="1" x14ac:dyDescent="0.25">
      <c r="A256" s="94"/>
      <c r="B256" s="94"/>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row>
    <row r="257" spans="1:26" ht="20.25" customHeight="1" x14ac:dyDescent="0.25">
      <c r="A257" s="94"/>
      <c r="B257" s="94"/>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row>
    <row r="258" spans="1:26" ht="20.25" customHeight="1" x14ac:dyDescent="0.25">
      <c r="A258" s="94"/>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row>
    <row r="259" spans="1:26" ht="20.25" customHeight="1" x14ac:dyDescent="0.25">
      <c r="A259" s="94"/>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row>
    <row r="260" spans="1:26" ht="20.25" customHeight="1" x14ac:dyDescent="0.25">
      <c r="A260" s="94"/>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row>
    <row r="261" spans="1:26" ht="20.25" customHeight="1" x14ac:dyDescent="0.25">
      <c r="A261" s="94"/>
      <c r="B261" s="94"/>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row>
    <row r="262" spans="1:26" ht="20.25" customHeight="1" x14ac:dyDescent="0.25">
      <c r="A262" s="94"/>
      <c r="B262" s="94"/>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row>
    <row r="263" spans="1:26" ht="20.25" customHeight="1" x14ac:dyDescent="0.25">
      <c r="A263" s="94"/>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row>
    <row r="264" spans="1:26" ht="20.25" customHeight="1" x14ac:dyDescent="0.25">
      <c r="A264" s="94"/>
      <c r="B264" s="94"/>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row>
    <row r="265" spans="1:26" ht="20.25" customHeight="1" x14ac:dyDescent="0.25">
      <c r="A265" s="94"/>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row>
    <row r="266" spans="1:26" ht="20.25" customHeight="1" x14ac:dyDescent="0.25">
      <c r="A266" s="94"/>
      <c r="B266" s="94"/>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row>
    <row r="267" spans="1:26" ht="20.25" customHeight="1" x14ac:dyDescent="0.25">
      <c r="A267" s="94"/>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row>
    <row r="268" spans="1:26" ht="20.25" customHeight="1" x14ac:dyDescent="0.25">
      <c r="A268" s="94"/>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row>
    <row r="269" spans="1:26" ht="20.25" customHeight="1" x14ac:dyDescent="0.25">
      <c r="A269" s="94"/>
      <c r="B269" s="94"/>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row>
    <row r="270" spans="1:26" ht="20.25" customHeight="1" x14ac:dyDescent="0.25">
      <c r="A270" s="94"/>
      <c r="B270" s="94"/>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row>
    <row r="271" spans="1:26" ht="20.25" customHeight="1" x14ac:dyDescent="0.25">
      <c r="A271" s="94"/>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row>
    <row r="272" spans="1:26" ht="20.25" customHeight="1" x14ac:dyDescent="0.25">
      <c r="A272" s="94"/>
      <c r="B272" s="94"/>
      <c r="C272" s="94"/>
      <c r="D272" s="94"/>
      <c r="E272" s="94"/>
      <c r="F272" s="94"/>
      <c r="G272" s="94"/>
      <c r="H272" s="94"/>
      <c r="I272" s="94"/>
      <c r="J272" s="94"/>
      <c r="K272" s="94"/>
      <c r="L272" s="94"/>
      <c r="M272" s="94"/>
      <c r="N272" s="94"/>
      <c r="O272" s="94"/>
      <c r="P272" s="94"/>
      <c r="Q272" s="94"/>
      <c r="R272" s="94"/>
      <c r="S272" s="94"/>
      <c r="T272" s="94"/>
      <c r="U272" s="94"/>
      <c r="V272" s="94"/>
      <c r="W272" s="94"/>
      <c r="X272" s="94"/>
      <c r="Y272" s="94"/>
      <c r="Z272" s="94"/>
    </row>
    <row r="273" spans="1:26" ht="20.25" customHeight="1" x14ac:dyDescent="0.25">
      <c r="A273" s="94"/>
      <c r="B273" s="94"/>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row>
    <row r="274" spans="1:26" ht="20.25" customHeight="1" x14ac:dyDescent="0.25">
      <c r="A274" s="94"/>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row>
    <row r="275" spans="1:26" ht="20.25" customHeight="1" x14ac:dyDescent="0.25">
      <c r="A275" s="94"/>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row>
    <row r="276" spans="1:26" ht="20.25" customHeight="1" x14ac:dyDescent="0.25">
      <c r="A276" s="94"/>
      <c r="B276" s="94"/>
      <c r="C276" s="94"/>
      <c r="D276" s="94"/>
      <c r="E276" s="94"/>
      <c r="F276" s="94"/>
      <c r="G276" s="94"/>
      <c r="H276" s="94"/>
      <c r="I276" s="94"/>
      <c r="J276" s="94"/>
      <c r="K276" s="94"/>
      <c r="L276" s="94"/>
      <c r="M276" s="94"/>
      <c r="N276" s="94"/>
      <c r="O276" s="94"/>
      <c r="P276" s="94"/>
      <c r="Q276" s="94"/>
      <c r="R276" s="94"/>
      <c r="S276" s="94"/>
      <c r="T276" s="94"/>
      <c r="U276" s="94"/>
      <c r="V276" s="94"/>
      <c r="W276" s="94"/>
      <c r="X276" s="94"/>
      <c r="Y276" s="94"/>
      <c r="Z276" s="94"/>
    </row>
    <row r="277" spans="1:26" ht="20.25" customHeight="1" x14ac:dyDescent="0.25">
      <c r="A277" s="94"/>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row>
    <row r="278" spans="1:26" ht="20.25" customHeight="1" x14ac:dyDescent="0.25">
      <c r="A278" s="94"/>
      <c r="B278" s="94"/>
      <c r="C278" s="94"/>
      <c r="D278" s="94"/>
      <c r="E278" s="94"/>
      <c r="F278" s="94"/>
      <c r="G278" s="94"/>
      <c r="H278" s="94"/>
      <c r="I278" s="94"/>
      <c r="J278" s="94"/>
      <c r="K278" s="94"/>
      <c r="L278" s="94"/>
      <c r="M278" s="94"/>
      <c r="N278" s="94"/>
      <c r="O278" s="94"/>
      <c r="P278" s="94"/>
      <c r="Q278" s="94"/>
      <c r="R278" s="94"/>
      <c r="S278" s="94"/>
      <c r="T278" s="94"/>
      <c r="U278" s="94"/>
      <c r="V278" s="94"/>
      <c r="W278" s="94"/>
      <c r="X278" s="94"/>
      <c r="Y278" s="94"/>
      <c r="Z278" s="94"/>
    </row>
    <row r="279" spans="1:26" ht="20.25" customHeight="1" x14ac:dyDescent="0.25">
      <c r="A279" s="94"/>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4"/>
      <c r="Z279" s="94"/>
    </row>
    <row r="280" spans="1:26" ht="20.25" customHeight="1" x14ac:dyDescent="0.25">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row>
    <row r="281" spans="1:26" ht="20.25" customHeight="1" x14ac:dyDescent="0.25">
      <c r="A281" s="94"/>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4"/>
      <c r="Z281" s="94"/>
    </row>
    <row r="282" spans="1:26" ht="20.25" customHeight="1" x14ac:dyDescent="0.25">
      <c r="A282" s="94"/>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row>
    <row r="283" spans="1:26" ht="20.25" customHeight="1" x14ac:dyDescent="0.25">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row>
    <row r="284" spans="1:26" ht="20.25" customHeight="1" x14ac:dyDescent="0.25">
      <c r="A284" s="94"/>
      <c r="B284" s="94"/>
      <c r="C284" s="94"/>
      <c r="D284" s="94"/>
      <c r="E284" s="94"/>
      <c r="F284" s="94"/>
      <c r="G284" s="94"/>
      <c r="H284" s="94"/>
      <c r="I284" s="94"/>
      <c r="J284" s="94"/>
      <c r="K284" s="94"/>
      <c r="L284" s="94"/>
      <c r="M284" s="94"/>
      <c r="N284" s="94"/>
      <c r="O284" s="94"/>
      <c r="P284" s="94"/>
      <c r="Q284" s="94"/>
      <c r="R284" s="94"/>
      <c r="S284" s="94"/>
      <c r="T284" s="94"/>
      <c r="U284" s="94"/>
      <c r="V284" s="94"/>
      <c r="W284" s="94"/>
      <c r="X284" s="94"/>
      <c r="Y284" s="94"/>
      <c r="Z284" s="94"/>
    </row>
    <row r="285" spans="1:26" ht="20.25" customHeight="1" x14ac:dyDescent="0.25">
      <c r="A285" s="94"/>
      <c r="B285" s="94"/>
      <c r="C285" s="94"/>
      <c r="D285" s="94"/>
      <c r="E285" s="94"/>
      <c r="F285" s="94"/>
      <c r="G285" s="94"/>
      <c r="H285" s="94"/>
      <c r="I285" s="94"/>
      <c r="J285" s="94"/>
      <c r="K285" s="94"/>
      <c r="L285" s="94"/>
      <c r="M285" s="94"/>
      <c r="N285" s="94"/>
      <c r="O285" s="94"/>
      <c r="P285" s="94"/>
      <c r="Q285" s="94"/>
      <c r="R285" s="94"/>
      <c r="S285" s="94"/>
      <c r="T285" s="94"/>
      <c r="U285" s="94"/>
      <c r="V285" s="94"/>
      <c r="W285" s="94"/>
      <c r="X285" s="94"/>
      <c r="Y285" s="94"/>
      <c r="Z285" s="94"/>
    </row>
    <row r="286" spans="1:26" ht="20.25" customHeight="1" x14ac:dyDescent="0.25">
      <c r="A286" s="94"/>
      <c r="B286" s="94"/>
      <c r="C286" s="94"/>
      <c r="D286" s="94"/>
      <c r="E286" s="94"/>
      <c r="F286" s="94"/>
      <c r="G286" s="94"/>
      <c r="H286" s="94"/>
      <c r="I286" s="94"/>
      <c r="J286" s="94"/>
      <c r="K286" s="94"/>
      <c r="L286" s="94"/>
      <c r="M286" s="94"/>
      <c r="N286" s="94"/>
      <c r="O286" s="94"/>
      <c r="P286" s="94"/>
      <c r="Q286" s="94"/>
      <c r="R286" s="94"/>
      <c r="S286" s="94"/>
      <c r="T286" s="94"/>
      <c r="U286" s="94"/>
      <c r="V286" s="94"/>
      <c r="W286" s="94"/>
      <c r="X286" s="94"/>
      <c r="Y286" s="94"/>
      <c r="Z286" s="94"/>
    </row>
    <row r="287" spans="1:26" ht="20.25" customHeight="1" x14ac:dyDescent="0.25">
      <c r="A287" s="94"/>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row>
    <row r="288" spans="1:26" ht="20.25" customHeight="1" x14ac:dyDescent="0.25">
      <c r="A288" s="94"/>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row>
    <row r="289" spans="1:26" ht="20.25" customHeight="1" x14ac:dyDescent="0.25">
      <c r="A289" s="94"/>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row>
    <row r="290" spans="1:26" ht="20.25" customHeight="1" x14ac:dyDescent="0.25">
      <c r="A290" s="94"/>
      <c r="B290" s="94"/>
      <c r="C290" s="94"/>
      <c r="D290" s="94"/>
      <c r="E290" s="94"/>
      <c r="F290" s="94"/>
      <c r="G290" s="94"/>
      <c r="H290" s="94"/>
      <c r="I290" s="94"/>
      <c r="J290" s="94"/>
      <c r="K290" s="94"/>
      <c r="L290" s="94"/>
      <c r="M290" s="94"/>
      <c r="N290" s="94"/>
      <c r="O290" s="94"/>
      <c r="P290" s="94"/>
      <c r="Q290" s="94"/>
      <c r="R290" s="94"/>
      <c r="S290" s="94"/>
      <c r="T290" s="94"/>
      <c r="U290" s="94"/>
      <c r="V290" s="94"/>
      <c r="W290" s="94"/>
      <c r="X290" s="94"/>
      <c r="Y290" s="94"/>
      <c r="Z290" s="94"/>
    </row>
    <row r="291" spans="1:26" ht="20.25" customHeight="1" x14ac:dyDescent="0.25">
      <c r="A291" s="94"/>
      <c r="B291" s="94"/>
      <c r="C291" s="94"/>
      <c r="D291" s="94"/>
      <c r="E291" s="94"/>
      <c r="F291" s="94"/>
      <c r="G291" s="94"/>
      <c r="H291" s="94"/>
      <c r="I291" s="94"/>
      <c r="J291" s="94"/>
      <c r="K291" s="94"/>
      <c r="L291" s="94"/>
      <c r="M291" s="94"/>
      <c r="N291" s="94"/>
      <c r="O291" s="94"/>
      <c r="P291" s="94"/>
      <c r="Q291" s="94"/>
      <c r="R291" s="94"/>
      <c r="S291" s="94"/>
      <c r="T291" s="94"/>
      <c r="U291" s="94"/>
      <c r="V291" s="94"/>
      <c r="W291" s="94"/>
      <c r="X291" s="94"/>
      <c r="Y291" s="94"/>
      <c r="Z291" s="94"/>
    </row>
    <row r="292" spans="1:26" ht="20.25" customHeight="1" x14ac:dyDescent="0.25">
      <c r="A292" s="94"/>
      <c r="B292" s="94"/>
      <c r="C292" s="94"/>
      <c r="D292" s="94"/>
      <c r="E292" s="94"/>
      <c r="F292" s="94"/>
      <c r="G292" s="94"/>
      <c r="H292" s="94"/>
      <c r="I292" s="94"/>
      <c r="J292" s="94"/>
      <c r="K292" s="94"/>
      <c r="L292" s="94"/>
      <c r="M292" s="94"/>
      <c r="N292" s="94"/>
      <c r="O292" s="94"/>
      <c r="P292" s="94"/>
      <c r="Q292" s="94"/>
      <c r="R292" s="94"/>
      <c r="S292" s="94"/>
      <c r="T292" s="94"/>
      <c r="U292" s="94"/>
      <c r="V292" s="94"/>
      <c r="W292" s="94"/>
      <c r="X292" s="94"/>
      <c r="Y292" s="94"/>
      <c r="Z292" s="94"/>
    </row>
    <row r="293" spans="1:26" ht="20.25" customHeight="1" x14ac:dyDescent="0.25">
      <c r="A293" s="94"/>
      <c r="B293" s="94"/>
      <c r="C293" s="94"/>
      <c r="D293" s="94"/>
      <c r="E293" s="94"/>
      <c r="F293" s="94"/>
      <c r="G293" s="94"/>
      <c r="H293" s="94"/>
      <c r="I293" s="94"/>
      <c r="J293" s="94"/>
      <c r="K293" s="94"/>
      <c r="L293" s="94"/>
      <c r="M293" s="94"/>
      <c r="N293" s="94"/>
      <c r="O293" s="94"/>
      <c r="P293" s="94"/>
      <c r="Q293" s="94"/>
      <c r="R293" s="94"/>
      <c r="S293" s="94"/>
      <c r="T293" s="94"/>
      <c r="U293" s="94"/>
      <c r="V293" s="94"/>
      <c r="W293" s="94"/>
      <c r="X293" s="94"/>
      <c r="Y293" s="94"/>
      <c r="Z293" s="94"/>
    </row>
    <row r="294" spans="1:26" ht="20.25" customHeight="1" x14ac:dyDescent="0.25">
      <c r="A294" s="94"/>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row>
    <row r="295" spans="1:26" ht="20.25" customHeight="1" x14ac:dyDescent="0.25">
      <c r="A295" s="94"/>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row>
    <row r="296" spans="1:26" ht="20.25" customHeight="1" x14ac:dyDescent="0.25">
      <c r="A296" s="94"/>
      <c r="B296" s="94"/>
      <c r="C296" s="94"/>
      <c r="D296" s="94"/>
      <c r="E296" s="94"/>
      <c r="F296" s="94"/>
      <c r="G296" s="94"/>
      <c r="H296" s="94"/>
      <c r="I296" s="94"/>
      <c r="J296" s="94"/>
      <c r="K296" s="94"/>
      <c r="L296" s="94"/>
      <c r="M296" s="94"/>
      <c r="N296" s="94"/>
      <c r="O296" s="94"/>
      <c r="P296" s="94"/>
      <c r="Q296" s="94"/>
      <c r="R296" s="94"/>
      <c r="S296" s="94"/>
      <c r="T296" s="94"/>
      <c r="U296" s="94"/>
      <c r="V296" s="94"/>
      <c r="W296" s="94"/>
      <c r="X296" s="94"/>
      <c r="Y296" s="94"/>
      <c r="Z296" s="94"/>
    </row>
    <row r="297" spans="1:26" ht="20.25" customHeight="1" x14ac:dyDescent="0.25">
      <c r="A297" s="94"/>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row>
    <row r="298" spans="1:26" ht="20.25" customHeight="1" x14ac:dyDescent="0.25">
      <c r="A298" s="94"/>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row>
    <row r="299" spans="1:26" ht="20.25" customHeight="1" x14ac:dyDescent="0.25">
      <c r="A299" s="94"/>
      <c r="B299" s="94"/>
      <c r="C299" s="94"/>
      <c r="D299" s="94"/>
      <c r="E299" s="94"/>
      <c r="F299" s="94"/>
      <c r="G299" s="94"/>
      <c r="H299" s="94"/>
      <c r="I299" s="94"/>
      <c r="J299" s="94"/>
      <c r="K299" s="94"/>
      <c r="L299" s="94"/>
      <c r="M299" s="94"/>
      <c r="N299" s="94"/>
      <c r="O299" s="94"/>
      <c r="P299" s="94"/>
      <c r="Q299" s="94"/>
      <c r="R299" s="94"/>
      <c r="S299" s="94"/>
      <c r="T299" s="94"/>
      <c r="U299" s="94"/>
      <c r="V299" s="94"/>
      <c r="W299" s="94"/>
      <c r="X299" s="94"/>
      <c r="Y299" s="94"/>
      <c r="Z299" s="94"/>
    </row>
    <row r="300" spans="1:26" ht="20.25" customHeight="1" x14ac:dyDescent="0.25">
      <c r="A300" s="94"/>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row>
    <row r="301" spans="1:26" ht="20.25" customHeight="1" x14ac:dyDescent="0.25">
      <c r="A301" s="94"/>
      <c r="B301" s="94"/>
      <c r="C301" s="94"/>
      <c r="D301" s="94"/>
      <c r="E301" s="94"/>
      <c r="F301" s="94"/>
      <c r="G301" s="94"/>
      <c r="H301" s="94"/>
      <c r="I301" s="94"/>
      <c r="J301" s="94"/>
      <c r="K301" s="94"/>
      <c r="L301" s="94"/>
      <c r="M301" s="94"/>
      <c r="N301" s="94"/>
      <c r="O301" s="94"/>
      <c r="P301" s="94"/>
      <c r="Q301" s="94"/>
      <c r="R301" s="94"/>
      <c r="S301" s="94"/>
      <c r="T301" s="94"/>
      <c r="U301" s="94"/>
      <c r="V301" s="94"/>
      <c r="W301" s="94"/>
      <c r="X301" s="94"/>
      <c r="Y301" s="94"/>
      <c r="Z301" s="94"/>
    </row>
    <row r="302" spans="1:26" ht="20.25" customHeight="1" x14ac:dyDescent="0.25">
      <c r="A302" s="94"/>
      <c r="B302" s="94"/>
      <c r="C302" s="94"/>
      <c r="D302" s="94"/>
      <c r="E302" s="94"/>
      <c r="F302" s="94"/>
      <c r="G302" s="94"/>
      <c r="H302" s="94"/>
      <c r="I302" s="94"/>
      <c r="J302" s="94"/>
      <c r="K302" s="94"/>
      <c r="L302" s="94"/>
      <c r="M302" s="94"/>
      <c r="N302" s="94"/>
      <c r="O302" s="94"/>
      <c r="P302" s="94"/>
      <c r="Q302" s="94"/>
      <c r="R302" s="94"/>
      <c r="S302" s="94"/>
      <c r="T302" s="94"/>
      <c r="U302" s="94"/>
      <c r="V302" s="94"/>
      <c r="W302" s="94"/>
      <c r="X302" s="94"/>
      <c r="Y302" s="94"/>
      <c r="Z302" s="94"/>
    </row>
    <row r="303" spans="1:26" ht="20.25" customHeight="1" x14ac:dyDescent="0.25">
      <c r="A303" s="94"/>
      <c r="B303" s="94"/>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row>
    <row r="304" spans="1:26" ht="20.25" customHeight="1" x14ac:dyDescent="0.25">
      <c r="A304" s="94"/>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row>
    <row r="305" spans="1:26" ht="20.25" customHeight="1" x14ac:dyDescent="0.25">
      <c r="A305" s="94"/>
      <c r="B305" s="94"/>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row>
    <row r="306" spans="1:26" ht="20.25" customHeight="1" x14ac:dyDescent="0.25">
      <c r="A306" s="94"/>
      <c r="B306" s="94"/>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row>
    <row r="307" spans="1:26" ht="20.25" customHeight="1" x14ac:dyDescent="0.25">
      <c r="A307" s="94"/>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row>
    <row r="308" spans="1:26" ht="20.25" customHeight="1" x14ac:dyDescent="0.25">
      <c r="A308" s="94"/>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row>
    <row r="309" spans="1:26" ht="20.25" customHeight="1" x14ac:dyDescent="0.25">
      <c r="A309" s="94"/>
      <c r="B309" s="94"/>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row>
    <row r="310" spans="1:26" ht="20.25" customHeight="1" x14ac:dyDescent="0.25">
      <c r="A310" s="94"/>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row>
    <row r="311" spans="1:26" ht="20.25" customHeight="1" x14ac:dyDescent="0.25">
      <c r="A311" s="94"/>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row>
    <row r="312" spans="1:26" ht="20.25" customHeight="1" x14ac:dyDescent="0.25">
      <c r="A312" s="94"/>
      <c r="B312" s="94"/>
      <c r="C312" s="94"/>
      <c r="D312" s="94"/>
      <c r="E312" s="94"/>
      <c r="F312" s="94"/>
      <c r="G312" s="94"/>
      <c r="H312" s="94"/>
      <c r="I312" s="94"/>
      <c r="J312" s="94"/>
      <c r="K312" s="94"/>
      <c r="L312" s="94"/>
      <c r="M312" s="94"/>
      <c r="N312" s="94"/>
      <c r="O312" s="94"/>
      <c r="P312" s="94"/>
      <c r="Q312" s="94"/>
      <c r="R312" s="94"/>
      <c r="S312" s="94"/>
      <c r="T312" s="94"/>
      <c r="U312" s="94"/>
      <c r="V312" s="94"/>
      <c r="W312" s="94"/>
      <c r="X312" s="94"/>
      <c r="Y312" s="94"/>
      <c r="Z312" s="94"/>
    </row>
    <row r="313" spans="1:26" ht="20.25" customHeight="1" x14ac:dyDescent="0.25">
      <c r="A313" s="94"/>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row>
    <row r="314" spans="1:26" ht="20.25" customHeight="1" x14ac:dyDescent="0.25">
      <c r="A314" s="94"/>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row>
    <row r="315" spans="1:26" ht="20.25" customHeight="1" x14ac:dyDescent="0.25">
      <c r="A315" s="94"/>
      <c r="B315" s="94"/>
      <c r="C315" s="94"/>
      <c r="D315" s="94"/>
      <c r="E315" s="94"/>
      <c r="F315" s="94"/>
      <c r="G315" s="94"/>
      <c r="H315" s="94"/>
      <c r="I315" s="94"/>
      <c r="J315" s="94"/>
      <c r="K315" s="94"/>
      <c r="L315" s="94"/>
      <c r="M315" s="94"/>
      <c r="N315" s="94"/>
      <c r="O315" s="94"/>
      <c r="P315" s="94"/>
      <c r="Q315" s="94"/>
      <c r="R315" s="94"/>
      <c r="S315" s="94"/>
      <c r="T315" s="94"/>
      <c r="U315" s="94"/>
      <c r="V315" s="94"/>
      <c r="W315" s="94"/>
      <c r="X315" s="94"/>
      <c r="Y315" s="94"/>
      <c r="Z315" s="94"/>
    </row>
    <row r="316" spans="1:26" ht="20.25" customHeight="1" x14ac:dyDescent="0.25">
      <c r="A316" s="94"/>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row>
    <row r="317" spans="1:26" ht="20.25" customHeight="1" x14ac:dyDescent="0.25">
      <c r="A317" s="94"/>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row>
    <row r="318" spans="1:26" ht="20.25" customHeight="1" x14ac:dyDescent="0.25">
      <c r="A318" s="94"/>
      <c r="B318" s="94"/>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row>
    <row r="319" spans="1:26" ht="20.25" customHeight="1" x14ac:dyDescent="0.25">
      <c r="A319" s="94"/>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row>
    <row r="320" spans="1:26" ht="20.25" customHeight="1" x14ac:dyDescent="0.25">
      <c r="A320" s="94"/>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row>
    <row r="321" spans="1:26" ht="20.25" customHeight="1" x14ac:dyDescent="0.25">
      <c r="A321" s="94"/>
      <c r="B321" s="94"/>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row>
    <row r="322" spans="1:26" ht="20.25" customHeight="1" x14ac:dyDescent="0.25">
      <c r="A322" s="94"/>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row>
    <row r="323" spans="1:26" ht="20.25" customHeight="1" x14ac:dyDescent="0.25">
      <c r="A323" s="94"/>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row>
    <row r="324" spans="1:26" ht="20.25" customHeight="1" x14ac:dyDescent="0.25">
      <c r="A324" s="94"/>
      <c r="B324" s="94"/>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row>
    <row r="325" spans="1:26" ht="20.25" customHeight="1" x14ac:dyDescent="0.25">
      <c r="A325" s="94"/>
      <c r="B325" s="94"/>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row>
    <row r="326" spans="1:26" ht="20.25" customHeight="1" x14ac:dyDescent="0.25">
      <c r="A326" s="94"/>
      <c r="B326" s="94"/>
      <c r="C326" s="94"/>
      <c r="D326" s="94"/>
      <c r="E326" s="94"/>
      <c r="F326" s="94"/>
      <c r="G326" s="94"/>
      <c r="H326" s="94"/>
      <c r="I326" s="94"/>
      <c r="J326" s="94"/>
      <c r="K326" s="94"/>
      <c r="L326" s="94"/>
      <c r="M326" s="94"/>
      <c r="N326" s="94"/>
      <c r="O326" s="94"/>
      <c r="P326" s="94"/>
      <c r="Q326" s="94"/>
      <c r="R326" s="94"/>
      <c r="S326" s="94"/>
      <c r="T326" s="94"/>
      <c r="U326" s="94"/>
      <c r="V326" s="94"/>
      <c r="W326" s="94"/>
      <c r="X326" s="94"/>
      <c r="Y326" s="94"/>
      <c r="Z326" s="94"/>
    </row>
    <row r="327" spans="1:26" ht="20.25" customHeight="1" x14ac:dyDescent="0.25">
      <c r="A327" s="94"/>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row>
    <row r="328" spans="1:26" ht="20.25" customHeight="1" x14ac:dyDescent="0.25">
      <c r="A328" s="94"/>
      <c r="B328" s="94"/>
      <c r="C328" s="94"/>
      <c r="D328" s="94"/>
      <c r="E328" s="94"/>
      <c r="F328" s="94"/>
      <c r="G328" s="94"/>
      <c r="H328" s="94"/>
      <c r="I328" s="94"/>
      <c r="J328" s="94"/>
      <c r="K328" s="94"/>
      <c r="L328" s="94"/>
      <c r="M328" s="94"/>
      <c r="N328" s="94"/>
      <c r="O328" s="94"/>
      <c r="P328" s="94"/>
      <c r="Q328" s="94"/>
      <c r="R328" s="94"/>
      <c r="S328" s="94"/>
      <c r="T328" s="94"/>
      <c r="U328" s="94"/>
      <c r="V328" s="94"/>
      <c r="W328" s="94"/>
      <c r="X328" s="94"/>
      <c r="Y328" s="94"/>
      <c r="Z328" s="94"/>
    </row>
    <row r="329" spans="1:26" ht="20.25" customHeight="1" x14ac:dyDescent="0.25">
      <c r="A329" s="94"/>
      <c r="B329" s="94"/>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row>
    <row r="330" spans="1:26" ht="20.25" customHeight="1" x14ac:dyDescent="0.25">
      <c r="A330" s="94"/>
      <c r="B330" s="94"/>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row>
    <row r="331" spans="1:26" ht="20.25" customHeight="1" x14ac:dyDescent="0.25">
      <c r="A331" s="94"/>
      <c r="B331" s="94"/>
      <c r="C331" s="94"/>
      <c r="D331" s="94"/>
      <c r="E331" s="94"/>
      <c r="F331" s="94"/>
      <c r="G331" s="94"/>
      <c r="H331" s="94"/>
      <c r="I331" s="94"/>
      <c r="J331" s="94"/>
      <c r="K331" s="94"/>
      <c r="L331" s="94"/>
      <c r="M331" s="94"/>
      <c r="N331" s="94"/>
      <c r="O331" s="94"/>
      <c r="P331" s="94"/>
      <c r="Q331" s="94"/>
      <c r="R331" s="94"/>
      <c r="S331" s="94"/>
      <c r="T331" s="94"/>
      <c r="U331" s="94"/>
      <c r="V331" s="94"/>
      <c r="W331" s="94"/>
      <c r="X331" s="94"/>
      <c r="Y331" s="94"/>
      <c r="Z331" s="94"/>
    </row>
    <row r="332" spans="1:26" ht="20.25" customHeight="1" x14ac:dyDescent="0.25">
      <c r="A332" s="94"/>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row>
    <row r="333" spans="1:26" ht="20.25" customHeight="1" x14ac:dyDescent="0.25">
      <c r="A333" s="94"/>
      <c r="B333" s="94"/>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row>
    <row r="334" spans="1:26" ht="20.25" customHeight="1" x14ac:dyDescent="0.25">
      <c r="A334" s="94"/>
      <c r="B334" s="94"/>
      <c r="C334" s="94"/>
      <c r="D334" s="94"/>
      <c r="E334" s="94"/>
      <c r="F334" s="94"/>
      <c r="G334" s="94"/>
      <c r="H334" s="94"/>
      <c r="I334" s="94"/>
      <c r="J334" s="94"/>
      <c r="K334" s="94"/>
      <c r="L334" s="94"/>
      <c r="M334" s="94"/>
      <c r="N334" s="94"/>
      <c r="O334" s="94"/>
      <c r="P334" s="94"/>
      <c r="Q334" s="94"/>
      <c r="R334" s="94"/>
      <c r="S334" s="94"/>
      <c r="T334" s="94"/>
      <c r="U334" s="94"/>
      <c r="V334" s="94"/>
      <c r="W334" s="94"/>
      <c r="X334" s="94"/>
      <c r="Y334" s="94"/>
      <c r="Z334" s="94"/>
    </row>
    <row r="335" spans="1:26" ht="20.25" customHeight="1" x14ac:dyDescent="0.25">
      <c r="A335" s="94"/>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row>
    <row r="336" spans="1:26" ht="20.25" customHeight="1" x14ac:dyDescent="0.25">
      <c r="A336" s="94"/>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row>
    <row r="337" spans="1:26" ht="20.25" customHeight="1" x14ac:dyDescent="0.25">
      <c r="A337" s="94"/>
      <c r="B337" s="94"/>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row>
    <row r="338" spans="1:26" ht="20.25" customHeight="1" x14ac:dyDescent="0.25">
      <c r="A338" s="94"/>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row>
    <row r="339" spans="1:26" ht="20.25" customHeight="1" x14ac:dyDescent="0.25">
      <c r="A339" s="94"/>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row>
    <row r="340" spans="1:26" ht="20.25" customHeight="1" x14ac:dyDescent="0.25">
      <c r="A340" s="94"/>
      <c r="B340" s="94"/>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row>
    <row r="341" spans="1:26" ht="20.25" customHeight="1" x14ac:dyDescent="0.25">
      <c r="A341" s="94"/>
      <c r="B341" s="94"/>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row>
    <row r="342" spans="1:26" ht="20.25" customHeight="1" x14ac:dyDescent="0.25">
      <c r="A342" s="94"/>
      <c r="B342" s="94"/>
      <c r="C342" s="94"/>
      <c r="D342" s="94"/>
      <c r="E342" s="94"/>
      <c r="F342" s="94"/>
      <c r="G342" s="94"/>
      <c r="H342" s="94"/>
      <c r="I342" s="94"/>
      <c r="J342" s="94"/>
      <c r="K342" s="94"/>
      <c r="L342" s="94"/>
      <c r="M342" s="94"/>
      <c r="N342" s="94"/>
      <c r="O342" s="94"/>
      <c r="P342" s="94"/>
      <c r="Q342" s="94"/>
      <c r="R342" s="94"/>
      <c r="S342" s="94"/>
      <c r="T342" s="94"/>
      <c r="U342" s="94"/>
      <c r="V342" s="94"/>
      <c r="W342" s="94"/>
      <c r="X342" s="94"/>
      <c r="Y342" s="94"/>
      <c r="Z342" s="94"/>
    </row>
    <row r="343" spans="1:26" ht="20.25" customHeight="1" x14ac:dyDescent="0.25">
      <c r="A343" s="94"/>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row>
    <row r="344" spans="1:26" ht="20.25" customHeight="1" x14ac:dyDescent="0.25">
      <c r="A344" s="94"/>
      <c r="B344" s="94"/>
      <c r="C344" s="94"/>
      <c r="D344" s="94"/>
      <c r="E344" s="94"/>
      <c r="F344" s="94"/>
      <c r="G344" s="94"/>
      <c r="H344" s="94"/>
      <c r="I344" s="94"/>
      <c r="J344" s="94"/>
      <c r="K344" s="94"/>
      <c r="L344" s="94"/>
      <c r="M344" s="94"/>
      <c r="N344" s="94"/>
      <c r="O344" s="94"/>
      <c r="P344" s="94"/>
      <c r="Q344" s="94"/>
      <c r="R344" s="94"/>
      <c r="S344" s="94"/>
      <c r="T344" s="94"/>
      <c r="U344" s="94"/>
      <c r="V344" s="94"/>
      <c r="W344" s="94"/>
      <c r="X344" s="94"/>
      <c r="Y344" s="94"/>
      <c r="Z344" s="94"/>
    </row>
    <row r="345" spans="1:26" ht="20.25" customHeight="1" x14ac:dyDescent="0.25">
      <c r="A345" s="94"/>
      <c r="B345" s="94"/>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row>
    <row r="346" spans="1:26" ht="20.25" customHeight="1" x14ac:dyDescent="0.25">
      <c r="A346" s="94"/>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row>
    <row r="347" spans="1:26" ht="20.25" customHeight="1" x14ac:dyDescent="0.25">
      <c r="A347" s="94"/>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row>
    <row r="348" spans="1:26" ht="20.25" customHeight="1" x14ac:dyDescent="0.25">
      <c r="A348" s="94"/>
      <c r="B348" s="94"/>
      <c r="C348" s="94"/>
      <c r="D348" s="94"/>
      <c r="E348" s="94"/>
      <c r="F348" s="94"/>
      <c r="G348" s="94"/>
      <c r="H348" s="94"/>
      <c r="I348" s="94"/>
      <c r="J348" s="94"/>
      <c r="K348" s="94"/>
      <c r="L348" s="94"/>
      <c r="M348" s="94"/>
      <c r="N348" s="94"/>
      <c r="O348" s="94"/>
      <c r="P348" s="94"/>
      <c r="Q348" s="94"/>
      <c r="R348" s="94"/>
      <c r="S348" s="94"/>
      <c r="T348" s="94"/>
      <c r="U348" s="94"/>
      <c r="V348" s="94"/>
      <c r="W348" s="94"/>
      <c r="X348" s="94"/>
      <c r="Y348" s="94"/>
      <c r="Z348" s="94"/>
    </row>
    <row r="349" spans="1:26" ht="20.25" customHeight="1" x14ac:dyDescent="0.25">
      <c r="A349" s="94"/>
      <c r="B349" s="94"/>
      <c r="C349" s="94"/>
      <c r="D349" s="94"/>
      <c r="E349" s="94"/>
      <c r="F349" s="94"/>
      <c r="G349" s="94"/>
      <c r="H349" s="94"/>
      <c r="I349" s="94"/>
      <c r="J349" s="94"/>
      <c r="K349" s="94"/>
      <c r="L349" s="94"/>
      <c r="M349" s="94"/>
      <c r="N349" s="94"/>
      <c r="O349" s="94"/>
      <c r="P349" s="94"/>
      <c r="Q349" s="94"/>
      <c r="R349" s="94"/>
      <c r="S349" s="94"/>
      <c r="T349" s="94"/>
      <c r="U349" s="94"/>
      <c r="V349" s="94"/>
      <c r="W349" s="94"/>
      <c r="X349" s="94"/>
      <c r="Y349" s="94"/>
      <c r="Z349" s="94"/>
    </row>
    <row r="350" spans="1:26" ht="20.25" customHeight="1" x14ac:dyDescent="0.25">
      <c r="A350" s="94"/>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row>
    <row r="351" spans="1:26" ht="20.25" customHeight="1" x14ac:dyDescent="0.25">
      <c r="A351" s="94"/>
      <c r="B351" s="94"/>
      <c r="C351" s="94"/>
      <c r="D351" s="94"/>
      <c r="E351" s="94"/>
      <c r="F351" s="94"/>
      <c r="G351" s="94"/>
      <c r="H351" s="94"/>
      <c r="I351" s="94"/>
      <c r="J351" s="94"/>
      <c r="K351" s="94"/>
      <c r="L351" s="94"/>
      <c r="M351" s="94"/>
      <c r="N351" s="94"/>
      <c r="O351" s="94"/>
      <c r="P351" s="94"/>
      <c r="Q351" s="94"/>
      <c r="R351" s="94"/>
      <c r="S351" s="94"/>
      <c r="T351" s="94"/>
      <c r="U351" s="94"/>
      <c r="V351" s="94"/>
      <c r="W351" s="94"/>
      <c r="X351" s="94"/>
      <c r="Y351" s="94"/>
      <c r="Z351" s="94"/>
    </row>
    <row r="352" spans="1:26" ht="20.25" customHeight="1" x14ac:dyDescent="0.25">
      <c r="A352" s="94"/>
      <c r="B352" s="94"/>
      <c r="C352" s="94"/>
      <c r="D352" s="94"/>
      <c r="E352" s="94"/>
      <c r="F352" s="94"/>
      <c r="G352" s="94"/>
      <c r="H352" s="94"/>
      <c r="I352" s="94"/>
      <c r="J352" s="94"/>
      <c r="K352" s="94"/>
      <c r="L352" s="94"/>
      <c r="M352" s="94"/>
      <c r="N352" s="94"/>
      <c r="O352" s="94"/>
      <c r="P352" s="94"/>
      <c r="Q352" s="94"/>
      <c r="R352" s="94"/>
      <c r="S352" s="94"/>
      <c r="T352" s="94"/>
      <c r="U352" s="94"/>
      <c r="V352" s="94"/>
      <c r="W352" s="94"/>
      <c r="X352" s="94"/>
      <c r="Y352" s="94"/>
      <c r="Z352" s="94"/>
    </row>
    <row r="353" spans="1:26" ht="20.25" customHeight="1" x14ac:dyDescent="0.25">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row>
    <row r="354" spans="1:26" ht="20.25" customHeight="1" x14ac:dyDescent="0.25">
      <c r="A354" s="94"/>
      <c r="B354" s="94"/>
      <c r="C354" s="94"/>
      <c r="D354" s="94"/>
      <c r="E354" s="94"/>
      <c r="F354" s="94"/>
      <c r="G354" s="94"/>
      <c r="H354" s="94"/>
      <c r="I354" s="94"/>
      <c r="J354" s="94"/>
      <c r="K354" s="94"/>
      <c r="L354" s="94"/>
      <c r="M354" s="94"/>
      <c r="N354" s="94"/>
      <c r="O354" s="94"/>
      <c r="P354" s="94"/>
      <c r="Q354" s="94"/>
      <c r="R354" s="94"/>
      <c r="S354" s="94"/>
      <c r="T354" s="94"/>
      <c r="U354" s="94"/>
      <c r="V354" s="94"/>
      <c r="W354" s="94"/>
      <c r="X354" s="94"/>
      <c r="Y354" s="94"/>
      <c r="Z354" s="94"/>
    </row>
    <row r="355" spans="1:26" ht="20.25" customHeight="1" x14ac:dyDescent="0.25">
      <c r="A355" s="94"/>
      <c r="B355" s="94"/>
      <c r="C355" s="94"/>
      <c r="D355" s="94"/>
      <c r="E355" s="94"/>
      <c r="F355" s="94"/>
      <c r="G355" s="94"/>
      <c r="H355" s="94"/>
      <c r="I355" s="94"/>
      <c r="J355" s="94"/>
      <c r="K355" s="94"/>
      <c r="L355" s="94"/>
      <c r="M355" s="94"/>
      <c r="N355" s="94"/>
      <c r="O355" s="94"/>
      <c r="P355" s="94"/>
      <c r="Q355" s="94"/>
      <c r="R355" s="94"/>
      <c r="S355" s="94"/>
      <c r="T355" s="94"/>
      <c r="U355" s="94"/>
      <c r="V355" s="94"/>
      <c r="W355" s="94"/>
      <c r="X355" s="94"/>
      <c r="Y355" s="94"/>
      <c r="Z355" s="94"/>
    </row>
    <row r="356" spans="1:26" ht="20.25" customHeight="1" x14ac:dyDescent="0.25">
      <c r="A356" s="94"/>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row>
    <row r="357" spans="1:26" ht="20.25" customHeight="1" x14ac:dyDescent="0.25">
      <c r="A357" s="94"/>
      <c r="B357" s="94"/>
      <c r="C357" s="94"/>
      <c r="D357" s="94"/>
      <c r="E357" s="94"/>
      <c r="F357" s="94"/>
      <c r="G357" s="94"/>
      <c r="H357" s="94"/>
      <c r="I357" s="94"/>
      <c r="J357" s="94"/>
      <c r="K357" s="94"/>
      <c r="L357" s="94"/>
      <c r="M357" s="94"/>
      <c r="N357" s="94"/>
      <c r="O357" s="94"/>
      <c r="P357" s="94"/>
      <c r="Q357" s="94"/>
      <c r="R357" s="94"/>
      <c r="S357" s="94"/>
      <c r="T357" s="94"/>
      <c r="U357" s="94"/>
      <c r="V357" s="94"/>
      <c r="W357" s="94"/>
      <c r="X357" s="94"/>
      <c r="Y357" s="94"/>
      <c r="Z357" s="94"/>
    </row>
    <row r="358" spans="1:26" ht="20.25" customHeight="1" x14ac:dyDescent="0.25">
      <c r="A358" s="94"/>
      <c r="B358" s="94"/>
      <c r="C358" s="94"/>
      <c r="D358" s="94"/>
      <c r="E358" s="94"/>
      <c r="F358" s="94"/>
      <c r="G358" s="94"/>
      <c r="H358" s="94"/>
      <c r="I358" s="94"/>
      <c r="J358" s="94"/>
      <c r="K358" s="94"/>
      <c r="L358" s="94"/>
      <c r="M358" s="94"/>
      <c r="N358" s="94"/>
      <c r="O358" s="94"/>
      <c r="P358" s="94"/>
      <c r="Q358" s="94"/>
      <c r="R358" s="94"/>
      <c r="S358" s="94"/>
      <c r="T358" s="94"/>
      <c r="U358" s="94"/>
      <c r="V358" s="94"/>
      <c r="W358" s="94"/>
      <c r="X358" s="94"/>
      <c r="Y358" s="94"/>
      <c r="Z358" s="94"/>
    </row>
    <row r="359" spans="1:26" ht="20.25" customHeight="1" x14ac:dyDescent="0.25">
      <c r="A359" s="94"/>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row>
    <row r="360" spans="1:26" ht="20.25" customHeight="1" x14ac:dyDescent="0.25">
      <c r="A360" s="94"/>
      <c r="B360" s="94"/>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row>
    <row r="361" spans="1:26" ht="20.25" customHeight="1" x14ac:dyDescent="0.25">
      <c r="A361" s="94"/>
      <c r="B361" s="94"/>
      <c r="C361" s="94"/>
      <c r="D361" s="94"/>
      <c r="E361" s="94"/>
      <c r="F361" s="94"/>
      <c r="G361" s="94"/>
      <c r="H361" s="94"/>
      <c r="I361" s="94"/>
      <c r="J361" s="94"/>
      <c r="K361" s="94"/>
      <c r="L361" s="94"/>
      <c r="M361" s="94"/>
      <c r="N361" s="94"/>
      <c r="O361" s="94"/>
      <c r="P361" s="94"/>
      <c r="Q361" s="94"/>
      <c r="R361" s="94"/>
      <c r="S361" s="94"/>
      <c r="T361" s="94"/>
      <c r="U361" s="94"/>
      <c r="V361" s="94"/>
      <c r="W361" s="94"/>
      <c r="X361" s="94"/>
      <c r="Y361" s="94"/>
      <c r="Z361" s="94"/>
    </row>
    <row r="362" spans="1:26" ht="20.25" customHeight="1" x14ac:dyDescent="0.25">
      <c r="A362" s="94"/>
      <c r="B362" s="94"/>
      <c r="C362" s="94"/>
      <c r="D362" s="94"/>
      <c r="E362" s="94"/>
      <c r="F362" s="94"/>
      <c r="G362" s="94"/>
      <c r="H362" s="94"/>
      <c r="I362" s="94"/>
      <c r="J362" s="94"/>
      <c r="K362" s="94"/>
      <c r="L362" s="94"/>
      <c r="M362" s="94"/>
      <c r="N362" s="94"/>
      <c r="O362" s="94"/>
      <c r="P362" s="94"/>
      <c r="Q362" s="94"/>
      <c r="R362" s="94"/>
      <c r="S362" s="94"/>
      <c r="T362" s="94"/>
      <c r="U362" s="94"/>
      <c r="V362" s="94"/>
      <c r="W362" s="94"/>
      <c r="X362" s="94"/>
      <c r="Y362" s="94"/>
      <c r="Z362" s="94"/>
    </row>
    <row r="363" spans="1:26" ht="20.25" customHeight="1" x14ac:dyDescent="0.25">
      <c r="A363" s="94"/>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row>
    <row r="364" spans="1:26" ht="20.25" customHeight="1" x14ac:dyDescent="0.25">
      <c r="A364" s="94"/>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row>
    <row r="365" spans="1:26" ht="20.25" customHeight="1" x14ac:dyDescent="0.25">
      <c r="A365" s="94"/>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row>
    <row r="366" spans="1:26" ht="20.25" customHeight="1" x14ac:dyDescent="0.25">
      <c r="A366" s="94"/>
      <c r="B366" s="94"/>
      <c r="C366" s="94"/>
      <c r="D366" s="94"/>
      <c r="E366" s="94"/>
      <c r="F366" s="94"/>
      <c r="G366" s="94"/>
      <c r="H366" s="94"/>
      <c r="I366" s="94"/>
      <c r="J366" s="94"/>
      <c r="K366" s="94"/>
      <c r="L366" s="94"/>
      <c r="M366" s="94"/>
      <c r="N366" s="94"/>
      <c r="O366" s="94"/>
      <c r="P366" s="94"/>
      <c r="Q366" s="94"/>
      <c r="R366" s="94"/>
      <c r="S366" s="94"/>
      <c r="T366" s="94"/>
      <c r="U366" s="94"/>
      <c r="V366" s="94"/>
      <c r="W366" s="94"/>
      <c r="X366" s="94"/>
      <c r="Y366" s="94"/>
      <c r="Z366" s="94"/>
    </row>
    <row r="367" spans="1:26" ht="20.25" customHeight="1" x14ac:dyDescent="0.25">
      <c r="A367" s="94"/>
      <c r="B367" s="94"/>
      <c r="C367" s="94"/>
      <c r="D367" s="94"/>
      <c r="E367" s="94"/>
      <c r="F367" s="94"/>
      <c r="G367" s="94"/>
      <c r="H367" s="94"/>
      <c r="I367" s="94"/>
      <c r="J367" s="94"/>
      <c r="K367" s="94"/>
      <c r="L367" s="94"/>
      <c r="M367" s="94"/>
      <c r="N367" s="94"/>
      <c r="O367" s="94"/>
      <c r="P367" s="94"/>
      <c r="Q367" s="94"/>
      <c r="R367" s="94"/>
      <c r="S367" s="94"/>
      <c r="T367" s="94"/>
      <c r="U367" s="94"/>
      <c r="V367" s="94"/>
      <c r="W367" s="94"/>
      <c r="X367" s="94"/>
      <c r="Y367" s="94"/>
      <c r="Z367" s="94"/>
    </row>
    <row r="368" spans="1:26" ht="20.25" customHeight="1" x14ac:dyDescent="0.25">
      <c r="A368" s="94"/>
      <c r="B368" s="94"/>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row>
    <row r="369" spans="1:26" ht="20.25" customHeight="1" x14ac:dyDescent="0.25">
      <c r="A369" s="94"/>
      <c r="B369" s="94"/>
      <c r="C369" s="94"/>
      <c r="D369" s="94"/>
      <c r="E369" s="94"/>
      <c r="F369" s="94"/>
      <c r="G369" s="94"/>
      <c r="H369" s="94"/>
      <c r="I369" s="94"/>
      <c r="J369" s="94"/>
      <c r="K369" s="94"/>
      <c r="L369" s="94"/>
      <c r="M369" s="94"/>
      <c r="N369" s="94"/>
      <c r="O369" s="94"/>
      <c r="P369" s="94"/>
      <c r="Q369" s="94"/>
      <c r="R369" s="94"/>
      <c r="S369" s="94"/>
      <c r="T369" s="94"/>
      <c r="U369" s="94"/>
      <c r="V369" s="94"/>
      <c r="W369" s="94"/>
      <c r="X369" s="94"/>
      <c r="Y369" s="94"/>
      <c r="Z369" s="94"/>
    </row>
    <row r="370" spans="1:26" ht="20.25" customHeight="1" x14ac:dyDescent="0.25">
      <c r="A370" s="94"/>
      <c r="B370" s="94"/>
      <c r="C370" s="94"/>
      <c r="D370" s="94"/>
      <c r="E370" s="94"/>
      <c r="F370" s="94"/>
      <c r="G370" s="94"/>
      <c r="H370" s="94"/>
      <c r="I370" s="94"/>
      <c r="J370" s="94"/>
      <c r="K370" s="94"/>
      <c r="L370" s="94"/>
      <c r="M370" s="94"/>
      <c r="N370" s="94"/>
      <c r="O370" s="94"/>
      <c r="P370" s="94"/>
      <c r="Q370" s="94"/>
      <c r="R370" s="94"/>
      <c r="S370" s="94"/>
      <c r="T370" s="94"/>
      <c r="U370" s="94"/>
      <c r="V370" s="94"/>
      <c r="W370" s="94"/>
      <c r="X370" s="94"/>
      <c r="Y370" s="94"/>
      <c r="Z370" s="94"/>
    </row>
    <row r="371" spans="1:26" ht="20.25" customHeight="1" x14ac:dyDescent="0.25">
      <c r="A371" s="94"/>
      <c r="B371" s="94"/>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row>
    <row r="372" spans="1:26" ht="20.25" customHeight="1" x14ac:dyDescent="0.25">
      <c r="A372" s="94"/>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row>
    <row r="373" spans="1:26" ht="20.25" customHeight="1" x14ac:dyDescent="0.25">
      <c r="A373" s="94"/>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row>
    <row r="374" spans="1:26" ht="20.25" customHeight="1" x14ac:dyDescent="0.25">
      <c r="A374" s="94"/>
      <c r="B374" s="94"/>
      <c r="C374" s="94"/>
      <c r="D374" s="94"/>
      <c r="E374" s="94"/>
      <c r="F374" s="94"/>
      <c r="G374" s="94"/>
      <c r="H374" s="94"/>
      <c r="I374" s="94"/>
      <c r="J374" s="94"/>
      <c r="K374" s="94"/>
      <c r="L374" s="94"/>
      <c r="M374" s="94"/>
      <c r="N374" s="94"/>
      <c r="O374" s="94"/>
      <c r="P374" s="94"/>
      <c r="Q374" s="94"/>
      <c r="R374" s="94"/>
      <c r="S374" s="94"/>
      <c r="T374" s="94"/>
      <c r="U374" s="94"/>
      <c r="V374" s="94"/>
      <c r="W374" s="94"/>
      <c r="X374" s="94"/>
      <c r="Y374" s="94"/>
      <c r="Z374" s="94"/>
    </row>
    <row r="375" spans="1:26" ht="20.25" customHeight="1" x14ac:dyDescent="0.25">
      <c r="A375" s="94"/>
      <c r="B375" s="94"/>
      <c r="C375" s="94"/>
      <c r="D375" s="94"/>
      <c r="E375" s="94"/>
      <c r="F375" s="94"/>
      <c r="G375" s="94"/>
      <c r="H375" s="94"/>
      <c r="I375" s="94"/>
      <c r="J375" s="94"/>
      <c r="K375" s="94"/>
      <c r="L375" s="94"/>
      <c r="M375" s="94"/>
      <c r="N375" s="94"/>
      <c r="O375" s="94"/>
      <c r="P375" s="94"/>
      <c r="Q375" s="94"/>
      <c r="R375" s="94"/>
      <c r="S375" s="94"/>
      <c r="T375" s="94"/>
      <c r="U375" s="94"/>
      <c r="V375" s="94"/>
      <c r="W375" s="94"/>
      <c r="X375" s="94"/>
      <c r="Y375" s="94"/>
      <c r="Z375" s="94"/>
    </row>
    <row r="376" spans="1:26" ht="20.25" customHeight="1" x14ac:dyDescent="0.25">
      <c r="A376" s="94"/>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row>
    <row r="377" spans="1:26" ht="20.25" customHeight="1" x14ac:dyDescent="0.25">
      <c r="A377" s="94"/>
      <c r="B377" s="94"/>
      <c r="C377" s="94"/>
      <c r="D377" s="94"/>
      <c r="E377" s="94"/>
      <c r="F377" s="94"/>
      <c r="G377" s="94"/>
      <c r="H377" s="94"/>
      <c r="I377" s="94"/>
      <c r="J377" s="94"/>
      <c r="K377" s="94"/>
      <c r="L377" s="94"/>
      <c r="M377" s="94"/>
      <c r="N377" s="94"/>
      <c r="O377" s="94"/>
      <c r="P377" s="94"/>
      <c r="Q377" s="94"/>
      <c r="R377" s="94"/>
      <c r="S377" s="94"/>
      <c r="T377" s="94"/>
      <c r="U377" s="94"/>
      <c r="V377" s="94"/>
      <c r="W377" s="94"/>
      <c r="X377" s="94"/>
      <c r="Y377" s="94"/>
      <c r="Z377" s="94"/>
    </row>
    <row r="378" spans="1:26" ht="20.25" customHeight="1" x14ac:dyDescent="0.25">
      <c r="A378" s="94"/>
      <c r="B378" s="94"/>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4"/>
    </row>
    <row r="379" spans="1:26" ht="20.25" customHeight="1" x14ac:dyDescent="0.25">
      <c r="A379" s="94"/>
      <c r="B379" s="94"/>
      <c r="C379" s="94"/>
      <c r="D379" s="94"/>
      <c r="E379" s="94"/>
      <c r="F379" s="94"/>
      <c r="G379" s="94"/>
      <c r="H379" s="94"/>
      <c r="I379" s="94"/>
      <c r="J379" s="94"/>
      <c r="K379" s="94"/>
      <c r="L379" s="94"/>
      <c r="M379" s="94"/>
      <c r="N379" s="94"/>
      <c r="O379" s="94"/>
      <c r="P379" s="94"/>
      <c r="Q379" s="94"/>
      <c r="R379" s="94"/>
      <c r="S379" s="94"/>
      <c r="T379" s="94"/>
      <c r="U379" s="94"/>
      <c r="V379" s="94"/>
      <c r="W379" s="94"/>
      <c r="X379" s="94"/>
      <c r="Y379" s="94"/>
      <c r="Z379" s="94"/>
    </row>
    <row r="380" spans="1:26" ht="20.25" customHeight="1" x14ac:dyDescent="0.25">
      <c r="A380" s="94"/>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row>
    <row r="381" spans="1:26" ht="20.25" customHeight="1" x14ac:dyDescent="0.25">
      <c r="A381" s="94"/>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row>
    <row r="382" spans="1:26" ht="20.25" customHeight="1" x14ac:dyDescent="0.25">
      <c r="A382" s="94"/>
      <c r="B382" s="94"/>
      <c r="C382" s="94"/>
      <c r="D382" s="94"/>
      <c r="E382" s="94"/>
      <c r="F382" s="94"/>
      <c r="G382" s="94"/>
      <c r="H382" s="94"/>
      <c r="I382" s="94"/>
      <c r="J382" s="94"/>
      <c r="K382" s="94"/>
      <c r="L382" s="94"/>
      <c r="M382" s="94"/>
      <c r="N382" s="94"/>
      <c r="O382" s="94"/>
      <c r="P382" s="94"/>
      <c r="Q382" s="94"/>
      <c r="R382" s="94"/>
      <c r="S382" s="94"/>
      <c r="T382" s="94"/>
      <c r="U382" s="94"/>
      <c r="V382" s="94"/>
      <c r="W382" s="94"/>
      <c r="X382" s="94"/>
      <c r="Y382" s="94"/>
      <c r="Z382" s="94"/>
    </row>
    <row r="383" spans="1:26" ht="20.25" customHeight="1" x14ac:dyDescent="0.25">
      <c r="A383" s="94"/>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row>
    <row r="384" spans="1:26" ht="20.25" customHeight="1" x14ac:dyDescent="0.25">
      <c r="A384" s="94"/>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row>
    <row r="385" spans="1:26" ht="20.25" customHeight="1" x14ac:dyDescent="0.25">
      <c r="A385" s="94"/>
      <c r="B385" s="94"/>
      <c r="C385" s="94"/>
      <c r="D385" s="94"/>
      <c r="E385" s="94"/>
      <c r="F385" s="94"/>
      <c r="G385" s="94"/>
      <c r="H385" s="94"/>
      <c r="I385" s="94"/>
      <c r="J385" s="94"/>
      <c r="K385" s="94"/>
      <c r="L385" s="94"/>
      <c r="M385" s="94"/>
      <c r="N385" s="94"/>
      <c r="O385" s="94"/>
      <c r="P385" s="94"/>
      <c r="Q385" s="94"/>
      <c r="R385" s="94"/>
      <c r="S385" s="94"/>
      <c r="T385" s="94"/>
      <c r="U385" s="94"/>
      <c r="V385" s="94"/>
      <c r="W385" s="94"/>
      <c r="X385" s="94"/>
      <c r="Y385" s="94"/>
      <c r="Z385" s="94"/>
    </row>
    <row r="386" spans="1:26" ht="20.25" customHeight="1" x14ac:dyDescent="0.25">
      <c r="A386" s="94"/>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row>
    <row r="387" spans="1:26" ht="20.25" customHeight="1" x14ac:dyDescent="0.25">
      <c r="A387" s="94"/>
      <c r="B387" s="94"/>
      <c r="C387" s="94"/>
      <c r="D387" s="94"/>
      <c r="E387" s="94"/>
      <c r="F387" s="94"/>
      <c r="G387" s="94"/>
      <c r="H387" s="94"/>
      <c r="I387" s="94"/>
      <c r="J387" s="94"/>
      <c r="K387" s="94"/>
      <c r="L387" s="94"/>
      <c r="M387" s="94"/>
      <c r="N387" s="94"/>
      <c r="O387" s="94"/>
      <c r="P387" s="94"/>
      <c r="Q387" s="94"/>
      <c r="R387" s="94"/>
      <c r="S387" s="94"/>
      <c r="T387" s="94"/>
      <c r="U387" s="94"/>
      <c r="V387" s="94"/>
      <c r="W387" s="94"/>
      <c r="X387" s="94"/>
      <c r="Y387" s="94"/>
      <c r="Z387" s="94"/>
    </row>
    <row r="388" spans="1:26" ht="20.25" customHeight="1" x14ac:dyDescent="0.25">
      <c r="A388" s="94"/>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row>
    <row r="389" spans="1:26" ht="20.25" customHeight="1" x14ac:dyDescent="0.25">
      <c r="A389" s="94"/>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row>
    <row r="390" spans="1:26" ht="20.25" customHeight="1" x14ac:dyDescent="0.25">
      <c r="A390" s="94"/>
      <c r="B390" s="94"/>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row>
    <row r="391" spans="1:26" ht="20.25" customHeight="1" x14ac:dyDescent="0.25">
      <c r="A391" s="94"/>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row>
    <row r="392" spans="1:26" ht="20.25" customHeight="1" x14ac:dyDescent="0.25">
      <c r="A392" s="94"/>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row>
    <row r="393" spans="1:26" ht="20.25" customHeight="1" x14ac:dyDescent="0.25">
      <c r="A393" s="94"/>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row>
    <row r="394" spans="1:26" ht="20.25" customHeight="1" x14ac:dyDescent="0.25">
      <c r="A394" s="94"/>
      <c r="B394" s="94"/>
      <c r="C394" s="94"/>
      <c r="D394" s="94"/>
      <c r="E394" s="94"/>
      <c r="F394" s="94"/>
      <c r="G394" s="94"/>
      <c r="H394" s="94"/>
      <c r="I394" s="94"/>
      <c r="J394" s="94"/>
      <c r="K394" s="94"/>
      <c r="L394" s="94"/>
      <c r="M394" s="94"/>
      <c r="N394" s="94"/>
      <c r="O394" s="94"/>
      <c r="P394" s="94"/>
      <c r="Q394" s="94"/>
      <c r="R394" s="94"/>
      <c r="S394" s="94"/>
      <c r="T394" s="94"/>
      <c r="U394" s="94"/>
      <c r="V394" s="94"/>
      <c r="W394" s="94"/>
      <c r="X394" s="94"/>
      <c r="Y394" s="94"/>
      <c r="Z394" s="94"/>
    </row>
    <row r="395" spans="1:26" ht="20.25" customHeight="1" x14ac:dyDescent="0.25">
      <c r="A395" s="94"/>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row>
    <row r="396" spans="1:26" ht="20.25" customHeight="1" x14ac:dyDescent="0.25">
      <c r="A396" s="94"/>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row>
    <row r="397" spans="1:26" ht="20.25" customHeight="1" x14ac:dyDescent="0.25">
      <c r="A397" s="94"/>
      <c r="B397" s="94"/>
      <c r="C397" s="94"/>
      <c r="D397" s="94"/>
      <c r="E397" s="94"/>
      <c r="F397" s="94"/>
      <c r="G397" s="94"/>
      <c r="H397" s="94"/>
      <c r="I397" s="94"/>
      <c r="J397" s="94"/>
      <c r="K397" s="94"/>
      <c r="L397" s="94"/>
      <c r="M397" s="94"/>
      <c r="N397" s="94"/>
      <c r="O397" s="94"/>
      <c r="P397" s="94"/>
      <c r="Q397" s="94"/>
      <c r="R397" s="94"/>
      <c r="S397" s="94"/>
      <c r="T397" s="94"/>
      <c r="U397" s="94"/>
      <c r="V397" s="94"/>
      <c r="W397" s="94"/>
      <c r="X397" s="94"/>
      <c r="Y397" s="94"/>
      <c r="Z397" s="94"/>
    </row>
    <row r="398" spans="1:26" ht="20.25" customHeight="1" x14ac:dyDescent="0.25">
      <c r="A398" s="94"/>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row>
    <row r="399" spans="1:26" ht="20.25" customHeight="1" x14ac:dyDescent="0.25">
      <c r="A399" s="94"/>
      <c r="B399" s="94"/>
      <c r="C399" s="94"/>
      <c r="D399" s="94"/>
      <c r="E399" s="94"/>
      <c r="F399" s="94"/>
      <c r="G399" s="94"/>
      <c r="H399" s="94"/>
      <c r="I399" s="94"/>
      <c r="J399" s="94"/>
      <c r="K399" s="94"/>
      <c r="L399" s="94"/>
      <c r="M399" s="94"/>
      <c r="N399" s="94"/>
      <c r="O399" s="94"/>
      <c r="P399" s="94"/>
      <c r="Q399" s="94"/>
      <c r="R399" s="94"/>
      <c r="S399" s="94"/>
      <c r="T399" s="94"/>
      <c r="U399" s="94"/>
      <c r="V399" s="94"/>
      <c r="W399" s="94"/>
      <c r="X399" s="94"/>
      <c r="Y399" s="94"/>
      <c r="Z399" s="94"/>
    </row>
    <row r="400" spans="1:26" ht="20.25" customHeight="1" x14ac:dyDescent="0.25">
      <c r="A400" s="94"/>
      <c r="B400" s="94"/>
      <c r="C400" s="94"/>
      <c r="D400" s="94"/>
      <c r="E400" s="94"/>
      <c r="F400" s="94"/>
      <c r="G400" s="94"/>
      <c r="H400" s="94"/>
      <c r="I400" s="94"/>
      <c r="J400" s="94"/>
      <c r="K400" s="94"/>
      <c r="L400" s="94"/>
      <c r="M400" s="94"/>
      <c r="N400" s="94"/>
      <c r="O400" s="94"/>
      <c r="P400" s="94"/>
      <c r="Q400" s="94"/>
      <c r="R400" s="94"/>
      <c r="S400" s="94"/>
      <c r="T400" s="94"/>
      <c r="U400" s="94"/>
      <c r="V400" s="94"/>
      <c r="W400" s="94"/>
      <c r="X400" s="94"/>
      <c r="Y400" s="94"/>
      <c r="Z400" s="94"/>
    </row>
    <row r="401" spans="1:26" ht="20.25" customHeight="1" x14ac:dyDescent="0.25">
      <c r="A401" s="94"/>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row>
    <row r="402" spans="1:26" ht="20.25" customHeight="1" x14ac:dyDescent="0.25">
      <c r="A402" s="94"/>
      <c r="B402" s="94"/>
      <c r="C402" s="94"/>
      <c r="D402" s="94"/>
      <c r="E402" s="94"/>
      <c r="F402" s="94"/>
      <c r="G402" s="94"/>
      <c r="H402" s="94"/>
      <c r="I402" s="94"/>
      <c r="J402" s="94"/>
      <c r="K402" s="94"/>
      <c r="L402" s="94"/>
      <c r="M402" s="94"/>
      <c r="N402" s="94"/>
      <c r="O402" s="94"/>
      <c r="P402" s="94"/>
      <c r="Q402" s="94"/>
      <c r="R402" s="94"/>
      <c r="S402" s="94"/>
      <c r="T402" s="94"/>
      <c r="U402" s="94"/>
      <c r="V402" s="94"/>
      <c r="W402" s="94"/>
      <c r="X402" s="94"/>
      <c r="Y402" s="94"/>
      <c r="Z402" s="94"/>
    </row>
    <row r="403" spans="1:26" ht="20.25" customHeight="1" x14ac:dyDescent="0.25">
      <c r="A403" s="94"/>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row>
    <row r="404" spans="1:26" ht="20.25" customHeight="1" x14ac:dyDescent="0.25">
      <c r="A404" s="94"/>
      <c r="B404" s="94"/>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row>
    <row r="405" spans="1:26" ht="20.25" customHeight="1" x14ac:dyDescent="0.25">
      <c r="A405" s="94"/>
      <c r="B405" s="94"/>
      <c r="C405" s="94"/>
      <c r="D405" s="94"/>
      <c r="E405" s="94"/>
      <c r="F405" s="94"/>
      <c r="G405" s="94"/>
      <c r="H405" s="94"/>
      <c r="I405" s="94"/>
      <c r="J405" s="94"/>
      <c r="K405" s="94"/>
      <c r="L405" s="94"/>
      <c r="M405" s="94"/>
      <c r="N405" s="94"/>
      <c r="O405" s="94"/>
      <c r="P405" s="94"/>
      <c r="Q405" s="94"/>
      <c r="R405" s="94"/>
      <c r="S405" s="94"/>
      <c r="T405" s="94"/>
      <c r="U405" s="94"/>
      <c r="V405" s="94"/>
      <c r="W405" s="94"/>
      <c r="X405" s="94"/>
      <c r="Y405" s="94"/>
      <c r="Z405" s="94"/>
    </row>
    <row r="406" spans="1:26" ht="20.25" customHeight="1" x14ac:dyDescent="0.25">
      <c r="A406" s="94"/>
      <c r="B406" s="94"/>
      <c r="C406" s="94"/>
      <c r="D406" s="94"/>
      <c r="E406" s="94"/>
      <c r="F406" s="94"/>
      <c r="G406" s="94"/>
      <c r="H406" s="94"/>
      <c r="I406" s="94"/>
      <c r="J406" s="94"/>
      <c r="K406" s="94"/>
      <c r="L406" s="94"/>
      <c r="M406" s="94"/>
      <c r="N406" s="94"/>
      <c r="O406" s="94"/>
      <c r="P406" s="94"/>
      <c r="Q406" s="94"/>
      <c r="R406" s="94"/>
      <c r="S406" s="94"/>
      <c r="T406" s="94"/>
      <c r="U406" s="94"/>
      <c r="V406" s="94"/>
      <c r="W406" s="94"/>
      <c r="X406" s="94"/>
      <c r="Y406" s="94"/>
      <c r="Z406" s="94"/>
    </row>
    <row r="407" spans="1:26" ht="20.25" customHeight="1" x14ac:dyDescent="0.25">
      <c r="A407" s="94"/>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row>
    <row r="408" spans="1:26" ht="20.25" customHeight="1" x14ac:dyDescent="0.25">
      <c r="A408" s="94"/>
      <c r="B408" s="94"/>
      <c r="C408" s="94"/>
      <c r="D408" s="94"/>
      <c r="E408" s="94"/>
      <c r="F408" s="94"/>
      <c r="G408" s="94"/>
      <c r="H408" s="94"/>
      <c r="I408" s="94"/>
      <c r="J408" s="94"/>
      <c r="K408" s="94"/>
      <c r="L408" s="94"/>
      <c r="M408" s="94"/>
      <c r="N408" s="94"/>
      <c r="O408" s="94"/>
      <c r="P408" s="94"/>
      <c r="Q408" s="94"/>
      <c r="R408" s="94"/>
      <c r="S408" s="94"/>
      <c r="T408" s="94"/>
      <c r="U408" s="94"/>
      <c r="V408" s="94"/>
      <c r="W408" s="94"/>
      <c r="X408" s="94"/>
      <c r="Y408" s="94"/>
      <c r="Z408" s="94"/>
    </row>
    <row r="409" spans="1:26" ht="20.25" customHeight="1" x14ac:dyDescent="0.25">
      <c r="A409" s="94"/>
      <c r="B409" s="94"/>
      <c r="C409" s="94"/>
      <c r="D409" s="94"/>
      <c r="E409" s="94"/>
      <c r="F409" s="94"/>
      <c r="G409" s="94"/>
      <c r="H409" s="94"/>
      <c r="I409" s="94"/>
      <c r="J409" s="94"/>
      <c r="K409" s="94"/>
      <c r="L409" s="94"/>
      <c r="M409" s="94"/>
      <c r="N409" s="94"/>
      <c r="O409" s="94"/>
      <c r="P409" s="94"/>
      <c r="Q409" s="94"/>
      <c r="R409" s="94"/>
      <c r="S409" s="94"/>
      <c r="T409" s="94"/>
      <c r="U409" s="94"/>
      <c r="V409" s="94"/>
      <c r="W409" s="94"/>
      <c r="X409" s="94"/>
      <c r="Y409" s="94"/>
      <c r="Z409" s="94"/>
    </row>
    <row r="410" spans="1:26" ht="20.25" customHeight="1" x14ac:dyDescent="0.25">
      <c r="A410" s="94"/>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row>
    <row r="411" spans="1:26" ht="20.25" customHeight="1" x14ac:dyDescent="0.25">
      <c r="A411" s="94"/>
      <c r="B411" s="94"/>
      <c r="C411" s="94"/>
      <c r="D411" s="94"/>
      <c r="E411" s="94"/>
      <c r="F411" s="94"/>
      <c r="G411" s="94"/>
      <c r="H411" s="94"/>
      <c r="I411" s="94"/>
      <c r="J411" s="94"/>
      <c r="K411" s="94"/>
      <c r="L411" s="94"/>
      <c r="M411" s="94"/>
      <c r="N411" s="94"/>
      <c r="O411" s="94"/>
      <c r="P411" s="94"/>
      <c r="Q411" s="94"/>
      <c r="R411" s="94"/>
      <c r="S411" s="94"/>
      <c r="T411" s="94"/>
      <c r="U411" s="94"/>
      <c r="V411" s="94"/>
      <c r="W411" s="94"/>
      <c r="X411" s="94"/>
      <c r="Y411" s="94"/>
      <c r="Z411" s="94"/>
    </row>
    <row r="412" spans="1:26" ht="20.25" customHeight="1" x14ac:dyDescent="0.25">
      <c r="A412" s="94"/>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row>
    <row r="413" spans="1:26" ht="20.25" customHeight="1" x14ac:dyDescent="0.25">
      <c r="A413" s="94"/>
      <c r="B413" s="94"/>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row>
    <row r="414" spans="1:26" ht="20.25" customHeight="1" x14ac:dyDescent="0.25">
      <c r="A414" s="94"/>
      <c r="B414" s="94"/>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row>
    <row r="415" spans="1:26" ht="20.25" customHeight="1" x14ac:dyDescent="0.25">
      <c r="A415" s="94"/>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row>
    <row r="416" spans="1:26" ht="20.25" customHeight="1" x14ac:dyDescent="0.25">
      <c r="A416" s="94"/>
      <c r="B416" s="94"/>
      <c r="C416" s="94"/>
      <c r="D416" s="94"/>
      <c r="E416" s="94"/>
      <c r="F416" s="94"/>
      <c r="G416" s="94"/>
      <c r="H416" s="94"/>
      <c r="I416" s="94"/>
      <c r="J416" s="94"/>
      <c r="K416" s="94"/>
      <c r="L416" s="94"/>
      <c r="M416" s="94"/>
      <c r="N416" s="94"/>
      <c r="O416" s="94"/>
      <c r="P416" s="94"/>
      <c r="Q416" s="94"/>
      <c r="R416" s="94"/>
      <c r="S416" s="94"/>
      <c r="T416" s="94"/>
      <c r="U416" s="94"/>
      <c r="V416" s="94"/>
      <c r="W416" s="94"/>
      <c r="X416" s="94"/>
      <c r="Y416" s="94"/>
      <c r="Z416" s="94"/>
    </row>
    <row r="417" spans="1:26" ht="20.25" customHeight="1" x14ac:dyDescent="0.25">
      <c r="A417" s="94"/>
      <c r="B417" s="94"/>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row>
    <row r="418" spans="1:26" ht="20.25" customHeight="1" x14ac:dyDescent="0.25">
      <c r="A418" s="94"/>
      <c r="B418" s="94"/>
      <c r="C418" s="94"/>
      <c r="D418" s="94"/>
      <c r="E418" s="94"/>
      <c r="F418" s="94"/>
      <c r="G418" s="94"/>
      <c r="H418" s="94"/>
      <c r="I418" s="94"/>
      <c r="J418" s="94"/>
      <c r="K418" s="94"/>
      <c r="L418" s="94"/>
      <c r="M418" s="94"/>
      <c r="N418" s="94"/>
      <c r="O418" s="94"/>
      <c r="P418" s="94"/>
      <c r="Q418" s="94"/>
      <c r="R418" s="94"/>
      <c r="S418" s="94"/>
      <c r="T418" s="94"/>
      <c r="U418" s="94"/>
      <c r="V418" s="94"/>
      <c r="W418" s="94"/>
      <c r="X418" s="94"/>
      <c r="Y418" s="94"/>
      <c r="Z418" s="94"/>
    </row>
    <row r="419" spans="1:26" ht="20.25" customHeight="1" x14ac:dyDescent="0.25">
      <c r="A419" s="94"/>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row>
    <row r="420" spans="1:26" ht="20.25" customHeight="1" x14ac:dyDescent="0.25">
      <c r="A420" s="94"/>
      <c r="B420" s="94"/>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row>
    <row r="421" spans="1:26" ht="20.25" customHeight="1" x14ac:dyDescent="0.25">
      <c r="A421" s="94"/>
      <c r="B421" s="94"/>
      <c r="C421" s="94"/>
      <c r="D421" s="94"/>
      <c r="E421" s="94"/>
      <c r="F421" s="94"/>
      <c r="G421" s="94"/>
      <c r="H421" s="94"/>
      <c r="I421" s="94"/>
      <c r="J421" s="94"/>
      <c r="K421" s="94"/>
      <c r="L421" s="94"/>
      <c r="M421" s="94"/>
      <c r="N421" s="94"/>
      <c r="O421" s="94"/>
      <c r="P421" s="94"/>
      <c r="Q421" s="94"/>
      <c r="R421" s="94"/>
      <c r="S421" s="94"/>
      <c r="T421" s="94"/>
      <c r="U421" s="94"/>
      <c r="V421" s="94"/>
      <c r="W421" s="94"/>
      <c r="X421" s="94"/>
      <c r="Y421" s="94"/>
      <c r="Z421" s="94"/>
    </row>
    <row r="422" spans="1:26" ht="20.25" customHeight="1" x14ac:dyDescent="0.25">
      <c r="A422" s="94"/>
      <c r="B422" s="94"/>
      <c r="C422" s="94"/>
      <c r="D422" s="94"/>
      <c r="E422" s="94"/>
      <c r="F422" s="94"/>
      <c r="G422" s="94"/>
      <c r="H422" s="94"/>
      <c r="I422" s="94"/>
      <c r="J422" s="94"/>
      <c r="K422" s="94"/>
      <c r="L422" s="94"/>
      <c r="M422" s="94"/>
      <c r="N422" s="94"/>
      <c r="O422" s="94"/>
      <c r="P422" s="94"/>
      <c r="Q422" s="94"/>
      <c r="R422" s="94"/>
      <c r="S422" s="94"/>
      <c r="T422" s="94"/>
      <c r="U422" s="94"/>
      <c r="V422" s="94"/>
      <c r="W422" s="94"/>
      <c r="X422" s="94"/>
      <c r="Y422" s="94"/>
      <c r="Z422" s="94"/>
    </row>
    <row r="423" spans="1:26" ht="20.25" customHeight="1" x14ac:dyDescent="0.25">
      <c r="A423" s="94"/>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row>
    <row r="424" spans="1:26" ht="20.25" customHeight="1" x14ac:dyDescent="0.25">
      <c r="A424" s="94"/>
      <c r="B424" s="94"/>
      <c r="C424" s="94"/>
      <c r="D424" s="94"/>
      <c r="E424" s="94"/>
      <c r="F424" s="94"/>
      <c r="G424" s="94"/>
      <c r="H424" s="94"/>
      <c r="I424" s="94"/>
      <c r="J424" s="94"/>
      <c r="K424" s="94"/>
      <c r="L424" s="94"/>
      <c r="M424" s="94"/>
      <c r="N424" s="94"/>
      <c r="O424" s="94"/>
      <c r="P424" s="94"/>
      <c r="Q424" s="94"/>
      <c r="R424" s="94"/>
      <c r="S424" s="94"/>
      <c r="T424" s="94"/>
      <c r="U424" s="94"/>
      <c r="V424" s="94"/>
      <c r="W424" s="94"/>
      <c r="X424" s="94"/>
      <c r="Y424" s="94"/>
      <c r="Z424" s="94"/>
    </row>
    <row r="425" spans="1:26" ht="20.25" customHeight="1" x14ac:dyDescent="0.25">
      <c r="A425" s="94"/>
      <c r="B425" s="94"/>
      <c r="C425" s="94"/>
      <c r="D425" s="94"/>
      <c r="E425" s="94"/>
      <c r="F425" s="94"/>
      <c r="G425" s="94"/>
      <c r="H425" s="94"/>
      <c r="I425" s="94"/>
      <c r="J425" s="94"/>
      <c r="K425" s="94"/>
      <c r="L425" s="94"/>
      <c r="M425" s="94"/>
      <c r="N425" s="94"/>
      <c r="O425" s="94"/>
      <c r="P425" s="94"/>
      <c r="Q425" s="94"/>
      <c r="R425" s="94"/>
      <c r="S425" s="94"/>
      <c r="T425" s="94"/>
      <c r="U425" s="94"/>
      <c r="V425" s="94"/>
      <c r="W425" s="94"/>
      <c r="X425" s="94"/>
      <c r="Y425" s="94"/>
      <c r="Z425" s="94"/>
    </row>
    <row r="426" spans="1:26" ht="20.25" customHeight="1" x14ac:dyDescent="0.25">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row>
    <row r="427" spans="1:26" ht="20.25" customHeight="1" x14ac:dyDescent="0.25">
      <c r="A427" s="94"/>
      <c r="B427" s="94"/>
      <c r="C427" s="94"/>
      <c r="D427" s="94"/>
      <c r="E427" s="94"/>
      <c r="F427" s="94"/>
      <c r="G427" s="94"/>
      <c r="H427" s="94"/>
      <c r="I427" s="94"/>
      <c r="J427" s="94"/>
      <c r="K427" s="94"/>
      <c r="L427" s="94"/>
      <c r="M427" s="94"/>
      <c r="N427" s="94"/>
      <c r="O427" s="94"/>
      <c r="P427" s="94"/>
      <c r="Q427" s="94"/>
      <c r="R427" s="94"/>
      <c r="S427" s="94"/>
      <c r="T427" s="94"/>
      <c r="U427" s="94"/>
      <c r="V427" s="94"/>
      <c r="W427" s="94"/>
      <c r="X427" s="94"/>
      <c r="Y427" s="94"/>
      <c r="Z427" s="94"/>
    </row>
    <row r="428" spans="1:26" ht="20.25" customHeight="1" x14ac:dyDescent="0.25">
      <c r="A428" s="94"/>
      <c r="B428" s="94"/>
      <c r="C428" s="94"/>
      <c r="D428" s="94"/>
      <c r="E428" s="94"/>
      <c r="F428" s="94"/>
      <c r="G428" s="94"/>
      <c r="H428" s="94"/>
      <c r="I428" s="94"/>
      <c r="J428" s="94"/>
      <c r="K428" s="94"/>
      <c r="L428" s="94"/>
      <c r="M428" s="94"/>
      <c r="N428" s="94"/>
      <c r="O428" s="94"/>
      <c r="P428" s="94"/>
      <c r="Q428" s="94"/>
      <c r="R428" s="94"/>
      <c r="S428" s="94"/>
      <c r="T428" s="94"/>
      <c r="U428" s="94"/>
      <c r="V428" s="94"/>
      <c r="W428" s="94"/>
      <c r="X428" s="94"/>
      <c r="Y428" s="94"/>
      <c r="Z428" s="94"/>
    </row>
    <row r="429" spans="1:26" ht="20.25" customHeight="1" x14ac:dyDescent="0.25">
      <c r="A429" s="94"/>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row>
    <row r="430" spans="1:26" ht="20.25" customHeight="1" x14ac:dyDescent="0.25">
      <c r="A430" s="94"/>
      <c r="B430" s="94"/>
      <c r="C430" s="94"/>
      <c r="D430" s="94"/>
      <c r="E430" s="94"/>
      <c r="F430" s="94"/>
      <c r="G430" s="94"/>
      <c r="H430" s="94"/>
      <c r="I430" s="94"/>
      <c r="J430" s="94"/>
      <c r="K430" s="94"/>
      <c r="L430" s="94"/>
      <c r="M430" s="94"/>
      <c r="N430" s="94"/>
      <c r="O430" s="94"/>
      <c r="P430" s="94"/>
      <c r="Q430" s="94"/>
      <c r="R430" s="94"/>
      <c r="S430" s="94"/>
      <c r="T430" s="94"/>
      <c r="U430" s="94"/>
      <c r="V430" s="94"/>
      <c r="W430" s="94"/>
      <c r="X430" s="94"/>
      <c r="Y430" s="94"/>
      <c r="Z430" s="94"/>
    </row>
    <row r="431" spans="1:26" ht="20.25" customHeight="1" x14ac:dyDescent="0.25">
      <c r="A431" s="94"/>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row>
    <row r="432" spans="1:26" ht="20.25" customHeight="1" x14ac:dyDescent="0.25">
      <c r="A432" s="94"/>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row>
    <row r="433" spans="1:26" ht="20.25" customHeight="1" x14ac:dyDescent="0.25">
      <c r="A433" s="94"/>
      <c r="B433" s="94"/>
      <c r="C433" s="94"/>
      <c r="D433" s="94"/>
      <c r="E433" s="94"/>
      <c r="F433" s="94"/>
      <c r="G433" s="94"/>
      <c r="H433" s="94"/>
      <c r="I433" s="94"/>
      <c r="J433" s="94"/>
      <c r="K433" s="94"/>
      <c r="L433" s="94"/>
      <c r="M433" s="94"/>
      <c r="N433" s="94"/>
      <c r="O433" s="94"/>
      <c r="P433" s="94"/>
      <c r="Q433" s="94"/>
      <c r="R433" s="94"/>
      <c r="S433" s="94"/>
      <c r="T433" s="94"/>
      <c r="U433" s="94"/>
      <c r="V433" s="94"/>
      <c r="W433" s="94"/>
      <c r="X433" s="94"/>
      <c r="Y433" s="94"/>
      <c r="Z433" s="94"/>
    </row>
    <row r="434" spans="1:26" ht="20.25" customHeight="1" x14ac:dyDescent="0.25">
      <c r="A434" s="94"/>
      <c r="B434" s="94"/>
      <c r="C434" s="94"/>
      <c r="D434" s="94"/>
      <c r="E434" s="94"/>
      <c r="F434" s="94"/>
      <c r="G434" s="94"/>
      <c r="H434" s="94"/>
      <c r="I434" s="94"/>
      <c r="J434" s="94"/>
      <c r="K434" s="94"/>
      <c r="L434" s="94"/>
      <c r="M434" s="94"/>
      <c r="N434" s="94"/>
      <c r="O434" s="94"/>
      <c r="P434" s="94"/>
      <c r="Q434" s="94"/>
      <c r="R434" s="94"/>
      <c r="S434" s="94"/>
      <c r="T434" s="94"/>
      <c r="U434" s="94"/>
      <c r="V434" s="94"/>
      <c r="W434" s="94"/>
      <c r="X434" s="94"/>
      <c r="Y434" s="94"/>
      <c r="Z434" s="94"/>
    </row>
    <row r="435" spans="1:26" ht="20.25" customHeight="1" x14ac:dyDescent="0.25">
      <c r="A435" s="94"/>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row>
    <row r="436" spans="1:26" ht="20.25" customHeight="1" x14ac:dyDescent="0.25">
      <c r="A436" s="94"/>
      <c r="B436" s="94"/>
      <c r="C436" s="94"/>
      <c r="D436" s="94"/>
      <c r="E436" s="94"/>
      <c r="F436" s="94"/>
      <c r="G436" s="94"/>
      <c r="H436" s="94"/>
      <c r="I436" s="94"/>
      <c r="J436" s="94"/>
      <c r="K436" s="94"/>
      <c r="L436" s="94"/>
      <c r="M436" s="94"/>
      <c r="N436" s="94"/>
      <c r="O436" s="94"/>
      <c r="P436" s="94"/>
      <c r="Q436" s="94"/>
      <c r="R436" s="94"/>
      <c r="S436" s="94"/>
      <c r="T436" s="94"/>
      <c r="U436" s="94"/>
      <c r="V436" s="94"/>
      <c r="W436" s="94"/>
      <c r="X436" s="94"/>
      <c r="Y436" s="94"/>
      <c r="Z436" s="94"/>
    </row>
    <row r="437" spans="1:26" ht="20.25" customHeight="1" x14ac:dyDescent="0.25">
      <c r="A437" s="94"/>
      <c r="B437" s="94"/>
      <c r="C437" s="94"/>
      <c r="D437" s="94"/>
      <c r="E437" s="94"/>
      <c r="F437" s="94"/>
      <c r="G437" s="94"/>
      <c r="H437" s="94"/>
      <c r="I437" s="94"/>
      <c r="J437" s="94"/>
      <c r="K437" s="94"/>
      <c r="L437" s="94"/>
      <c r="M437" s="94"/>
      <c r="N437" s="94"/>
      <c r="O437" s="94"/>
      <c r="P437" s="94"/>
      <c r="Q437" s="94"/>
      <c r="R437" s="94"/>
      <c r="S437" s="94"/>
      <c r="T437" s="94"/>
      <c r="U437" s="94"/>
      <c r="V437" s="94"/>
      <c r="W437" s="94"/>
      <c r="X437" s="94"/>
      <c r="Y437" s="94"/>
      <c r="Z437" s="94"/>
    </row>
    <row r="438" spans="1:26" ht="20.25" customHeight="1" x14ac:dyDescent="0.25">
      <c r="A438" s="94"/>
      <c r="B438" s="94"/>
      <c r="C438" s="94"/>
      <c r="D438" s="94"/>
      <c r="E438" s="94"/>
      <c r="F438" s="94"/>
      <c r="G438" s="94"/>
      <c r="H438" s="94"/>
      <c r="I438" s="94"/>
      <c r="J438" s="94"/>
      <c r="K438" s="94"/>
      <c r="L438" s="94"/>
      <c r="M438" s="94"/>
      <c r="N438" s="94"/>
      <c r="O438" s="94"/>
      <c r="P438" s="94"/>
      <c r="Q438" s="94"/>
      <c r="R438" s="94"/>
      <c r="S438" s="94"/>
      <c r="T438" s="94"/>
      <c r="U438" s="94"/>
      <c r="V438" s="94"/>
      <c r="W438" s="94"/>
      <c r="X438" s="94"/>
      <c r="Y438" s="94"/>
      <c r="Z438" s="94"/>
    </row>
    <row r="439" spans="1:26" ht="20.25" customHeight="1" x14ac:dyDescent="0.25">
      <c r="A439" s="94"/>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row>
    <row r="440" spans="1:26" ht="20.25" customHeight="1" x14ac:dyDescent="0.25">
      <c r="A440" s="94"/>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row>
    <row r="441" spans="1:26" ht="20.25" customHeight="1" x14ac:dyDescent="0.25">
      <c r="A441" s="94"/>
      <c r="B441" s="94"/>
      <c r="C441" s="94"/>
      <c r="D441" s="94"/>
      <c r="E441" s="94"/>
      <c r="F441" s="94"/>
      <c r="G441" s="94"/>
      <c r="H441" s="94"/>
      <c r="I441" s="94"/>
      <c r="J441" s="94"/>
      <c r="K441" s="94"/>
      <c r="L441" s="94"/>
      <c r="M441" s="94"/>
      <c r="N441" s="94"/>
      <c r="O441" s="94"/>
      <c r="P441" s="94"/>
      <c r="Q441" s="94"/>
      <c r="R441" s="94"/>
      <c r="S441" s="94"/>
      <c r="T441" s="94"/>
      <c r="U441" s="94"/>
      <c r="V441" s="94"/>
      <c r="W441" s="94"/>
      <c r="X441" s="94"/>
      <c r="Y441" s="94"/>
      <c r="Z441" s="94"/>
    </row>
    <row r="442" spans="1:26" ht="20.25" customHeight="1" x14ac:dyDescent="0.25">
      <c r="A442" s="94"/>
      <c r="B442" s="94"/>
      <c r="C442" s="94"/>
      <c r="D442" s="94"/>
      <c r="E442" s="94"/>
      <c r="F442" s="94"/>
      <c r="G442" s="94"/>
      <c r="H442" s="94"/>
      <c r="I442" s="94"/>
      <c r="J442" s="94"/>
      <c r="K442" s="94"/>
      <c r="L442" s="94"/>
      <c r="M442" s="94"/>
      <c r="N442" s="94"/>
      <c r="O442" s="94"/>
      <c r="P442" s="94"/>
      <c r="Q442" s="94"/>
      <c r="R442" s="94"/>
      <c r="S442" s="94"/>
      <c r="T442" s="94"/>
      <c r="U442" s="94"/>
      <c r="V442" s="94"/>
      <c r="W442" s="94"/>
      <c r="X442" s="94"/>
      <c r="Y442" s="94"/>
      <c r="Z442" s="94"/>
    </row>
    <row r="443" spans="1:26" ht="20.25" customHeight="1" x14ac:dyDescent="0.25">
      <c r="A443" s="94"/>
      <c r="B443" s="94"/>
      <c r="C443" s="94"/>
      <c r="D443" s="94"/>
      <c r="E443" s="94"/>
      <c r="F443" s="94"/>
      <c r="G443" s="94"/>
      <c r="H443" s="94"/>
      <c r="I443" s="94"/>
      <c r="J443" s="94"/>
      <c r="K443" s="94"/>
      <c r="L443" s="94"/>
      <c r="M443" s="94"/>
      <c r="N443" s="94"/>
      <c r="O443" s="94"/>
      <c r="P443" s="94"/>
      <c r="Q443" s="94"/>
      <c r="R443" s="94"/>
      <c r="S443" s="94"/>
      <c r="T443" s="94"/>
      <c r="U443" s="94"/>
      <c r="V443" s="94"/>
      <c r="W443" s="94"/>
      <c r="X443" s="94"/>
      <c r="Y443" s="94"/>
      <c r="Z443" s="94"/>
    </row>
    <row r="444" spans="1:26" ht="20.25" customHeight="1" x14ac:dyDescent="0.25">
      <c r="A444" s="94"/>
      <c r="B444" s="94"/>
      <c r="C444" s="94"/>
      <c r="D444" s="94"/>
      <c r="E444" s="94"/>
      <c r="F444" s="94"/>
      <c r="G444" s="94"/>
      <c r="H444" s="94"/>
      <c r="I444" s="94"/>
      <c r="J444" s="94"/>
      <c r="K444" s="94"/>
      <c r="L444" s="94"/>
      <c r="M444" s="94"/>
      <c r="N444" s="94"/>
      <c r="O444" s="94"/>
      <c r="P444" s="94"/>
      <c r="Q444" s="94"/>
      <c r="R444" s="94"/>
      <c r="S444" s="94"/>
      <c r="T444" s="94"/>
      <c r="U444" s="94"/>
      <c r="V444" s="94"/>
      <c r="W444" s="94"/>
      <c r="X444" s="94"/>
      <c r="Y444" s="94"/>
      <c r="Z444" s="94"/>
    </row>
    <row r="445" spans="1:26" ht="20.25" customHeight="1" x14ac:dyDescent="0.25">
      <c r="A445" s="94"/>
      <c r="B445" s="94"/>
      <c r="C445" s="94"/>
      <c r="D445" s="94"/>
      <c r="E445" s="94"/>
      <c r="F445" s="94"/>
      <c r="G445" s="94"/>
      <c r="H445" s="94"/>
      <c r="I445" s="94"/>
      <c r="J445" s="94"/>
      <c r="K445" s="94"/>
      <c r="L445" s="94"/>
      <c r="M445" s="94"/>
      <c r="N445" s="94"/>
      <c r="O445" s="94"/>
      <c r="P445" s="94"/>
      <c r="Q445" s="94"/>
      <c r="R445" s="94"/>
      <c r="S445" s="94"/>
      <c r="T445" s="94"/>
      <c r="U445" s="94"/>
      <c r="V445" s="94"/>
      <c r="W445" s="94"/>
      <c r="X445" s="94"/>
      <c r="Y445" s="94"/>
      <c r="Z445" s="94"/>
    </row>
    <row r="446" spans="1:26" ht="20.25" customHeight="1" x14ac:dyDescent="0.25">
      <c r="A446" s="94"/>
      <c r="B446" s="94"/>
      <c r="C446" s="94"/>
      <c r="D446" s="94"/>
      <c r="E446" s="94"/>
      <c r="F446" s="94"/>
      <c r="G446" s="94"/>
      <c r="H446" s="94"/>
      <c r="I446" s="94"/>
      <c r="J446" s="94"/>
      <c r="K446" s="94"/>
      <c r="L446" s="94"/>
      <c r="M446" s="94"/>
      <c r="N446" s="94"/>
      <c r="O446" s="94"/>
      <c r="P446" s="94"/>
      <c r="Q446" s="94"/>
      <c r="R446" s="94"/>
      <c r="S446" s="94"/>
      <c r="T446" s="94"/>
      <c r="U446" s="94"/>
      <c r="V446" s="94"/>
      <c r="W446" s="94"/>
      <c r="X446" s="94"/>
      <c r="Y446" s="94"/>
      <c r="Z446" s="94"/>
    </row>
    <row r="447" spans="1:26" ht="20.25" customHeight="1" x14ac:dyDescent="0.25">
      <c r="A447" s="94"/>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row>
    <row r="448" spans="1:26" ht="20.25" customHeight="1" x14ac:dyDescent="0.25">
      <c r="A448" s="94"/>
      <c r="B448" s="94"/>
      <c r="C448" s="94"/>
      <c r="D448" s="94"/>
      <c r="E448" s="94"/>
      <c r="F448" s="94"/>
      <c r="G448" s="94"/>
      <c r="H448" s="94"/>
      <c r="I448" s="94"/>
      <c r="J448" s="94"/>
      <c r="K448" s="94"/>
      <c r="L448" s="94"/>
      <c r="M448" s="94"/>
      <c r="N448" s="94"/>
      <c r="O448" s="94"/>
      <c r="P448" s="94"/>
      <c r="Q448" s="94"/>
      <c r="R448" s="94"/>
      <c r="S448" s="94"/>
      <c r="T448" s="94"/>
      <c r="U448" s="94"/>
      <c r="V448" s="94"/>
      <c r="W448" s="94"/>
      <c r="X448" s="94"/>
      <c r="Y448" s="94"/>
      <c r="Z448" s="94"/>
    </row>
    <row r="449" spans="1:26" ht="20.25" customHeight="1" x14ac:dyDescent="0.25">
      <c r="A449" s="94"/>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row>
    <row r="450" spans="1:26" ht="20.25" customHeight="1" x14ac:dyDescent="0.25">
      <c r="A450" s="94"/>
      <c r="B450" s="94"/>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4"/>
    </row>
    <row r="451" spans="1:26" ht="20.25" customHeight="1" x14ac:dyDescent="0.25">
      <c r="A451" s="94"/>
      <c r="B451" s="94"/>
      <c r="C451" s="94"/>
      <c r="D451" s="94"/>
      <c r="E451" s="94"/>
      <c r="F451" s="94"/>
      <c r="G451" s="94"/>
      <c r="H451" s="94"/>
      <c r="I451" s="94"/>
      <c r="J451" s="94"/>
      <c r="K451" s="94"/>
      <c r="L451" s="94"/>
      <c r="M451" s="94"/>
      <c r="N451" s="94"/>
      <c r="O451" s="94"/>
      <c r="P451" s="94"/>
      <c r="Q451" s="94"/>
      <c r="R451" s="94"/>
      <c r="S451" s="94"/>
      <c r="T451" s="94"/>
      <c r="U451" s="94"/>
      <c r="V451" s="94"/>
      <c r="W451" s="94"/>
      <c r="X451" s="94"/>
      <c r="Y451" s="94"/>
      <c r="Z451" s="94"/>
    </row>
    <row r="452" spans="1:26" ht="20.25" customHeight="1" x14ac:dyDescent="0.25">
      <c r="A452" s="94"/>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row>
    <row r="453" spans="1:26" ht="20.25" customHeight="1" x14ac:dyDescent="0.25">
      <c r="A453" s="94"/>
      <c r="B453" s="94"/>
      <c r="C453" s="94"/>
      <c r="D453" s="94"/>
      <c r="E453" s="94"/>
      <c r="F453" s="94"/>
      <c r="G453" s="94"/>
      <c r="H453" s="94"/>
      <c r="I453" s="94"/>
      <c r="J453" s="94"/>
      <c r="K453" s="94"/>
      <c r="L453" s="94"/>
      <c r="M453" s="94"/>
      <c r="N453" s="94"/>
      <c r="O453" s="94"/>
      <c r="P453" s="94"/>
      <c r="Q453" s="94"/>
      <c r="R453" s="94"/>
      <c r="S453" s="94"/>
      <c r="T453" s="94"/>
      <c r="U453" s="94"/>
      <c r="V453" s="94"/>
      <c r="W453" s="94"/>
      <c r="X453" s="94"/>
      <c r="Y453" s="94"/>
      <c r="Z453" s="94"/>
    </row>
    <row r="454" spans="1:26" ht="20.25" customHeight="1" x14ac:dyDescent="0.25">
      <c r="A454" s="94"/>
      <c r="B454" s="94"/>
      <c r="C454" s="94"/>
      <c r="D454" s="94"/>
      <c r="E454" s="94"/>
      <c r="F454" s="94"/>
      <c r="G454" s="94"/>
      <c r="H454" s="94"/>
      <c r="I454" s="94"/>
      <c r="J454" s="94"/>
      <c r="K454" s="94"/>
      <c r="L454" s="94"/>
      <c r="M454" s="94"/>
      <c r="N454" s="94"/>
      <c r="O454" s="94"/>
      <c r="P454" s="94"/>
      <c r="Q454" s="94"/>
      <c r="R454" s="94"/>
      <c r="S454" s="94"/>
      <c r="T454" s="94"/>
      <c r="U454" s="94"/>
      <c r="V454" s="94"/>
      <c r="W454" s="94"/>
      <c r="X454" s="94"/>
      <c r="Y454" s="94"/>
      <c r="Z454" s="94"/>
    </row>
    <row r="455" spans="1:26" ht="20.25" customHeight="1" x14ac:dyDescent="0.25">
      <c r="A455" s="94"/>
      <c r="B455" s="94"/>
      <c r="C455" s="94"/>
      <c r="D455" s="94"/>
      <c r="E455" s="94"/>
      <c r="F455" s="94"/>
      <c r="G455" s="94"/>
      <c r="H455" s="94"/>
      <c r="I455" s="94"/>
      <c r="J455" s="94"/>
      <c r="K455" s="94"/>
      <c r="L455" s="94"/>
      <c r="M455" s="94"/>
      <c r="N455" s="94"/>
      <c r="O455" s="94"/>
      <c r="P455" s="94"/>
      <c r="Q455" s="94"/>
      <c r="R455" s="94"/>
      <c r="S455" s="94"/>
      <c r="T455" s="94"/>
      <c r="U455" s="94"/>
      <c r="V455" s="94"/>
      <c r="W455" s="94"/>
      <c r="X455" s="94"/>
      <c r="Y455" s="94"/>
      <c r="Z455" s="94"/>
    </row>
    <row r="456" spans="1:26" ht="20.25" customHeight="1" x14ac:dyDescent="0.25">
      <c r="A456" s="94"/>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row>
    <row r="457" spans="1:26" ht="20.25" customHeight="1" x14ac:dyDescent="0.25">
      <c r="A457" s="94"/>
      <c r="B457" s="94"/>
      <c r="C457" s="94"/>
      <c r="D457" s="94"/>
      <c r="E457" s="94"/>
      <c r="F457" s="94"/>
      <c r="G457" s="94"/>
      <c r="H457" s="94"/>
      <c r="I457" s="94"/>
      <c r="J457" s="94"/>
      <c r="K457" s="94"/>
      <c r="L457" s="94"/>
      <c r="M457" s="94"/>
      <c r="N457" s="94"/>
      <c r="O457" s="94"/>
      <c r="P457" s="94"/>
      <c r="Q457" s="94"/>
      <c r="R457" s="94"/>
      <c r="S457" s="94"/>
      <c r="T457" s="94"/>
      <c r="U457" s="94"/>
      <c r="V457" s="94"/>
      <c r="W457" s="94"/>
      <c r="X457" s="94"/>
      <c r="Y457" s="94"/>
      <c r="Z457" s="94"/>
    </row>
    <row r="458" spans="1:26" ht="20.25" customHeight="1" x14ac:dyDescent="0.25">
      <c r="A458" s="94"/>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row>
    <row r="459" spans="1:26" ht="20.25" customHeight="1" x14ac:dyDescent="0.25">
      <c r="A459" s="94"/>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row>
    <row r="460" spans="1:26" ht="20.25" customHeight="1" x14ac:dyDescent="0.25">
      <c r="A460" s="94"/>
      <c r="B460" s="94"/>
      <c r="C460" s="94"/>
      <c r="D460" s="94"/>
      <c r="E460" s="94"/>
      <c r="F460" s="94"/>
      <c r="G460" s="94"/>
      <c r="H460" s="94"/>
      <c r="I460" s="94"/>
      <c r="J460" s="94"/>
      <c r="K460" s="94"/>
      <c r="L460" s="94"/>
      <c r="M460" s="94"/>
      <c r="N460" s="94"/>
      <c r="O460" s="94"/>
      <c r="P460" s="94"/>
      <c r="Q460" s="94"/>
      <c r="R460" s="94"/>
      <c r="S460" s="94"/>
      <c r="T460" s="94"/>
      <c r="U460" s="94"/>
      <c r="V460" s="94"/>
      <c r="W460" s="94"/>
      <c r="X460" s="94"/>
      <c r="Y460" s="94"/>
      <c r="Z460" s="94"/>
    </row>
    <row r="461" spans="1:26" ht="20.25" customHeight="1" x14ac:dyDescent="0.25">
      <c r="A461" s="94"/>
      <c r="B461" s="94"/>
      <c r="C461" s="94"/>
      <c r="D461" s="94"/>
      <c r="E461" s="94"/>
      <c r="F461" s="94"/>
      <c r="G461" s="94"/>
      <c r="H461" s="94"/>
      <c r="I461" s="94"/>
      <c r="J461" s="94"/>
      <c r="K461" s="94"/>
      <c r="L461" s="94"/>
      <c r="M461" s="94"/>
      <c r="N461" s="94"/>
      <c r="O461" s="94"/>
      <c r="P461" s="94"/>
      <c r="Q461" s="94"/>
      <c r="R461" s="94"/>
      <c r="S461" s="94"/>
      <c r="T461" s="94"/>
      <c r="U461" s="94"/>
      <c r="V461" s="94"/>
      <c r="W461" s="94"/>
      <c r="X461" s="94"/>
      <c r="Y461" s="94"/>
      <c r="Z461" s="94"/>
    </row>
    <row r="462" spans="1:26" ht="20.25" customHeight="1" x14ac:dyDescent="0.25">
      <c r="A462" s="94"/>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row>
    <row r="463" spans="1:26" ht="20.25" customHeight="1" x14ac:dyDescent="0.25">
      <c r="A463" s="94"/>
      <c r="B463" s="94"/>
      <c r="C463" s="94"/>
      <c r="D463" s="94"/>
      <c r="E463" s="94"/>
      <c r="F463" s="94"/>
      <c r="G463" s="94"/>
      <c r="H463" s="94"/>
      <c r="I463" s="94"/>
      <c r="J463" s="94"/>
      <c r="K463" s="94"/>
      <c r="L463" s="94"/>
      <c r="M463" s="94"/>
      <c r="N463" s="94"/>
      <c r="O463" s="94"/>
      <c r="P463" s="94"/>
      <c r="Q463" s="94"/>
      <c r="R463" s="94"/>
      <c r="S463" s="94"/>
      <c r="T463" s="94"/>
      <c r="U463" s="94"/>
      <c r="V463" s="94"/>
      <c r="W463" s="94"/>
      <c r="X463" s="94"/>
      <c r="Y463" s="94"/>
      <c r="Z463" s="94"/>
    </row>
    <row r="464" spans="1:26" ht="20.25" customHeight="1" x14ac:dyDescent="0.25">
      <c r="A464" s="94"/>
      <c r="B464" s="94"/>
      <c r="C464" s="94"/>
      <c r="D464" s="94"/>
      <c r="E464" s="94"/>
      <c r="F464" s="94"/>
      <c r="G464" s="94"/>
      <c r="H464" s="94"/>
      <c r="I464" s="94"/>
      <c r="J464" s="94"/>
      <c r="K464" s="94"/>
      <c r="L464" s="94"/>
      <c r="M464" s="94"/>
      <c r="N464" s="94"/>
      <c r="O464" s="94"/>
      <c r="P464" s="94"/>
      <c r="Q464" s="94"/>
      <c r="R464" s="94"/>
      <c r="S464" s="94"/>
      <c r="T464" s="94"/>
      <c r="U464" s="94"/>
      <c r="V464" s="94"/>
      <c r="W464" s="94"/>
      <c r="X464" s="94"/>
      <c r="Y464" s="94"/>
      <c r="Z464" s="94"/>
    </row>
    <row r="465" spans="1:26" ht="20.25" customHeight="1" x14ac:dyDescent="0.25">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row>
    <row r="466" spans="1:26" ht="20.25" customHeight="1" x14ac:dyDescent="0.25">
      <c r="A466" s="94"/>
      <c r="B466" s="94"/>
      <c r="C466" s="94"/>
      <c r="D466" s="94"/>
      <c r="E466" s="94"/>
      <c r="F466" s="94"/>
      <c r="G466" s="94"/>
      <c r="H466" s="94"/>
      <c r="I466" s="94"/>
      <c r="J466" s="94"/>
      <c r="K466" s="94"/>
      <c r="L466" s="94"/>
      <c r="M466" s="94"/>
      <c r="N466" s="94"/>
      <c r="O466" s="94"/>
      <c r="P466" s="94"/>
      <c r="Q466" s="94"/>
      <c r="R466" s="94"/>
      <c r="S466" s="94"/>
      <c r="T466" s="94"/>
      <c r="U466" s="94"/>
      <c r="V466" s="94"/>
      <c r="W466" s="94"/>
      <c r="X466" s="94"/>
      <c r="Y466" s="94"/>
      <c r="Z466" s="94"/>
    </row>
    <row r="467" spans="1:26" ht="20.25" customHeight="1" x14ac:dyDescent="0.25">
      <c r="A467" s="94"/>
      <c r="B467" s="94"/>
      <c r="C467" s="94"/>
      <c r="D467" s="94"/>
      <c r="E467" s="94"/>
      <c r="F467" s="94"/>
      <c r="G467" s="94"/>
      <c r="H467" s="94"/>
      <c r="I467" s="94"/>
      <c r="J467" s="94"/>
      <c r="K467" s="94"/>
      <c r="L467" s="94"/>
      <c r="M467" s="94"/>
      <c r="N467" s="94"/>
      <c r="O467" s="94"/>
      <c r="P467" s="94"/>
      <c r="Q467" s="94"/>
      <c r="R467" s="94"/>
      <c r="S467" s="94"/>
      <c r="T467" s="94"/>
      <c r="U467" s="94"/>
      <c r="V467" s="94"/>
      <c r="W467" s="94"/>
      <c r="X467" s="94"/>
      <c r="Y467" s="94"/>
      <c r="Z467" s="94"/>
    </row>
    <row r="468" spans="1:26" ht="20.25" customHeight="1" x14ac:dyDescent="0.25">
      <c r="A468" s="94"/>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row>
    <row r="469" spans="1:26" ht="20.25" customHeight="1" x14ac:dyDescent="0.25">
      <c r="A469" s="94"/>
      <c r="B469" s="94"/>
      <c r="C469" s="94"/>
      <c r="D469" s="94"/>
      <c r="E469" s="94"/>
      <c r="F469" s="94"/>
      <c r="G469" s="94"/>
      <c r="H469" s="94"/>
      <c r="I469" s="94"/>
      <c r="J469" s="94"/>
      <c r="K469" s="94"/>
      <c r="L469" s="94"/>
      <c r="M469" s="94"/>
      <c r="N469" s="94"/>
      <c r="O469" s="94"/>
      <c r="P469" s="94"/>
      <c r="Q469" s="94"/>
      <c r="R469" s="94"/>
      <c r="S469" s="94"/>
      <c r="T469" s="94"/>
      <c r="U469" s="94"/>
      <c r="V469" s="94"/>
      <c r="W469" s="94"/>
      <c r="X469" s="94"/>
      <c r="Y469" s="94"/>
      <c r="Z469" s="94"/>
    </row>
    <row r="470" spans="1:26" ht="20.25" customHeight="1" x14ac:dyDescent="0.25">
      <c r="A470" s="94"/>
      <c r="B470" s="94"/>
      <c r="C470" s="94"/>
      <c r="D470" s="94"/>
      <c r="E470" s="94"/>
      <c r="F470" s="94"/>
      <c r="G470" s="94"/>
      <c r="H470" s="94"/>
      <c r="I470" s="94"/>
      <c r="J470" s="94"/>
      <c r="K470" s="94"/>
      <c r="L470" s="94"/>
      <c r="M470" s="94"/>
      <c r="N470" s="94"/>
      <c r="O470" s="94"/>
      <c r="P470" s="94"/>
      <c r="Q470" s="94"/>
      <c r="R470" s="94"/>
      <c r="S470" s="94"/>
      <c r="T470" s="94"/>
      <c r="U470" s="94"/>
      <c r="V470" s="94"/>
      <c r="W470" s="94"/>
      <c r="X470" s="94"/>
      <c r="Y470" s="94"/>
      <c r="Z470" s="94"/>
    </row>
    <row r="471" spans="1:26" ht="20.25" customHeight="1" x14ac:dyDescent="0.25">
      <c r="A471" s="94"/>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row>
    <row r="472" spans="1:26" ht="20.25" customHeight="1" x14ac:dyDescent="0.25">
      <c r="A472" s="94"/>
      <c r="B472" s="94"/>
      <c r="C472" s="94"/>
      <c r="D472" s="94"/>
      <c r="E472" s="94"/>
      <c r="F472" s="94"/>
      <c r="G472" s="94"/>
      <c r="H472" s="94"/>
      <c r="I472" s="94"/>
      <c r="J472" s="94"/>
      <c r="K472" s="94"/>
      <c r="L472" s="94"/>
      <c r="M472" s="94"/>
      <c r="N472" s="94"/>
      <c r="O472" s="94"/>
      <c r="P472" s="94"/>
      <c r="Q472" s="94"/>
      <c r="R472" s="94"/>
      <c r="S472" s="94"/>
      <c r="T472" s="94"/>
      <c r="U472" s="94"/>
      <c r="V472" s="94"/>
      <c r="W472" s="94"/>
      <c r="X472" s="94"/>
      <c r="Y472" s="94"/>
      <c r="Z472" s="94"/>
    </row>
    <row r="473" spans="1:26" ht="20.25" customHeight="1" x14ac:dyDescent="0.25">
      <c r="A473" s="94"/>
      <c r="B473" s="94"/>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row>
    <row r="474" spans="1:26" ht="20.25" customHeight="1" x14ac:dyDescent="0.25">
      <c r="A474" s="94"/>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row>
    <row r="475" spans="1:26" ht="20.25" customHeight="1" x14ac:dyDescent="0.25">
      <c r="A475" s="94"/>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row>
    <row r="476" spans="1:26" ht="20.25" customHeight="1" x14ac:dyDescent="0.25">
      <c r="A476" s="94"/>
      <c r="B476" s="94"/>
      <c r="C476" s="94"/>
      <c r="D476" s="94"/>
      <c r="E476" s="94"/>
      <c r="F476" s="94"/>
      <c r="G476" s="94"/>
      <c r="H476" s="94"/>
      <c r="I476" s="94"/>
      <c r="J476" s="94"/>
      <c r="K476" s="94"/>
      <c r="L476" s="94"/>
      <c r="M476" s="94"/>
      <c r="N476" s="94"/>
      <c r="O476" s="94"/>
      <c r="P476" s="94"/>
      <c r="Q476" s="94"/>
      <c r="R476" s="94"/>
      <c r="S476" s="94"/>
      <c r="T476" s="94"/>
      <c r="U476" s="94"/>
      <c r="V476" s="94"/>
      <c r="W476" s="94"/>
      <c r="X476" s="94"/>
      <c r="Y476" s="94"/>
      <c r="Z476" s="94"/>
    </row>
    <row r="477" spans="1:26" ht="20.25" customHeight="1" x14ac:dyDescent="0.25">
      <c r="A477" s="94"/>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row>
    <row r="478" spans="1:26" ht="20.25" customHeight="1" x14ac:dyDescent="0.25">
      <c r="A478" s="94"/>
      <c r="B478" s="94"/>
      <c r="C478" s="94"/>
      <c r="D478" s="94"/>
      <c r="E478" s="94"/>
      <c r="F478" s="94"/>
      <c r="G478" s="94"/>
      <c r="H478" s="94"/>
      <c r="I478" s="94"/>
      <c r="J478" s="94"/>
      <c r="K478" s="94"/>
      <c r="L478" s="94"/>
      <c r="M478" s="94"/>
      <c r="N478" s="94"/>
      <c r="O478" s="94"/>
      <c r="P478" s="94"/>
      <c r="Q478" s="94"/>
      <c r="R478" s="94"/>
      <c r="S478" s="94"/>
      <c r="T478" s="94"/>
      <c r="U478" s="94"/>
      <c r="V478" s="94"/>
      <c r="W478" s="94"/>
      <c r="X478" s="94"/>
      <c r="Y478" s="94"/>
      <c r="Z478" s="94"/>
    </row>
    <row r="479" spans="1:26" ht="20.25" customHeight="1" x14ac:dyDescent="0.25">
      <c r="A479" s="94"/>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row>
    <row r="480" spans="1:26" ht="20.25" customHeight="1" x14ac:dyDescent="0.25">
      <c r="A480" s="94"/>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row>
    <row r="481" spans="1:26" ht="20.25" customHeight="1" x14ac:dyDescent="0.25">
      <c r="A481" s="94"/>
      <c r="B481" s="94"/>
      <c r="C481" s="94"/>
      <c r="D481" s="94"/>
      <c r="E481" s="94"/>
      <c r="F481" s="94"/>
      <c r="G481" s="94"/>
      <c r="H481" s="94"/>
      <c r="I481" s="94"/>
      <c r="J481" s="94"/>
      <c r="K481" s="94"/>
      <c r="L481" s="94"/>
      <c r="M481" s="94"/>
      <c r="N481" s="94"/>
      <c r="O481" s="94"/>
      <c r="P481" s="94"/>
      <c r="Q481" s="94"/>
      <c r="R481" s="94"/>
      <c r="S481" s="94"/>
      <c r="T481" s="94"/>
      <c r="U481" s="94"/>
      <c r="V481" s="94"/>
      <c r="W481" s="94"/>
      <c r="X481" s="94"/>
      <c r="Y481" s="94"/>
      <c r="Z481" s="94"/>
    </row>
    <row r="482" spans="1:26" ht="20.25" customHeight="1" x14ac:dyDescent="0.25">
      <c r="A482" s="94"/>
      <c r="B482" s="94"/>
      <c r="C482" s="94"/>
      <c r="D482" s="94"/>
      <c r="E482" s="94"/>
      <c r="F482" s="94"/>
      <c r="G482" s="94"/>
      <c r="H482" s="94"/>
      <c r="I482" s="94"/>
      <c r="J482" s="94"/>
      <c r="K482" s="94"/>
      <c r="L482" s="94"/>
      <c r="M482" s="94"/>
      <c r="N482" s="94"/>
      <c r="O482" s="94"/>
      <c r="P482" s="94"/>
      <c r="Q482" s="94"/>
      <c r="R482" s="94"/>
      <c r="S482" s="94"/>
      <c r="T482" s="94"/>
      <c r="U482" s="94"/>
      <c r="V482" s="94"/>
      <c r="W482" s="94"/>
      <c r="X482" s="94"/>
      <c r="Y482" s="94"/>
      <c r="Z482" s="94"/>
    </row>
    <row r="483" spans="1:26" ht="20.25" customHeight="1" x14ac:dyDescent="0.25">
      <c r="A483" s="94"/>
      <c r="B483" s="94"/>
      <c r="C483" s="94"/>
      <c r="D483" s="94"/>
      <c r="E483" s="94"/>
      <c r="F483" s="94"/>
      <c r="G483" s="94"/>
      <c r="H483" s="94"/>
      <c r="I483" s="94"/>
      <c r="J483" s="94"/>
      <c r="K483" s="94"/>
      <c r="L483" s="94"/>
      <c r="M483" s="94"/>
      <c r="N483" s="94"/>
      <c r="O483" s="94"/>
      <c r="P483" s="94"/>
      <c r="Q483" s="94"/>
      <c r="R483" s="94"/>
      <c r="S483" s="94"/>
      <c r="T483" s="94"/>
      <c r="U483" s="94"/>
      <c r="V483" s="94"/>
      <c r="W483" s="94"/>
      <c r="X483" s="94"/>
      <c r="Y483" s="94"/>
      <c r="Z483" s="94"/>
    </row>
    <row r="484" spans="1:26" ht="20.25" customHeight="1" x14ac:dyDescent="0.25">
      <c r="A484" s="94"/>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row>
    <row r="485" spans="1:26" ht="20.25" customHeight="1" x14ac:dyDescent="0.25">
      <c r="A485" s="94"/>
      <c r="B485" s="94"/>
      <c r="C485" s="94"/>
      <c r="D485" s="94"/>
      <c r="E485" s="94"/>
      <c r="F485" s="94"/>
      <c r="G485" s="94"/>
      <c r="H485" s="94"/>
      <c r="I485" s="94"/>
      <c r="J485" s="94"/>
      <c r="K485" s="94"/>
      <c r="L485" s="94"/>
      <c r="M485" s="94"/>
      <c r="N485" s="94"/>
      <c r="O485" s="94"/>
      <c r="P485" s="94"/>
      <c r="Q485" s="94"/>
      <c r="R485" s="94"/>
      <c r="S485" s="94"/>
      <c r="T485" s="94"/>
      <c r="U485" s="94"/>
      <c r="V485" s="94"/>
      <c r="W485" s="94"/>
      <c r="X485" s="94"/>
      <c r="Y485" s="94"/>
      <c r="Z485" s="94"/>
    </row>
    <row r="486" spans="1:26" ht="20.25" customHeight="1" x14ac:dyDescent="0.25">
      <c r="A486" s="94"/>
      <c r="B486" s="94"/>
      <c r="C486" s="94"/>
      <c r="D486" s="94"/>
      <c r="E486" s="94"/>
      <c r="F486" s="94"/>
      <c r="G486" s="94"/>
      <c r="H486" s="94"/>
      <c r="I486" s="94"/>
      <c r="J486" s="94"/>
      <c r="K486" s="94"/>
      <c r="L486" s="94"/>
      <c r="M486" s="94"/>
      <c r="N486" s="94"/>
      <c r="O486" s="94"/>
      <c r="P486" s="94"/>
      <c r="Q486" s="94"/>
      <c r="R486" s="94"/>
      <c r="S486" s="94"/>
      <c r="T486" s="94"/>
      <c r="U486" s="94"/>
      <c r="V486" s="94"/>
      <c r="W486" s="94"/>
      <c r="X486" s="94"/>
      <c r="Y486" s="94"/>
      <c r="Z486" s="94"/>
    </row>
    <row r="487" spans="1:26" ht="20.25" customHeight="1" x14ac:dyDescent="0.25">
      <c r="A487" s="94"/>
      <c r="B487" s="94"/>
      <c r="C487" s="94"/>
      <c r="D487" s="94"/>
      <c r="E487" s="94"/>
      <c r="F487" s="94"/>
      <c r="G487" s="94"/>
      <c r="H487" s="94"/>
      <c r="I487" s="94"/>
      <c r="J487" s="94"/>
      <c r="K487" s="94"/>
      <c r="L487" s="94"/>
      <c r="M487" s="94"/>
      <c r="N487" s="94"/>
      <c r="O487" s="94"/>
      <c r="P487" s="94"/>
      <c r="Q487" s="94"/>
      <c r="R487" s="94"/>
      <c r="S487" s="94"/>
      <c r="T487" s="94"/>
      <c r="U487" s="94"/>
      <c r="V487" s="94"/>
      <c r="W487" s="94"/>
      <c r="X487" s="94"/>
      <c r="Y487" s="94"/>
      <c r="Z487" s="94"/>
    </row>
    <row r="488" spans="1:26" ht="20.25" customHeight="1" x14ac:dyDescent="0.25">
      <c r="A488" s="94"/>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row>
    <row r="489" spans="1:26" ht="20.25" customHeight="1" x14ac:dyDescent="0.25">
      <c r="A489" s="94"/>
      <c r="B489" s="94"/>
      <c r="C489" s="94"/>
      <c r="D489" s="94"/>
      <c r="E489" s="94"/>
      <c r="F489" s="94"/>
      <c r="G489" s="94"/>
      <c r="H489" s="94"/>
      <c r="I489" s="94"/>
      <c r="J489" s="94"/>
      <c r="K489" s="94"/>
      <c r="L489" s="94"/>
      <c r="M489" s="94"/>
      <c r="N489" s="94"/>
      <c r="O489" s="94"/>
      <c r="P489" s="94"/>
      <c r="Q489" s="94"/>
      <c r="R489" s="94"/>
      <c r="S489" s="94"/>
      <c r="T489" s="94"/>
      <c r="U489" s="94"/>
      <c r="V489" s="94"/>
      <c r="W489" s="94"/>
      <c r="X489" s="94"/>
      <c r="Y489" s="94"/>
      <c r="Z489" s="94"/>
    </row>
    <row r="490" spans="1:26" ht="20.25" customHeight="1" x14ac:dyDescent="0.25">
      <c r="A490" s="94"/>
      <c r="B490" s="94"/>
      <c r="C490" s="94"/>
      <c r="D490" s="94"/>
      <c r="E490" s="94"/>
      <c r="F490" s="94"/>
      <c r="G490" s="94"/>
      <c r="H490" s="94"/>
      <c r="I490" s="94"/>
      <c r="J490" s="94"/>
      <c r="K490" s="94"/>
      <c r="L490" s="94"/>
      <c r="M490" s="94"/>
      <c r="N490" s="94"/>
      <c r="O490" s="94"/>
      <c r="P490" s="94"/>
      <c r="Q490" s="94"/>
      <c r="R490" s="94"/>
      <c r="S490" s="94"/>
      <c r="T490" s="94"/>
      <c r="U490" s="94"/>
      <c r="V490" s="94"/>
      <c r="W490" s="94"/>
      <c r="X490" s="94"/>
      <c r="Y490" s="94"/>
      <c r="Z490" s="94"/>
    </row>
    <row r="491" spans="1:26" ht="20.25" customHeight="1" x14ac:dyDescent="0.25">
      <c r="A491" s="94"/>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row>
    <row r="492" spans="1:26" ht="20.25" customHeight="1" x14ac:dyDescent="0.25">
      <c r="A492" s="94"/>
      <c r="B492" s="94"/>
      <c r="C492" s="94"/>
      <c r="D492" s="94"/>
      <c r="E492" s="94"/>
      <c r="F492" s="94"/>
      <c r="G492" s="94"/>
      <c r="H492" s="94"/>
      <c r="I492" s="94"/>
      <c r="J492" s="94"/>
      <c r="K492" s="94"/>
      <c r="L492" s="94"/>
      <c r="M492" s="94"/>
      <c r="N492" s="94"/>
      <c r="O492" s="94"/>
      <c r="P492" s="94"/>
      <c r="Q492" s="94"/>
      <c r="R492" s="94"/>
      <c r="S492" s="94"/>
      <c r="T492" s="94"/>
      <c r="U492" s="94"/>
      <c r="V492" s="94"/>
      <c r="W492" s="94"/>
      <c r="X492" s="94"/>
      <c r="Y492" s="94"/>
      <c r="Z492" s="94"/>
    </row>
    <row r="493" spans="1:26" ht="20.25" customHeight="1" x14ac:dyDescent="0.25">
      <c r="A493" s="94"/>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row>
    <row r="494" spans="1:26" ht="20.25" customHeight="1" x14ac:dyDescent="0.25">
      <c r="A494" s="94"/>
      <c r="B494" s="94"/>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4"/>
    </row>
    <row r="495" spans="1:26" ht="20.25" customHeight="1" x14ac:dyDescent="0.25">
      <c r="A495" s="94"/>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row>
    <row r="496" spans="1:26" ht="20.25" customHeight="1" x14ac:dyDescent="0.25">
      <c r="A496" s="94"/>
      <c r="B496" s="94"/>
      <c r="C496" s="94"/>
      <c r="D496" s="94"/>
      <c r="E496" s="94"/>
      <c r="F496" s="94"/>
      <c r="G496" s="94"/>
      <c r="H496" s="94"/>
      <c r="I496" s="94"/>
      <c r="J496" s="94"/>
      <c r="K496" s="94"/>
      <c r="L496" s="94"/>
      <c r="M496" s="94"/>
      <c r="N496" s="94"/>
      <c r="O496" s="94"/>
      <c r="P496" s="94"/>
      <c r="Q496" s="94"/>
      <c r="R496" s="94"/>
      <c r="S496" s="94"/>
      <c r="T496" s="94"/>
      <c r="U496" s="94"/>
      <c r="V496" s="94"/>
      <c r="W496" s="94"/>
      <c r="X496" s="94"/>
      <c r="Y496" s="94"/>
      <c r="Z496" s="94"/>
    </row>
    <row r="497" spans="1:26" ht="20.25" customHeight="1" x14ac:dyDescent="0.25">
      <c r="A497" s="94"/>
      <c r="B497" s="94"/>
      <c r="C497" s="94"/>
      <c r="D497" s="94"/>
      <c r="E497" s="94"/>
      <c r="F497" s="94"/>
      <c r="G497" s="94"/>
      <c r="H497" s="94"/>
      <c r="I497" s="94"/>
      <c r="J497" s="94"/>
      <c r="K497" s="94"/>
      <c r="L497" s="94"/>
      <c r="M497" s="94"/>
      <c r="N497" s="94"/>
      <c r="O497" s="94"/>
      <c r="P497" s="94"/>
      <c r="Q497" s="94"/>
      <c r="R497" s="94"/>
      <c r="S497" s="94"/>
      <c r="T497" s="94"/>
      <c r="U497" s="94"/>
      <c r="V497" s="94"/>
      <c r="W497" s="94"/>
      <c r="X497" s="94"/>
      <c r="Y497" s="94"/>
      <c r="Z497" s="94"/>
    </row>
    <row r="498" spans="1:26" ht="20.25" customHeight="1" x14ac:dyDescent="0.25">
      <c r="A498" s="94"/>
      <c r="B498" s="94"/>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row>
    <row r="499" spans="1:26" ht="20.25" customHeight="1" x14ac:dyDescent="0.25">
      <c r="A499" s="94"/>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row>
    <row r="500" spans="1:26" ht="20.25" customHeight="1" x14ac:dyDescent="0.25">
      <c r="A500" s="94"/>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row>
    <row r="501" spans="1:26" ht="20.25" customHeight="1" x14ac:dyDescent="0.25">
      <c r="A501" s="94"/>
      <c r="B501" s="94"/>
      <c r="C501" s="94"/>
      <c r="D501" s="94"/>
      <c r="E501" s="94"/>
      <c r="F501" s="94"/>
      <c r="G501" s="94"/>
      <c r="H501" s="94"/>
      <c r="I501" s="94"/>
      <c r="J501" s="94"/>
      <c r="K501" s="94"/>
      <c r="L501" s="94"/>
      <c r="M501" s="94"/>
      <c r="N501" s="94"/>
      <c r="O501" s="94"/>
      <c r="P501" s="94"/>
      <c r="Q501" s="94"/>
      <c r="R501" s="94"/>
      <c r="S501" s="94"/>
      <c r="T501" s="94"/>
      <c r="U501" s="94"/>
      <c r="V501" s="94"/>
      <c r="W501" s="94"/>
      <c r="X501" s="94"/>
      <c r="Y501" s="94"/>
      <c r="Z501" s="94"/>
    </row>
    <row r="502" spans="1:26" ht="20.25" customHeight="1" x14ac:dyDescent="0.25">
      <c r="A502" s="94"/>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row>
    <row r="503" spans="1:26" ht="20.25" customHeight="1" x14ac:dyDescent="0.25">
      <c r="A503" s="94"/>
      <c r="B503" s="94"/>
      <c r="C503" s="94"/>
      <c r="D503" s="94"/>
      <c r="E503" s="94"/>
      <c r="F503" s="94"/>
      <c r="G503" s="94"/>
      <c r="H503" s="94"/>
      <c r="I503" s="94"/>
      <c r="J503" s="94"/>
      <c r="K503" s="94"/>
      <c r="L503" s="94"/>
      <c r="M503" s="94"/>
      <c r="N503" s="94"/>
      <c r="O503" s="94"/>
      <c r="P503" s="94"/>
      <c r="Q503" s="94"/>
      <c r="R503" s="94"/>
      <c r="S503" s="94"/>
      <c r="T503" s="94"/>
      <c r="U503" s="94"/>
      <c r="V503" s="94"/>
      <c r="W503" s="94"/>
      <c r="X503" s="94"/>
      <c r="Y503" s="94"/>
      <c r="Z503" s="94"/>
    </row>
    <row r="504" spans="1:26" ht="20.25" customHeight="1" x14ac:dyDescent="0.25">
      <c r="A504" s="94"/>
      <c r="B504" s="94"/>
      <c r="C504" s="94"/>
      <c r="D504" s="94"/>
      <c r="E504" s="94"/>
      <c r="F504" s="94"/>
      <c r="G504" s="94"/>
      <c r="H504" s="94"/>
      <c r="I504" s="94"/>
      <c r="J504" s="94"/>
      <c r="K504" s="94"/>
      <c r="L504" s="94"/>
      <c r="M504" s="94"/>
      <c r="N504" s="94"/>
      <c r="O504" s="94"/>
      <c r="P504" s="94"/>
      <c r="Q504" s="94"/>
      <c r="R504" s="94"/>
      <c r="S504" s="94"/>
      <c r="T504" s="94"/>
      <c r="U504" s="94"/>
      <c r="V504" s="94"/>
      <c r="W504" s="94"/>
      <c r="X504" s="94"/>
      <c r="Y504" s="94"/>
      <c r="Z504" s="94"/>
    </row>
    <row r="505" spans="1:26" ht="20.25" customHeight="1" x14ac:dyDescent="0.25">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row>
    <row r="506" spans="1:26" ht="20.25" customHeight="1" x14ac:dyDescent="0.25">
      <c r="A506" s="94"/>
      <c r="B506" s="94"/>
      <c r="C506" s="94"/>
      <c r="D506" s="94"/>
      <c r="E506" s="94"/>
      <c r="F506" s="94"/>
      <c r="G506" s="94"/>
      <c r="H506" s="94"/>
      <c r="I506" s="94"/>
      <c r="J506" s="94"/>
      <c r="K506" s="94"/>
      <c r="L506" s="94"/>
      <c r="M506" s="94"/>
      <c r="N506" s="94"/>
      <c r="O506" s="94"/>
      <c r="P506" s="94"/>
      <c r="Q506" s="94"/>
      <c r="R506" s="94"/>
      <c r="S506" s="94"/>
      <c r="T506" s="94"/>
      <c r="U506" s="94"/>
      <c r="V506" s="94"/>
      <c r="W506" s="94"/>
      <c r="X506" s="94"/>
      <c r="Y506" s="94"/>
      <c r="Z506" s="94"/>
    </row>
    <row r="507" spans="1:26" ht="20.25" customHeight="1" x14ac:dyDescent="0.25">
      <c r="A507" s="94"/>
      <c r="B507" s="94"/>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row>
    <row r="508" spans="1:26" ht="20.25" customHeight="1" x14ac:dyDescent="0.25">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row>
    <row r="509" spans="1:26" ht="20.25" customHeight="1" x14ac:dyDescent="0.25">
      <c r="A509" s="94"/>
      <c r="B509" s="94"/>
      <c r="C509" s="94"/>
      <c r="D509" s="94"/>
      <c r="E509" s="94"/>
      <c r="F509" s="94"/>
      <c r="G509" s="94"/>
      <c r="H509" s="94"/>
      <c r="I509" s="94"/>
      <c r="J509" s="94"/>
      <c r="K509" s="94"/>
      <c r="L509" s="94"/>
      <c r="M509" s="94"/>
      <c r="N509" s="94"/>
      <c r="O509" s="94"/>
      <c r="P509" s="94"/>
      <c r="Q509" s="94"/>
      <c r="R509" s="94"/>
      <c r="S509" s="94"/>
      <c r="T509" s="94"/>
      <c r="U509" s="94"/>
      <c r="V509" s="94"/>
      <c r="W509" s="94"/>
      <c r="X509" s="94"/>
      <c r="Y509" s="94"/>
      <c r="Z509" s="94"/>
    </row>
    <row r="510" spans="1:26" ht="20.25" customHeight="1" x14ac:dyDescent="0.25">
      <c r="A510" s="94"/>
      <c r="B510" s="94"/>
      <c r="C510" s="94"/>
      <c r="D510" s="94"/>
      <c r="E510" s="94"/>
      <c r="F510" s="94"/>
      <c r="G510" s="94"/>
      <c r="H510" s="94"/>
      <c r="I510" s="94"/>
      <c r="J510" s="94"/>
      <c r="K510" s="94"/>
      <c r="L510" s="94"/>
      <c r="M510" s="94"/>
      <c r="N510" s="94"/>
      <c r="O510" s="94"/>
      <c r="P510" s="94"/>
      <c r="Q510" s="94"/>
      <c r="R510" s="94"/>
      <c r="S510" s="94"/>
      <c r="T510" s="94"/>
      <c r="U510" s="94"/>
      <c r="V510" s="94"/>
      <c r="W510" s="94"/>
      <c r="X510" s="94"/>
      <c r="Y510" s="94"/>
      <c r="Z510" s="94"/>
    </row>
    <row r="511" spans="1:26" ht="20.25" customHeight="1" x14ac:dyDescent="0.25">
      <c r="A511" s="94"/>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row>
    <row r="512" spans="1:26" ht="20.25" customHeight="1" x14ac:dyDescent="0.25">
      <c r="A512" s="94"/>
      <c r="B512" s="94"/>
      <c r="C512" s="94"/>
      <c r="D512" s="94"/>
      <c r="E512" s="94"/>
      <c r="F512" s="94"/>
      <c r="G512" s="94"/>
      <c r="H512" s="94"/>
      <c r="I512" s="94"/>
      <c r="J512" s="94"/>
      <c r="K512" s="94"/>
      <c r="L512" s="94"/>
      <c r="M512" s="94"/>
      <c r="N512" s="94"/>
      <c r="O512" s="94"/>
      <c r="P512" s="94"/>
      <c r="Q512" s="94"/>
      <c r="R512" s="94"/>
      <c r="S512" s="94"/>
      <c r="T512" s="94"/>
      <c r="U512" s="94"/>
      <c r="V512" s="94"/>
      <c r="W512" s="94"/>
      <c r="X512" s="94"/>
      <c r="Y512" s="94"/>
      <c r="Z512" s="94"/>
    </row>
    <row r="513" spans="1:26" ht="20.25" customHeight="1" x14ac:dyDescent="0.25">
      <c r="A513" s="94"/>
      <c r="B513" s="94"/>
      <c r="C513" s="94"/>
      <c r="D513" s="94"/>
      <c r="E513" s="94"/>
      <c r="F513" s="94"/>
      <c r="G513" s="94"/>
      <c r="H513" s="94"/>
      <c r="I513" s="94"/>
      <c r="J513" s="94"/>
      <c r="K513" s="94"/>
      <c r="L513" s="94"/>
      <c r="M513" s="94"/>
      <c r="N513" s="94"/>
      <c r="O513" s="94"/>
      <c r="P513" s="94"/>
      <c r="Q513" s="94"/>
      <c r="R513" s="94"/>
      <c r="S513" s="94"/>
      <c r="T513" s="94"/>
      <c r="U513" s="94"/>
      <c r="V513" s="94"/>
      <c r="W513" s="94"/>
      <c r="X513" s="94"/>
      <c r="Y513" s="94"/>
      <c r="Z513" s="94"/>
    </row>
    <row r="514" spans="1:26" ht="20.25" customHeight="1" x14ac:dyDescent="0.25">
      <c r="A514" s="94"/>
      <c r="B514" s="94"/>
      <c r="C514" s="94"/>
      <c r="D514" s="94"/>
      <c r="E514" s="94"/>
      <c r="F514" s="94"/>
      <c r="G514" s="94"/>
      <c r="H514" s="94"/>
      <c r="I514" s="94"/>
      <c r="J514" s="94"/>
      <c r="K514" s="94"/>
      <c r="L514" s="94"/>
      <c r="M514" s="94"/>
      <c r="N514" s="94"/>
      <c r="O514" s="94"/>
      <c r="P514" s="94"/>
      <c r="Q514" s="94"/>
      <c r="R514" s="94"/>
      <c r="S514" s="94"/>
      <c r="T514" s="94"/>
      <c r="U514" s="94"/>
      <c r="V514" s="94"/>
      <c r="W514" s="94"/>
      <c r="X514" s="94"/>
      <c r="Y514" s="94"/>
      <c r="Z514" s="94"/>
    </row>
    <row r="515" spans="1:26" ht="20.25" customHeight="1" x14ac:dyDescent="0.25">
      <c r="A515" s="94"/>
      <c r="B515" s="94"/>
      <c r="C515" s="94"/>
      <c r="D515" s="94"/>
      <c r="E515" s="94"/>
      <c r="F515" s="94"/>
      <c r="G515" s="94"/>
      <c r="H515" s="94"/>
      <c r="I515" s="94"/>
      <c r="J515" s="94"/>
      <c r="K515" s="94"/>
      <c r="L515" s="94"/>
      <c r="M515" s="94"/>
      <c r="N515" s="94"/>
      <c r="O515" s="94"/>
      <c r="P515" s="94"/>
      <c r="Q515" s="94"/>
      <c r="R515" s="94"/>
      <c r="S515" s="94"/>
      <c r="T515" s="94"/>
      <c r="U515" s="94"/>
      <c r="V515" s="94"/>
      <c r="W515" s="94"/>
      <c r="X515" s="94"/>
      <c r="Y515" s="94"/>
      <c r="Z515" s="94"/>
    </row>
    <row r="516" spans="1:26" ht="20.25" customHeight="1" x14ac:dyDescent="0.25">
      <c r="A516" s="94"/>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row>
    <row r="517" spans="1:26" ht="20.25" customHeight="1" x14ac:dyDescent="0.25">
      <c r="A517" s="94"/>
      <c r="B517" s="94"/>
      <c r="C517" s="94"/>
      <c r="D517" s="94"/>
      <c r="E517" s="94"/>
      <c r="F517" s="94"/>
      <c r="G517" s="94"/>
      <c r="H517" s="94"/>
      <c r="I517" s="94"/>
      <c r="J517" s="94"/>
      <c r="K517" s="94"/>
      <c r="L517" s="94"/>
      <c r="M517" s="94"/>
      <c r="N517" s="94"/>
      <c r="O517" s="94"/>
      <c r="P517" s="94"/>
      <c r="Q517" s="94"/>
      <c r="R517" s="94"/>
      <c r="S517" s="94"/>
      <c r="T517" s="94"/>
      <c r="U517" s="94"/>
      <c r="V517" s="94"/>
      <c r="W517" s="94"/>
      <c r="X517" s="94"/>
      <c r="Y517" s="94"/>
      <c r="Z517" s="94"/>
    </row>
    <row r="518" spans="1:26" ht="20.25" customHeight="1" x14ac:dyDescent="0.25">
      <c r="A518" s="94"/>
      <c r="B518" s="94"/>
      <c r="C518" s="94"/>
      <c r="D518" s="94"/>
      <c r="E518" s="94"/>
      <c r="F518" s="94"/>
      <c r="G518" s="94"/>
      <c r="H518" s="94"/>
      <c r="I518" s="94"/>
      <c r="J518" s="94"/>
      <c r="K518" s="94"/>
      <c r="L518" s="94"/>
      <c r="M518" s="94"/>
      <c r="N518" s="94"/>
      <c r="O518" s="94"/>
      <c r="P518" s="94"/>
      <c r="Q518" s="94"/>
      <c r="R518" s="94"/>
      <c r="S518" s="94"/>
      <c r="T518" s="94"/>
      <c r="U518" s="94"/>
      <c r="V518" s="94"/>
      <c r="W518" s="94"/>
      <c r="X518" s="94"/>
      <c r="Y518" s="94"/>
      <c r="Z518" s="94"/>
    </row>
    <row r="519" spans="1:26" ht="20.25" customHeight="1" x14ac:dyDescent="0.25">
      <c r="A519" s="94"/>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c r="Z519" s="94"/>
    </row>
    <row r="520" spans="1:26" ht="20.25" customHeight="1" x14ac:dyDescent="0.25">
      <c r="A520" s="94"/>
      <c r="B520" s="94"/>
      <c r="C520" s="94"/>
      <c r="D520" s="94"/>
      <c r="E520" s="94"/>
      <c r="F520" s="94"/>
      <c r="G520" s="94"/>
      <c r="H520" s="94"/>
      <c r="I520" s="94"/>
      <c r="J520" s="94"/>
      <c r="K520" s="94"/>
      <c r="L520" s="94"/>
      <c r="M520" s="94"/>
      <c r="N520" s="94"/>
      <c r="O520" s="94"/>
      <c r="P520" s="94"/>
      <c r="Q520" s="94"/>
      <c r="R520" s="94"/>
      <c r="S520" s="94"/>
      <c r="T520" s="94"/>
      <c r="U520" s="94"/>
      <c r="V520" s="94"/>
      <c r="W520" s="94"/>
      <c r="X520" s="94"/>
      <c r="Y520" s="94"/>
      <c r="Z520" s="94"/>
    </row>
    <row r="521" spans="1:26" ht="20.25" customHeight="1" x14ac:dyDescent="0.25">
      <c r="A521" s="94"/>
      <c r="B521" s="94"/>
      <c r="C521" s="94"/>
      <c r="D521" s="94"/>
      <c r="E521" s="94"/>
      <c r="F521" s="94"/>
      <c r="G521" s="94"/>
      <c r="H521" s="94"/>
      <c r="I521" s="94"/>
      <c r="J521" s="94"/>
      <c r="K521" s="94"/>
      <c r="L521" s="94"/>
      <c r="M521" s="94"/>
      <c r="N521" s="94"/>
      <c r="O521" s="94"/>
      <c r="P521" s="94"/>
      <c r="Q521" s="94"/>
      <c r="R521" s="94"/>
      <c r="S521" s="94"/>
      <c r="T521" s="94"/>
      <c r="U521" s="94"/>
      <c r="V521" s="94"/>
      <c r="W521" s="94"/>
      <c r="X521" s="94"/>
      <c r="Y521" s="94"/>
      <c r="Z521" s="94"/>
    </row>
    <row r="522" spans="1:26" ht="20.25" customHeight="1" x14ac:dyDescent="0.25">
      <c r="A522" s="94"/>
      <c r="B522" s="94"/>
      <c r="C522" s="94"/>
      <c r="D522" s="94"/>
      <c r="E522" s="94"/>
      <c r="F522" s="94"/>
      <c r="G522" s="94"/>
      <c r="H522" s="94"/>
      <c r="I522" s="94"/>
      <c r="J522" s="94"/>
      <c r="K522" s="94"/>
      <c r="L522" s="94"/>
      <c r="M522" s="94"/>
      <c r="N522" s="94"/>
      <c r="O522" s="94"/>
      <c r="P522" s="94"/>
      <c r="Q522" s="94"/>
      <c r="R522" s="94"/>
      <c r="S522" s="94"/>
      <c r="T522" s="94"/>
      <c r="U522" s="94"/>
      <c r="V522" s="94"/>
      <c r="W522" s="94"/>
      <c r="X522" s="94"/>
      <c r="Y522" s="94"/>
      <c r="Z522" s="94"/>
    </row>
    <row r="523" spans="1:26" ht="20.25" customHeight="1" x14ac:dyDescent="0.25">
      <c r="A523" s="94"/>
      <c r="B523" s="94"/>
      <c r="C523" s="94"/>
      <c r="D523" s="94"/>
      <c r="E523" s="94"/>
      <c r="F523" s="94"/>
      <c r="G523" s="94"/>
      <c r="H523" s="94"/>
      <c r="I523" s="94"/>
      <c r="J523" s="94"/>
      <c r="K523" s="94"/>
      <c r="L523" s="94"/>
      <c r="M523" s="94"/>
      <c r="N523" s="94"/>
      <c r="O523" s="94"/>
      <c r="P523" s="94"/>
      <c r="Q523" s="94"/>
      <c r="R523" s="94"/>
      <c r="S523" s="94"/>
      <c r="T523" s="94"/>
      <c r="U523" s="94"/>
      <c r="V523" s="94"/>
      <c r="W523" s="94"/>
      <c r="X523" s="94"/>
      <c r="Y523" s="94"/>
      <c r="Z523" s="94"/>
    </row>
    <row r="524" spans="1:26" ht="20.25" customHeight="1" x14ac:dyDescent="0.25">
      <c r="A524" s="94"/>
      <c r="B524" s="94"/>
      <c r="C524" s="94"/>
      <c r="D524" s="94"/>
      <c r="E524" s="94"/>
      <c r="F524" s="94"/>
      <c r="G524" s="94"/>
      <c r="H524" s="94"/>
      <c r="I524" s="94"/>
      <c r="J524" s="94"/>
      <c r="K524" s="94"/>
      <c r="L524" s="94"/>
      <c r="M524" s="94"/>
      <c r="N524" s="94"/>
      <c r="O524" s="94"/>
      <c r="P524" s="94"/>
      <c r="Q524" s="94"/>
      <c r="R524" s="94"/>
      <c r="S524" s="94"/>
      <c r="T524" s="94"/>
      <c r="U524" s="94"/>
      <c r="V524" s="94"/>
      <c r="W524" s="94"/>
      <c r="X524" s="94"/>
      <c r="Y524" s="94"/>
      <c r="Z524" s="94"/>
    </row>
    <row r="525" spans="1:26" ht="20.25" customHeight="1" x14ac:dyDescent="0.25">
      <c r="A525" s="94"/>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row>
    <row r="526" spans="1:26" ht="20.25" customHeight="1" x14ac:dyDescent="0.25">
      <c r="A526" s="94"/>
      <c r="B526" s="94"/>
      <c r="C526" s="94"/>
      <c r="D526" s="94"/>
      <c r="E526" s="94"/>
      <c r="F526" s="94"/>
      <c r="G526" s="94"/>
      <c r="H526" s="94"/>
      <c r="I526" s="94"/>
      <c r="J526" s="94"/>
      <c r="K526" s="94"/>
      <c r="L526" s="94"/>
      <c r="M526" s="94"/>
      <c r="N526" s="94"/>
      <c r="O526" s="94"/>
      <c r="P526" s="94"/>
      <c r="Q526" s="94"/>
      <c r="R526" s="94"/>
      <c r="S526" s="94"/>
      <c r="T526" s="94"/>
      <c r="U526" s="94"/>
      <c r="V526" s="94"/>
      <c r="W526" s="94"/>
      <c r="X526" s="94"/>
      <c r="Y526" s="94"/>
      <c r="Z526" s="94"/>
    </row>
    <row r="527" spans="1:26" ht="20.25" customHeight="1" x14ac:dyDescent="0.25">
      <c r="A527" s="94"/>
      <c r="B527" s="94"/>
      <c r="C527" s="94"/>
      <c r="D527" s="94"/>
      <c r="E527" s="94"/>
      <c r="F527" s="94"/>
      <c r="G527" s="94"/>
      <c r="H527" s="94"/>
      <c r="I527" s="94"/>
      <c r="J527" s="94"/>
      <c r="K527" s="94"/>
      <c r="L527" s="94"/>
      <c r="M527" s="94"/>
      <c r="N527" s="94"/>
      <c r="O527" s="94"/>
      <c r="P527" s="94"/>
      <c r="Q527" s="94"/>
      <c r="R527" s="94"/>
      <c r="S527" s="94"/>
      <c r="T527" s="94"/>
      <c r="U527" s="94"/>
      <c r="V527" s="94"/>
      <c r="W527" s="94"/>
      <c r="X527" s="94"/>
      <c r="Y527" s="94"/>
      <c r="Z527" s="94"/>
    </row>
    <row r="528" spans="1:26" ht="20.25" customHeight="1" x14ac:dyDescent="0.25">
      <c r="A528" s="94"/>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row>
    <row r="529" spans="1:26" ht="20.25" customHeight="1" x14ac:dyDescent="0.25">
      <c r="A529" s="94"/>
      <c r="B529" s="94"/>
      <c r="C529" s="94"/>
      <c r="D529" s="94"/>
      <c r="E529" s="94"/>
      <c r="F529" s="94"/>
      <c r="G529" s="94"/>
      <c r="H529" s="94"/>
      <c r="I529" s="94"/>
      <c r="J529" s="94"/>
      <c r="K529" s="94"/>
      <c r="L529" s="94"/>
      <c r="M529" s="94"/>
      <c r="N529" s="94"/>
      <c r="O529" s="94"/>
      <c r="P529" s="94"/>
      <c r="Q529" s="94"/>
      <c r="R529" s="94"/>
      <c r="S529" s="94"/>
      <c r="T529" s="94"/>
      <c r="U529" s="94"/>
      <c r="V529" s="94"/>
      <c r="W529" s="94"/>
      <c r="X529" s="94"/>
      <c r="Y529" s="94"/>
      <c r="Z529" s="94"/>
    </row>
    <row r="530" spans="1:26" ht="20.25" customHeight="1" x14ac:dyDescent="0.25">
      <c r="A530" s="94"/>
      <c r="B530" s="94"/>
      <c r="C530" s="94"/>
      <c r="D530" s="94"/>
      <c r="E530" s="94"/>
      <c r="F530" s="94"/>
      <c r="G530" s="94"/>
      <c r="H530" s="94"/>
      <c r="I530" s="94"/>
      <c r="J530" s="94"/>
      <c r="K530" s="94"/>
      <c r="L530" s="94"/>
      <c r="M530" s="94"/>
      <c r="N530" s="94"/>
      <c r="O530" s="94"/>
      <c r="P530" s="94"/>
      <c r="Q530" s="94"/>
      <c r="R530" s="94"/>
      <c r="S530" s="94"/>
      <c r="T530" s="94"/>
      <c r="U530" s="94"/>
      <c r="V530" s="94"/>
      <c r="W530" s="94"/>
      <c r="X530" s="94"/>
      <c r="Y530" s="94"/>
      <c r="Z530" s="94"/>
    </row>
    <row r="531" spans="1:26" ht="20.25" customHeight="1" x14ac:dyDescent="0.25">
      <c r="A531" s="94"/>
      <c r="B531" s="94"/>
      <c r="C531" s="94"/>
      <c r="D531" s="94"/>
      <c r="E531" s="94"/>
      <c r="F531" s="94"/>
      <c r="G531" s="94"/>
      <c r="H531" s="94"/>
      <c r="I531" s="94"/>
      <c r="J531" s="94"/>
      <c r="K531" s="94"/>
      <c r="L531" s="94"/>
      <c r="M531" s="94"/>
      <c r="N531" s="94"/>
      <c r="O531" s="94"/>
      <c r="P531" s="94"/>
      <c r="Q531" s="94"/>
      <c r="R531" s="94"/>
      <c r="S531" s="94"/>
      <c r="T531" s="94"/>
      <c r="U531" s="94"/>
      <c r="V531" s="94"/>
      <c r="W531" s="94"/>
      <c r="X531" s="94"/>
      <c r="Y531" s="94"/>
      <c r="Z531" s="94"/>
    </row>
    <row r="532" spans="1:26" ht="20.25" customHeight="1" x14ac:dyDescent="0.25">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row>
    <row r="533" spans="1:26" ht="20.25" customHeight="1" x14ac:dyDescent="0.25">
      <c r="A533" s="94"/>
      <c r="B533" s="94"/>
      <c r="C533" s="94"/>
      <c r="D533" s="94"/>
      <c r="E533" s="94"/>
      <c r="F533" s="94"/>
      <c r="G533" s="94"/>
      <c r="H533" s="94"/>
      <c r="I533" s="94"/>
      <c r="J533" s="94"/>
      <c r="K533" s="94"/>
      <c r="L533" s="94"/>
      <c r="M533" s="94"/>
      <c r="N533" s="94"/>
      <c r="O533" s="94"/>
      <c r="P533" s="94"/>
      <c r="Q533" s="94"/>
      <c r="R533" s="94"/>
      <c r="S533" s="94"/>
      <c r="T533" s="94"/>
      <c r="U533" s="94"/>
      <c r="V533" s="94"/>
      <c r="W533" s="94"/>
      <c r="X533" s="94"/>
      <c r="Y533" s="94"/>
      <c r="Z533" s="94"/>
    </row>
    <row r="534" spans="1:26" ht="20.25" customHeight="1" x14ac:dyDescent="0.25">
      <c r="A534" s="94"/>
      <c r="B534" s="94"/>
      <c r="C534" s="94"/>
      <c r="D534" s="94"/>
      <c r="E534" s="94"/>
      <c r="F534" s="94"/>
      <c r="G534" s="94"/>
      <c r="H534" s="94"/>
      <c r="I534" s="94"/>
      <c r="J534" s="94"/>
      <c r="K534" s="94"/>
      <c r="L534" s="94"/>
      <c r="M534" s="94"/>
      <c r="N534" s="94"/>
      <c r="O534" s="94"/>
      <c r="P534" s="94"/>
      <c r="Q534" s="94"/>
      <c r="R534" s="94"/>
      <c r="S534" s="94"/>
      <c r="T534" s="94"/>
      <c r="U534" s="94"/>
      <c r="V534" s="94"/>
      <c r="W534" s="94"/>
      <c r="X534" s="94"/>
      <c r="Y534" s="94"/>
      <c r="Z534" s="94"/>
    </row>
    <row r="535" spans="1:26" ht="20.25" customHeight="1" x14ac:dyDescent="0.25">
      <c r="A535" s="94"/>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row>
    <row r="536" spans="1:26" ht="20.25" customHeight="1" x14ac:dyDescent="0.25">
      <c r="A536" s="94"/>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c r="Z536" s="94"/>
    </row>
    <row r="537" spans="1:26" ht="20.25" customHeight="1" x14ac:dyDescent="0.25">
      <c r="A537" s="94"/>
      <c r="B537" s="94"/>
      <c r="C537" s="94"/>
      <c r="D537" s="94"/>
      <c r="E537" s="94"/>
      <c r="F537" s="94"/>
      <c r="G537" s="94"/>
      <c r="H537" s="94"/>
      <c r="I537" s="94"/>
      <c r="J537" s="94"/>
      <c r="K537" s="94"/>
      <c r="L537" s="94"/>
      <c r="M537" s="94"/>
      <c r="N537" s="94"/>
      <c r="O537" s="94"/>
      <c r="P537" s="94"/>
      <c r="Q537" s="94"/>
      <c r="R537" s="94"/>
      <c r="S537" s="94"/>
      <c r="T537" s="94"/>
      <c r="U537" s="94"/>
      <c r="V537" s="94"/>
      <c r="W537" s="94"/>
      <c r="X537" s="94"/>
      <c r="Y537" s="94"/>
      <c r="Z537" s="94"/>
    </row>
    <row r="538" spans="1:26" ht="20.25" customHeight="1" x14ac:dyDescent="0.25">
      <c r="A538" s="94"/>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row>
    <row r="539" spans="1:26" ht="20.25" customHeight="1" x14ac:dyDescent="0.25">
      <c r="A539" s="94"/>
      <c r="B539" s="94"/>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row>
    <row r="540" spans="1:26" ht="20.25" customHeight="1" x14ac:dyDescent="0.25">
      <c r="A540" s="94"/>
      <c r="B540" s="94"/>
      <c r="C540" s="94"/>
      <c r="D540" s="94"/>
      <c r="E540" s="94"/>
      <c r="F540" s="94"/>
      <c r="G540" s="94"/>
      <c r="H540" s="94"/>
      <c r="I540" s="94"/>
      <c r="J540" s="94"/>
      <c r="K540" s="94"/>
      <c r="L540" s="94"/>
      <c r="M540" s="94"/>
      <c r="N540" s="94"/>
      <c r="O540" s="94"/>
      <c r="P540" s="94"/>
      <c r="Q540" s="94"/>
      <c r="R540" s="94"/>
      <c r="S540" s="94"/>
      <c r="T540" s="94"/>
      <c r="U540" s="94"/>
      <c r="V540" s="94"/>
      <c r="W540" s="94"/>
      <c r="X540" s="94"/>
      <c r="Y540" s="94"/>
      <c r="Z540" s="94"/>
    </row>
    <row r="541" spans="1:26" ht="20.25" customHeight="1" x14ac:dyDescent="0.25">
      <c r="A541" s="94"/>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row>
    <row r="542" spans="1:26" ht="20.25" customHeight="1" x14ac:dyDescent="0.25">
      <c r="A542" s="94"/>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row>
    <row r="543" spans="1:26" ht="20.25" customHeight="1" x14ac:dyDescent="0.25">
      <c r="A543" s="94"/>
      <c r="B543" s="94"/>
      <c r="C543" s="94"/>
      <c r="D543" s="94"/>
      <c r="E543" s="94"/>
      <c r="F543" s="94"/>
      <c r="G543" s="94"/>
      <c r="H543" s="94"/>
      <c r="I543" s="94"/>
      <c r="J543" s="94"/>
      <c r="K543" s="94"/>
      <c r="L543" s="94"/>
      <c r="M543" s="94"/>
      <c r="N543" s="94"/>
      <c r="O543" s="94"/>
      <c r="P543" s="94"/>
      <c r="Q543" s="94"/>
      <c r="R543" s="94"/>
      <c r="S543" s="94"/>
      <c r="T543" s="94"/>
      <c r="U543" s="94"/>
      <c r="V543" s="94"/>
      <c r="W543" s="94"/>
      <c r="X543" s="94"/>
      <c r="Y543" s="94"/>
      <c r="Z543" s="94"/>
    </row>
    <row r="544" spans="1:26" ht="20.25" customHeight="1" x14ac:dyDescent="0.25">
      <c r="A544" s="94"/>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row>
    <row r="545" spans="1:26" ht="20.25" customHeight="1" x14ac:dyDescent="0.25">
      <c r="A545" s="94"/>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row>
    <row r="546" spans="1:26" ht="20.25" customHeight="1" x14ac:dyDescent="0.25">
      <c r="A546" s="94"/>
      <c r="B546" s="94"/>
      <c r="C546" s="94"/>
      <c r="D546" s="94"/>
      <c r="E546" s="94"/>
      <c r="F546" s="94"/>
      <c r="G546" s="94"/>
      <c r="H546" s="94"/>
      <c r="I546" s="94"/>
      <c r="J546" s="94"/>
      <c r="K546" s="94"/>
      <c r="L546" s="94"/>
      <c r="M546" s="94"/>
      <c r="N546" s="94"/>
      <c r="O546" s="94"/>
      <c r="P546" s="94"/>
      <c r="Q546" s="94"/>
      <c r="R546" s="94"/>
      <c r="S546" s="94"/>
      <c r="T546" s="94"/>
      <c r="U546" s="94"/>
      <c r="V546" s="94"/>
      <c r="W546" s="94"/>
      <c r="X546" s="94"/>
      <c r="Y546" s="94"/>
      <c r="Z546" s="94"/>
    </row>
    <row r="547" spans="1:26" ht="20.25" customHeight="1" x14ac:dyDescent="0.25">
      <c r="A547" s="94"/>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row>
    <row r="548" spans="1:26" ht="20.25" customHeight="1" x14ac:dyDescent="0.25">
      <c r="A548" s="94"/>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row>
    <row r="549" spans="1:26" ht="20.25" customHeight="1" x14ac:dyDescent="0.25">
      <c r="A549" s="94"/>
      <c r="B549" s="94"/>
      <c r="C549" s="94"/>
      <c r="D549" s="94"/>
      <c r="E549" s="94"/>
      <c r="F549" s="94"/>
      <c r="G549" s="94"/>
      <c r="H549" s="94"/>
      <c r="I549" s="94"/>
      <c r="J549" s="94"/>
      <c r="K549" s="94"/>
      <c r="L549" s="94"/>
      <c r="M549" s="94"/>
      <c r="N549" s="94"/>
      <c r="O549" s="94"/>
      <c r="P549" s="94"/>
      <c r="Q549" s="94"/>
      <c r="R549" s="94"/>
      <c r="S549" s="94"/>
      <c r="T549" s="94"/>
      <c r="U549" s="94"/>
      <c r="V549" s="94"/>
      <c r="W549" s="94"/>
      <c r="X549" s="94"/>
      <c r="Y549" s="94"/>
      <c r="Z549" s="94"/>
    </row>
    <row r="550" spans="1:26" ht="20.25" customHeight="1" x14ac:dyDescent="0.25">
      <c r="A550" s="94"/>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row>
    <row r="551" spans="1:26" ht="20.25" customHeight="1" x14ac:dyDescent="0.25">
      <c r="A551" s="94"/>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row>
    <row r="552" spans="1:26" ht="20.25" customHeight="1" x14ac:dyDescent="0.25">
      <c r="A552" s="94"/>
      <c r="B552" s="94"/>
      <c r="C552" s="94"/>
      <c r="D552" s="94"/>
      <c r="E552" s="94"/>
      <c r="F552" s="94"/>
      <c r="G552" s="94"/>
      <c r="H552" s="94"/>
      <c r="I552" s="94"/>
      <c r="J552" s="94"/>
      <c r="K552" s="94"/>
      <c r="L552" s="94"/>
      <c r="M552" s="94"/>
      <c r="N552" s="94"/>
      <c r="O552" s="94"/>
      <c r="P552" s="94"/>
      <c r="Q552" s="94"/>
      <c r="R552" s="94"/>
      <c r="S552" s="94"/>
      <c r="T552" s="94"/>
      <c r="U552" s="94"/>
      <c r="V552" s="94"/>
      <c r="W552" s="94"/>
      <c r="X552" s="94"/>
      <c r="Y552" s="94"/>
      <c r="Z552" s="94"/>
    </row>
    <row r="553" spans="1:26" ht="20.25" customHeight="1" x14ac:dyDescent="0.25">
      <c r="A553" s="94"/>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c r="Z553" s="94"/>
    </row>
    <row r="554" spans="1:26" ht="20.25" customHeight="1" x14ac:dyDescent="0.25">
      <c r="A554" s="94"/>
      <c r="B554" s="94"/>
      <c r="C554" s="94"/>
      <c r="D554" s="94"/>
      <c r="E554" s="94"/>
      <c r="F554" s="94"/>
      <c r="G554" s="94"/>
      <c r="H554" s="94"/>
      <c r="I554" s="94"/>
      <c r="J554" s="94"/>
      <c r="K554" s="94"/>
      <c r="L554" s="94"/>
      <c r="M554" s="94"/>
      <c r="N554" s="94"/>
      <c r="O554" s="94"/>
      <c r="P554" s="94"/>
      <c r="Q554" s="94"/>
      <c r="R554" s="94"/>
      <c r="S554" s="94"/>
      <c r="T554" s="94"/>
      <c r="U554" s="94"/>
      <c r="V554" s="94"/>
      <c r="W554" s="94"/>
      <c r="X554" s="94"/>
      <c r="Y554" s="94"/>
      <c r="Z554" s="94"/>
    </row>
    <row r="555" spans="1:26" ht="20.25" customHeight="1" x14ac:dyDescent="0.25">
      <c r="A555" s="94"/>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c r="Z555" s="94"/>
    </row>
    <row r="556" spans="1:26" ht="20.25" customHeight="1" x14ac:dyDescent="0.25">
      <c r="A556" s="94"/>
      <c r="B556" s="94"/>
      <c r="C556" s="94"/>
      <c r="D556" s="94"/>
      <c r="E556" s="94"/>
      <c r="F556" s="94"/>
      <c r="G556" s="94"/>
      <c r="H556" s="94"/>
      <c r="I556" s="94"/>
      <c r="J556" s="94"/>
      <c r="K556" s="94"/>
      <c r="L556" s="94"/>
      <c r="M556" s="94"/>
      <c r="N556" s="94"/>
      <c r="O556" s="94"/>
      <c r="P556" s="94"/>
      <c r="Q556" s="94"/>
      <c r="R556" s="94"/>
      <c r="S556" s="94"/>
      <c r="T556" s="94"/>
      <c r="U556" s="94"/>
      <c r="V556" s="94"/>
      <c r="W556" s="94"/>
      <c r="X556" s="94"/>
      <c r="Y556" s="94"/>
      <c r="Z556" s="94"/>
    </row>
    <row r="557" spans="1:26" ht="20.25" customHeight="1" x14ac:dyDescent="0.25">
      <c r="A557" s="94"/>
      <c r="B557" s="94"/>
      <c r="C557" s="94"/>
      <c r="D557" s="94"/>
      <c r="E557" s="94"/>
      <c r="F557" s="94"/>
      <c r="G557" s="94"/>
      <c r="H557" s="94"/>
      <c r="I557" s="94"/>
      <c r="J557" s="94"/>
      <c r="K557" s="94"/>
      <c r="L557" s="94"/>
      <c r="M557" s="94"/>
      <c r="N557" s="94"/>
      <c r="O557" s="94"/>
      <c r="P557" s="94"/>
      <c r="Q557" s="94"/>
      <c r="R557" s="94"/>
      <c r="S557" s="94"/>
      <c r="T557" s="94"/>
      <c r="U557" s="94"/>
      <c r="V557" s="94"/>
      <c r="W557" s="94"/>
      <c r="X557" s="94"/>
      <c r="Y557" s="94"/>
      <c r="Z557" s="94"/>
    </row>
    <row r="558" spans="1:26" ht="20.25" customHeight="1" x14ac:dyDescent="0.25">
      <c r="A558" s="94"/>
      <c r="B558" s="94"/>
      <c r="C558" s="94"/>
      <c r="D558" s="94"/>
      <c r="E558" s="94"/>
      <c r="F558" s="94"/>
      <c r="G558" s="94"/>
      <c r="H558" s="94"/>
      <c r="I558" s="94"/>
      <c r="J558" s="94"/>
      <c r="K558" s="94"/>
      <c r="L558" s="94"/>
      <c r="M558" s="94"/>
      <c r="N558" s="94"/>
      <c r="O558" s="94"/>
      <c r="P558" s="94"/>
      <c r="Q558" s="94"/>
      <c r="R558" s="94"/>
      <c r="S558" s="94"/>
      <c r="T558" s="94"/>
      <c r="U558" s="94"/>
      <c r="V558" s="94"/>
      <c r="W558" s="94"/>
      <c r="X558" s="94"/>
      <c r="Y558" s="94"/>
      <c r="Z558" s="94"/>
    </row>
    <row r="559" spans="1:26" ht="20.25" customHeight="1" x14ac:dyDescent="0.25">
      <c r="A559" s="94"/>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c r="Z559" s="94"/>
    </row>
    <row r="560" spans="1:26" ht="20.25" customHeight="1" x14ac:dyDescent="0.25">
      <c r="A560" s="94"/>
      <c r="B560" s="94"/>
      <c r="C560" s="94"/>
      <c r="D560" s="94"/>
      <c r="E560" s="94"/>
      <c r="F560" s="94"/>
      <c r="G560" s="94"/>
      <c r="H560" s="94"/>
      <c r="I560" s="94"/>
      <c r="J560" s="94"/>
      <c r="K560" s="94"/>
      <c r="L560" s="94"/>
      <c r="M560" s="94"/>
      <c r="N560" s="94"/>
      <c r="O560" s="94"/>
      <c r="P560" s="94"/>
      <c r="Q560" s="94"/>
      <c r="R560" s="94"/>
      <c r="S560" s="94"/>
      <c r="T560" s="94"/>
      <c r="U560" s="94"/>
      <c r="V560" s="94"/>
      <c r="W560" s="94"/>
      <c r="X560" s="94"/>
      <c r="Y560" s="94"/>
      <c r="Z560" s="94"/>
    </row>
    <row r="561" spans="1:26" ht="20.25" customHeight="1" x14ac:dyDescent="0.25">
      <c r="A561" s="94"/>
      <c r="B561" s="94"/>
      <c r="C561" s="94"/>
      <c r="D561" s="94"/>
      <c r="E561" s="94"/>
      <c r="F561" s="94"/>
      <c r="G561" s="94"/>
      <c r="H561" s="94"/>
      <c r="I561" s="94"/>
      <c r="J561" s="94"/>
      <c r="K561" s="94"/>
      <c r="L561" s="94"/>
      <c r="M561" s="94"/>
      <c r="N561" s="94"/>
      <c r="O561" s="94"/>
      <c r="P561" s="94"/>
      <c r="Q561" s="94"/>
      <c r="R561" s="94"/>
      <c r="S561" s="94"/>
      <c r="T561" s="94"/>
      <c r="U561" s="94"/>
      <c r="V561" s="94"/>
      <c r="W561" s="94"/>
      <c r="X561" s="94"/>
      <c r="Y561" s="94"/>
      <c r="Z561" s="94"/>
    </row>
    <row r="562" spans="1:26" ht="20.25" customHeight="1" x14ac:dyDescent="0.25">
      <c r="A562" s="94"/>
      <c r="B562" s="94"/>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row>
    <row r="563" spans="1:26" ht="20.25" customHeight="1" x14ac:dyDescent="0.25">
      <c r="A563" s="94"/>
      <c r="B563" s="94"/>
      <c r="C563" s="94"/>
      <c r="D563" s="94"/>
      <c r="E563" s="94"/>
      <c r="F563" s="94"/>
      <c r="G563" s="94"/>
      <c r="H563" s="94"/>
      <c r="I563" s="94"/>
      <c r="J563" s="94"/>
      <c r="K563" s="94"/>
      <c r="L563" s="94"/>
      <c r="M563" s="94"/>
      <c r="N563" s="94"/>
      <c r="O563" s="94"/>
      <c r="P563" s="94"/>
      <c r="Q563" s="94"/>
      <c r="R563" s="94"/>
      <c r="S563" s="94"/>
      <c r="T563" s="94"/>
      <c r="U563" s="94"/>
      <c r="V563" s="94"/>
      <c r="W563" s="94"/>
      <c r="X563" s="94"/>
      <c r="Y563" s="94"/>
      <c r="Z563" s="94"/>
    </row>
    <row r="564" spans="1:26" ht="20.25" customHeight="1" x14ac:dyDescent="0.25">
      <c r="A564" s="94"/>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c r="Z564" s="94"/>
    </row>
    <row r="565" spans="1:26" ht="20.25" customHeight="1" x14ac:dyDescent="0.25">
      <c r="A565" s="94"/>
      <c r="B565" s="94"/>
      <c r="C565" s="94"/>
      <c r="D565" s="94"/>
      <c r="E565" s="94"/>
      <c r="F565" s="94"/>
      <c r="G565" s="94"/>
      <c r="H565" s="94"/>
      <c r="I565" s="94"/>
      <c r="J565" s="94"/>
      <c r="K565" s="94"/>
      <c r="L565" s="94"/>
      <c r="M565" s="94"/>
      <c r="N565" s="94"/>
      <c r="O565" s="94"/>
      <c r="P565" s="94"/>
      <c r="Q565" s="94"/>
      <c r="R565" s="94"/>
      <c r="S565" s="94"/>
      <c r="T565" s="94"/>
      <c r="U565" s="94"/>
      <c r="V565" s="94"/>
      <c r="W565" s="94"/>
      <c r="X565" s="94"/>
      <c r="Y565" s="94"/>
      <c r="Z565" s="94"/>
    </row>
    <row r="566" spans="1:26" ht="20.25" customHeight="1" x14ac:dyDescent="0.25">
      <c r="A566" s="94"/>
      <c r="B566" s="94"/>
      <c r="C566" s="94"/>
      <c r="D566" s="94"/>
      <c r="E566" s="94"/>
      <c r="F566" s="94"/>
      <c r="G566" s="94"/>
      <c r="H566" s="94"/>
      <c r="I566" s="94"/>
      <c r="J566" s="94"/>
      <c r="K566" s="94"/>
      <c r="L566" s="94"/>
      <c r="M566" s="94"/>
      <c r="N566" s="94"/>
      <c r="O566" s="94"/>
      <c r="P566" s="94"/>
      <c r="Q566" s="94"/>
      <c r="R566" s="94"/>
      <c r="S566" s="94"/>
      <c r="T566" s="94"/>
      <c r="U566" s="94"/>
      <c r="V566" s="94"/>
      <c r="W566" s="94"/>
      <c r="X566" s="94"/>
      <c r="Y566" s="94"/>
      <c r="Z566" s="94"/>
    </row>
    <row r="567" spans="1:26" ht="20.25" customHeight="1" x14ac:dyDescent="0.25">
      <c r="A567" s="94"/>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c r="Z567" s="94"/>
    </row>
    <row r="568" spans="1:26" ht="20.25" customHeight="1" x14ac:dyDescent="0.25">
      <c r="A568" s="94"/>
      <c r="B568" s="94"/>
      <c r="C568" s="94"/>
      <c r="D568" s="94"/>
      <c r="E568" s="94"/>
      <c r="F568" s="94"/>
      <c r="G568" s="94"/>
      <c r="H568" s="94"/>
      <c r="I568" s="94"/>
      <c r="J568" s="94"/>
      <c r="K568" s="94"/>
      <c r="L568" s="94"/>
      <c r="M568" s="94"/>
      <c r="N568" s="94"/>
      <c r="O568" s="94"/>
      <c r="P568" s="94"/>
      <c r="Q568" s="94"/>
      <c r="R568" s="94"/>
      <c r="S568" s="94"/>
      <c r="T568" s="94"/>
      <c r="U568" s="94"/>
      <c r="V568" s="94"/>
      <c r="W568" s="94"/>
      <c r="X568" s="94"/>
      <c r="Y568" s="94"/>
      <c r="Z568" s="94"/>
    </row>
    <row r="569" spans="1:26" ht="20.25" customHeight="1" x14ac:dyDescent="0.25">
      <c r="A569" s="94"/>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c r="Z569" s="94"/>
    </row>
    <row r="570" spans="1:26" ht="20.25" customHeight="1" x14ac:dyDescent="0.25">
      <c r="A570" s="94"/>
      <c r="B570" s="94"/>
      <c r="C570" s="94"/>
      <c r="D570" s="94"/>
      <c r="E570" s="94"/>
      <c r="F570" s="94"/>
      <c r="G570" s="94"/>
      <c r="H570" s="94"/>
      <c r="I570" s="94"/>
      <c r="J570" s="94"/>
      <c r="K570" s="94"/>
      <c r="L570" s="94"/>
      <c r="M570" s="94"/>
      <c r="N570" s="94"/>
      <c r="O570" s="94"/>
      <c r="P570" s="94"/>
      <c r="Q570" s="94"/>
      <c r="R570" s="94"/>
      <c r="S570" s="94"/>
      <c r="T570" s="94"/>
      <c r="U570" s="94"/>
      <c r="V570" s="94"/>
      <c r="W570" s="94"/>
      <c r="X570" s="94"/>
      <c r="Y570" s="94"/>
      <c r="Z570" s="94"/>
    </row>
    <row r="571" spans="1:26" ht="20.25" customHeight="1" x14ac:dyDescent="0.25">
      <c r="A571" s="94"/>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c r="Z571" s="94"/>
    </row>
    <row r="572" spans="1:26" ht="20.25" customHeight="1" x14ac:dyDescent="0.25">
      <c r="A572" s="94"/>
      <c r="B572" s="94"/>
      <c r="C572" s="94"/>
      <c r="D572" s="94"/>
      <c r="E572" s="94"/>
      <c r="F572" s="94"/>
      <c r="G572" s="94"/>
      <c r="H572" s="94"/>
      <c r="I572" s="94"/>
      <c r="J572" s="94"/>
      <c r="K572" s="94"/>
      <c r="L572" s="94"/>
      <c r="M572" s="94"/>
      <c r="N572" s="94"/>
      <c r="O572" s="94"/>
      <c r="P572" s="94"/>
      <c r="Q572" s="94"/>
      <c r="R572" s="94"/>
      <c r="S572" s="94"/>
      <c r="T572" s="94"/>
      <c r="U572" s="94"/>
      <c r="V572" s="94"/>
      <c r="W572" s="94"/>
      <c r="X572" s="94"/>
      <c r="Y572" s="94"/>
      <c r="Z572" s="94"/>
    </row>
    <row r="573" spans="1:26" ht="20.25" customHeight="1" x14ac:dyDescent="0.25">
      <c r="A573" s="94"/>
      <c r="B573" s="94"/>
      <c r="C573" s="94"/>
      <c r="D573" s="94"/>
      <c r="E573" s="94"/>
      <c r="F573" s="94"/>
      <c r="G573" s="94"/>
      <c r="H573" s="94"/>
      <c r="I573" s="94"/>
      <c r="J573" s="94"/>
      <c r="K573" s="94"/>
      <c r="L573" s="94"/>
      <c r="M573" s="94"/>
      <c r="N573" s="94"/>
      <c r="O573" s="94"/>
      <c r="P573" s="94"/>
      <c r="Q573" s="94"/>
      <c r="R573" s="94"/>
      <c r="S573" s="94"/>
      <c r="T573" s="94"/>
      <c r="U573" s="94"/>
      <c r="V573" s="94"/>
      <c r="W573" s="94"/>
      <c r="X573" s="94"/>
      <c r="Y573" s="94"/>
      <c r="Z573" s="94"/>
    </row>
    <row r="574" spans="1:26" ht="20.25" customHeight="1" x14ac:dyDescent="0.25">
      <c r="A574" s="94"/>
      <c r="B574" s="94"/>
      <c r="C574" s="94"/>
      <c r="D574" s="94"/>
      <c r="E574" s="94"/>
      <c r="F574" s="94"/>
      <c r="G574" s="94"/>
      <c r="H574" s="94"/>
      <c r="I574" s="94"/>
      <c r="J574" s="94"/>
      <c r="K574" s="94"/>
      <c r="L574" s="94"/>
      <c r="M574" s="94"/>
      <c r="N574" s="94"/>
      <c r="O574" s="94"/>
      <c r="P574" s="94"/>
      <c r="Q574" s="94"/>
      <c r="R574" s="94"/>
      <c r="S574" s="94"/>
      <c r="T574" s="94"/>
      <c r="U574" s="94"/>
      <c r="V574" s="94"/>
      <c r="W574" s="94"/>
      <c r="X574" s="94"/>
      <c r="Y574" s="94"/>
      <c r="Z574" s="94"/>
    </row>
    <row r="575" spans="1:26" ht="20.25" customHeight="1" x14ac:dyDescent="0.25">
      <c r="A575" s="94"/>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row>
    <row r="576" spans="1:26" ht="20.25" customHeight="1" x14ac:dyDescent="0.25">
      <c r="A576" s="94"/>
      <c r="B576" s="94"/>
      <c r="C576" s="94"/>
      <c r="D576" s="94"/>
      <c r="E576" s="94"/>
      <c r="F576" s="94"/>
      <c r="G576" s="94"/>
      <c r="H576" s="94"/>
      <c r="I576" s="94"/>
      <c r="J576" s="94"/>
      <c r="K576" s="94"/>
      <c r="L576" s="94"/>
      <c r="M576" s="94"/>
      <c r="N576" s="94"/>
      <c r="O576" s="94"/>
      <c r="P576" s="94"/>
      <c r="Q576" s="94"/>
      <c r="R576" s="94"/>
      <c r="S576" s="94"/>
      <c r="T576" s="94"/>
      <c r="U576" s="94"/>
      <c r="V576" s="94"/>
      <c r="W576" s="94"/>
      <c r="X576" s="94"/>
      <c r="Y576" s="94"/>
      <c r="Z576" s="94"/>
    </row>
    <row r="577" spans="1:26" ht="20.25" customHeight="1" x14ac:dyDescent="0.25">
      <c r="A577" s="94"/>
      <c r="B577" s="94"/>
      <c r="C577" s="94"/>
      <c r="D577" s="94"/>
      <c r="E577" s="94"/>
      <c r="F577" s="94"/>
      <c r="G577" s="94"/>
      <c r="H577" s="94"/>
      <c r="I577" s="94"/>
      <c r="J577" s="94"/>
      <c r="K577" s="94"/>
      <c r="L577" s="94"/>
      <c r="M577" s="94"/>
      <c r="N577" s="94"/>
      <c r="O577" s="94"/>
      <c r="P577" s="94"/>
      <c r="Q577" s="94"/>
      <c r="R577" s="94"/>
      <c r="S577" s="94"/>
      <c r="T577" s="94"/>
      <c r="U577" s="94"/>
      <c r="V577" s="94"/>
      <c r="W577" s="94"/>
      <c r="X577" s="94"/>
      <c r="Y577" s="94"/>
      <c r="Z577" s="94"/>
    </row>
    <row r="578" spans="1:26" ht="20.25" customHeight="1" x14ac:dyDescent="0.25">
      <c r="A578" s="94"/>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row>
    <row r="579" spans="1:26" ht="20.25" customHeight="1" x14ac:dyDescent="0.25">
      <c r="A579" s="94"/>
      <c r="B579" s="94"/>
      <c r="C579" s="94"/>
      <c r="D579" s="94"/>
      <c r="E579" s="94"/>
      <c r="F579" s="94"/>
      <c r="G579" s="94"/>
      <c r="H579" s="94"/>
      <c r="I579" s="94"/>
      <c r="J579" s="94"/>
      <c r="K579" s="94"/>
      <c r="L579" s="94"/>
      <c r="M579" s="94"/>
      <c r="N579" s="94"/>
      <c r="O579" s="94"/>
      <c r="P579" s="94"/>
      <c r="Q579" s="94"/>
      <c r="R579" s="94"/>
      <c r="S579" s="94"/>
      <c r="T579" s="94"/>
      <c r="U579" s="94"/>
      <c r="V579" s="94"/>
      <c r="W579" s="94"/>
      <c r="X579" s="94"/>
      <c r="Y579" s="94"/>
      <c r="Z579" s="94"/>
    </row>
    <row r="580" spans="1:26" ht="20.25" customHeight="1" x14ac:dyDescent="0.25">
      <c r="A580" s="94"/>
      <c r="B580" s="94"/>
      <c r="C580" s="94"/>
      <c r="D580" s="94"/>
      <c r="E580" s="94"/>
      <c r="F580" s="94"/>
      <c r="G580" s="94"/>
      <c r="H580" s="94"/>
      <c r="I580" s="94"/>
      <c r="J580" s="94"/>
      <c r="K580" s="94"/>
      <c r="L580" s="94"/>
      <c r="M580" s="94"/>
      <c r="N580" s="94"/>
      <c r="O580" s="94"/>
      <c r="P580" s="94"/>
      <c r="Q580" s="94"/>
      <c r="R580" s="94"/>
      <c r="S580" s="94"/>
      <c r="T580" s="94"/>
      <c r="U580" s="94"/>
      <c r="V580" s="94"/>
      <c r="W580" s="94"/>
      <c r="X580" s="94"/>
      <c r="Y580" s="94"/>
      <c r="Z580" s="94"/>
    </row>
    <row r="581" spans="1:26" ht="20.25" customHeight="1" x14ac:dyDescent="0.25">
      <c r="A581" s="94"/>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row>
    <row r="582" spans="1:26" ht="20.25" customHeight="1" x14ac:dyDescent="0.25">
      <c r="A582" s="94"/>
      <c r="B582" s="94"/>
      <c r="C582" s="94"/>
      <c r="D582" s="94"/>
      <c r="E582" s="94"/>
      <c r="F582" s="94"/>
      <c r="G582" s="94"/>
      <c r="H582" s="94"/>
      <c r="I582" s="94"/>
      <c r="J582" s="94"/>
      <c r="K582" s="94"/>
      <c r="L582" s="94"/>
      <c r="M582" s="94"/>
      <c r="N582" s="94"/>
      <c r="O582" s="94"/>
      <c r="P582" s="94"/>
      <c r="Q582" s="94"/>
      <c r="R582" s="94"/>
      <c r="S582" s="94"/>
      <c r="T582" s="94"/>
      <c r="U582" s="94"/>
      <c r="V582" s="94"/>
      <c r="W582" s="94"/>
      <c r="X582" s="94"/>
      <c r="Y582" s="94"/>
      <c r="Z582" s="94"/>
    </row>
    <row r="583" spans="1:26" ht="20.25" customHeight="1" x14ac:dyDescent="0.25">
      <c r="A583" s="94"/>
      <c r="B583" s="94"/>
      <c r="C583" s="94"/>
      <c r="D583" s="94"/>
      <c r="E583" s="94"/>
      <c r="F583" s="94"/>
      <c r="G583" s="94"/>
      <c r="H583" s="94"/>
      <c r="I583" s="94"/>
      <c r="J583" s="94"/>
      <c r="K583" s="94"/>
      <c r="L583" s="94"/>
      <c r="M583" s="94"/>
      <c r="N583" s="94"/>
      <c r="O583" s="94"/>
      <c r="P583" s="94"/>
      <c r="Q583" s="94"/>
      <c r="R583" s="94"/>
      <c r="S583" s="94"/>
      <c r="T583" s="94"/>
      <c r="U583" s="94"/>
      <c r="V583" s="94"/>
      <c r="W583" s="94"/>
      <c r="X583" s="94"/>
      <c r="Y583" s="94"/>
      <c r="Z583" s="94"/>
    </row>
    <row r="584" spans="1:26" ht="20.25" customHeight="1" x14ac:dyDescent="0.25">
      <c r="A584" s="94"/>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row>
    <row r="585" spans="1:26" ht="20.25" customHeight="1" x14ac:dyDescent="0.25">
      <c r="A585" s="94"/>
      <c r="B585" s="94"/>
      <c r="C585" s="94"/>
      <c r="D585" s="94"/>
      <c r="E585" s="94"/>
      <c r="F585" s="94"/>
      <c r="G585" s="94"/>
      <c r="H585" s="94"/>
      <c r="I585" s="94"/>
      <c r="J585" s="94"/>
      <c r="K585" s="94"/>
      <c r="L585" s="94"/>
      <c r="M585" s="94"/>
      <c r="N585" s="94"/>
      <c r="O585" s="94"/>
      <c r="P585" s="94"/>
      <c r="Q585" s="94"/>
      <c r="R585" s="94"/>
      <c r="S585" s="94"/>
      <c r="T585" s="94"/>
      <c r="U585" s="94"/>
      <c r="V585" s="94"/>
      <c r="W585" s="94"/>
      <c r="X585" s="94"/>
      <c r="Y585" s="94"/>
      <c r="Z585" s="94"/>
    </row>
    <row r="586" spans="1:26" ht="20.25" customHeight="1" x14ac:dyDescent="0.25">
      <c r="A586" s="94"/>
      <c r="B586" s="94"/>
      <c r="C586" s="94"/>
      <c r="D586" s="94"/>
      <c r="E586" s="94"/>
      <c r="F586" s="94"/>
      <c r="G586" s="94"/>
      <c r="H586" s="94"/>
      <c r="I586" s="94"/>
      <c r="J586" s="94"/>
      <c r="K586" s="94"/>
      <c r="L586" s="94"/>
      <c r="M586" s="94"/>
      <c r="N586" s="94"/>
      <c r="O586" s="94"/>
      <c r="P586" s="94"/>
      <c r="Q586" s="94"/>
      <c r="R586" s="94"/>
      <c r="S586" s="94"/>
      <c r="T586" s="94"/>
      <c r="U586" s="94"/>
      <c r="V586" s="94"/>
      <c r="W586" s="94"/>
      <c r="X586" s="94"/>
      <c r="Y586" s="94"/>
      <c r="Z586" s="94"/>
    </row>
    <row r="587" spans="1:26" ht="20.25" customHeight="1" x14ac:dyDescent="0.25">
      <c r="A587" s="94"/>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row>
    <row r="588" spans="1:26" ht="20.25" customHeight="1" x14ac:dyDescent="0.25">
      <c r="A588" s="94"/>
      <c r="B588" s="94"/>
      <c r="C588" s="94"/>
      <c r="D588" s="94"/>
      <c r="E588" s="94"/>
      <c r="F588" s="94"/>
      <c r="G588" s="94"/>
      <c r="H588" s="94"/>
      <c r="I588" s="94"/>
      <c r="J588" s="94"/>
      <c r="K588" s="94"/>
      <c r="L588" s="94"/>
      <c r="M588" s="94"/>
      <c r="N588" s="94"/>
      <c r="O588" s="94"/>
      <c r="P588" s="94"/>
      <c r="Q588" s="94"/>
      <c r="R588" s="94"/>
      <c r="S588" s="94"/>
      <c r="T588" s="94"/>
      <c r="U588" s="94"/>
      <c r="V588" s="94"/>
      <c r="W588" s="94"/>
      <c r="X588" s="94"/>
      <c r="Y588" s="94"/>
      <c r="Z588" s="94"/>
    </row>
    <row r="589" spans="1:26" ht="20.25" customHeight="1" x14ac:dyDescent="0.25">
      <c r="A589" s="94"/>
      <c r="B589" s="94"/>
      <c r="C589" s="94"/>
      <c r="D589" s="94"/>
      <c r="E589" s="94"/>
      <c r="F589" s="94"/>
      <c r="G589" s="94"/>
      <c r="H589" s="94"/>
      <c r="I589" s="94"/>
      <c r="J589" s="94"/>
      <c r="K589" s="94"/>
      <c r="L589" s="94"/>
      <c r="M589" s="94"/>
      <c r="N589" s="94"/>
      <c r="O589" s="94"/>
      <c r="P589" s="94"/>
      <c r="Q589" s="94"/>
      <c r="R589" s="94"/>
      <c r="S589" s="94"/>
      <c r="T589" s="94"/>
      <c r="U589" s="94"/>
      <c r="V589" s="94"/>
      <c r="W589" s="94"/>
      <c r="X589" s="94"/>
      <c r="Y589" s="94"/>
      <c r="Z589" s="94"/>
    </row>
    <row r="590" spans="1:26" ht="20.25" customHeight="1" x14ac:dyDescent="0.25">
      <c r="A590" s="94"/>
      <c r="B590" s="94"/>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row>
    <row r="591" spans="1:26" ht="20.25" customHeight="1" x14ac:dyDescent="0.25">
      <c r="A591" s="94"/>
      <c r="B591" s="94"/>
      <c r="C591" s="94"/>
      <c r="D591" s="94"/>
      <c r="E591" s="94"/>
      <c r="F591" s="94"/>
      <c r="G591" s="94"/>
      <c r="H591" s="94"/>
      <c r="I591" s="94"/>
      <c r="J591" s="94"/>
      <c r="K591" s="94"/>
      <c r="L591" s="94"/>
      <c r="M591" s="94"/>
      <c r="N591" s="94"/>
      <c r="O591" s="94"/>
      <c r="P591" s="94"/>
      <c r="Q591" s="94"/>
      <c r="R591" s="94"/>
      <c r="S591" s="94"/>
      <c r="T591" s="94"/>
      <c r="U591" s="94"/>
      <c r="V591" s="94"/>
      <c r="W591" s="94"/>
      <c r="X591" s="94"/>
      <c r="Y591" s="94"/>
      <c r="Z591" s="94"/>
    </row>
    <row r="592" spans="1:26" ht="20.25" customHeight="1" x14ac:dyDescent="0.25">
      <c r="A592" s="94"/>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row>
    <row r="593" spans="1:26" ht="20.25" customHeight="1" x14ac:dyDescent="0.25">
      <c r="A593" s="94"/>
      <c r="B593" s="94"/>
      <c r="C593" s="94"/>
      <c r="D593" s="94"/>
      <c r="E593" s="94"/>
      <c r="F593" s="94"/>
      <c r="G593" s="94"/>
      <c r="H593" s="94"/>
      <c r="I593" s="94"/>
      <c r="J593" s="94"/>
      <c r="K593" s="94"/>
      <c r="L593" s="94"/>
      <c r="M593" s="94"/>
      <c r="N593" s="94"/>
      <c r="O593" s="94"/>
      <c r="P593" s="94"/>
      <c r="Q593" s="94"/>
      <c r="R593" s="94"/>
      <c r="S593" s="94"/>
      <c r="T593" s="94"/>
      <c r="U593" s="94"/>
      <c r="V593" s="94"/>
      <c r="W593" s="94"/>
      <c r="X593" s="94"/>
      <c r="Y593" s="94"/>
      <c r="Z593" s="94"/>
    </row>
    <row r="594" spans="1:26" ht="20.25" customHeight="1" x14ac:dyDescent="0.25">
      <c r="A594" s="94"/>
      <c r="B594" s="94"/>
      <c r="C594" s="94"/>
      <c r="D594" s="94"/>
      <c r="E594" s="94"/>
      <c r="F594" s="94"/>
      <c r="G594" s="94"/>
      <c r="H594" s="94"/>
      <c r="I594" s="94"/>
      <c r="J594" s="94"/>
      <c r="K594" s="94"/>
      <c r="L594" s="94"/>
      <c r="M594" s="94"/>
      <c r="N594" s="94"/>
      <c r="O594" s="94"/>
      <c r="P594" s="94"/>
      <c r="Q594" s="94"/>
      <c r="R594" s="94"/>
      <c r="S594" s="94"/>
      <c r="T594" s="94"/>
      <c r="U594" s="94"/>
      <c r="V594" s="94"/>
      <c r="W594" s="94"/>
      <c r="X594" s="94"/>
      <c r="Y594" s="94"/>
      <c r="Z594" s="94"/>
    </row>
    <row r="595" spans="1:26" ht="20.25" customHeight="1" x14ac:dyDescent="0.25">
      <c r="A595" s="94"/>
      <c r="B595" s="94"/>
      <c r="C595" s="94"/>
      <c r="D595" s="94"/>
      <c r="E595" s="94"/>
      <c r="F595" s="94"/>
      <c r="G595" s="94"/>
      <c r="H595" s="94"/>
      <c r="I595" s="94"/>
      <c r="J595" s="94"/>
      <c r="K595" s="94"/>
      <c r="L595" s="94"/>
      <c r="M595" s="94"/>
      <c r="N595" s="94"/>
      <c r="O595" s="94"/>
      <c r="P595" s="94"/>
      <c r="Q595" s="94"/>
      <c r="R595" s="94"/>
      <c r="S595" s="94"/>
      <c r="T595" s="94"/>
      <c r="U595" s="94"/>
      <c r="V595" s="94"/>
      <c r="W595" s="94"/>
      <c r="X595" s="94"/>
      <c r="Y595" s="94"/>
      <c r="Z595" s="94"/>
    </row>
    <row r="596" spans="1:26" ht="20.25" customHeight="1" x14ac:dyDescent="0.25">
      <c r="A596" s="94"/>
      <c r="B596" s="94"/>
      <c r="C596" s="94"/>
      <c r="D596" s="94"/>
      <c r="E596" s="94"/>
      <c r="F596" s="94"/>
      <c r="G596" s="94"/>
      <c r="H596" s="94"/>
      <c r="I596" s="94"/>
      <c r="J596" s="94"/>
      <c r="K596" s="94"/>
      <c r="L596" s="94"/>
      <c r="M596" s="94"/>
      <c r="N596" s="94"/>
      <c r="O596" s="94"/>
      <c r="P596" s="94"/>
      <c r="Q596" s="94"/>
      <c r="R596" s="94"/>
      <c r="S596" s="94"/>
      <c r="T596" s="94"/>
      <c r="U596" s="94"/>
      <c r="V596" s="94"/>
      <c r="W596" s="94"/>
      <c r="X596" s="94"/>
      <c r="Y596" s="94"/>
      <c r="Z596" s="94"/>
    </row>
    <row r="597" spans="1:26" ht="20.25" customHeight="1" x14ac:dyDescent="0.25">
      <c r="A597" s="94"/>
      <c r="B597" s="94"/>
      <c r="C597" s="94"/>
      <c r="D597" s="94"/>
      <c r="E597" s="94"/>
      <c r="F597" s="94"/>
      <c r="G597" s="94"/>
      <c r="H597" s="94"/>
      <c r="I597" s="94"/>
      <c r="J597" s="94"/>
      <c r="K597" s="94"/>
      <c r="L597" s="94"/>
      <c r="M597" s="94"/>
      <c r="N597" s="94"/>
      <c r="O597" s="94"/>
      <c r="P597" s="94"/>
      <c r="Q597" s="94"/>
      <c r="R597" s="94"/>
      <c r="S597" s="94"/>
      <c r="T597" s="94"/>
      <c r="U597" s="94"/>
      <c r="V597" s="94"/>
      <c r="W597" s="94"/>
      <c r="X597" s="94"/>
      <c r="Y597" s="94"/>
      <c r="Z597" s="94"/>
    </row>
    <row r="598" spans="1:26" ht="20.25" customHeight="1" x14ac:dyDescent="0.25">
      <c r="A598" s="94"/>
      <c r="B598" s="94"/>
      <c r="C598" s="94"/>
      <c r="D598" s="94"/>
      <c r="E598" s="94"/>
      <c r="F598" s="94"/>
      <c r="G598" s="94"/>
      <c r="H598" s="94"/>
      <c r="I598" s="94"/>
      <c r="J598" s="94"/>
      <c r="K598" s="94"/>
      <c r="L598" s="94"/>
      <c r="M598" s="94"/>
      <c r="N598" s="94"/>
      <c r="O598" s="94"/>
      <c r="P598" s="94"/>
      <c r="Q598" s="94"/>
      <c r="R598" s="94"/>
      <c r="S598" s="94"/>
      <c r="T598" s="94"/>
      <c r="U598" s="94"/>
      <c r="V598" s="94"/>
      <c r="W598" s="94"/>
      <c r="X598" s="94"/>
      <c r="Y598" s="94"/>
      <c r="Z598" s="94"/>
    </row>
    <row r="599" spans="1:26" ht="20.25" customHeight="1" x14ac:dyDescent="0.25">
      <c r="A599" s="94"/>
      <c r="B599" s="94"/>
      <c r="C599" s="94"/>
      <c r="D599" s="94"/>
      <c r="E599" s="94"/>
      <c r="F599" s="94"/>
      <c r="G599" s="94"/>
      <c r="H599" s="94"/>
      <c r="I599" s="94"/>
      <c r="J599" s="94"/>
      <c r="K599" s="94"/>
      <c r="L599" s="94"/>
      <c r="M599" s="94"/>
      <c r="N599" s="94"/>
      <c r="O599" s="94"/>
      <c r="P599" s="94"/>
      <c r="Q599" s="94"/>
      <c r="R599" s="94"/>
      <c r="S599" s="94"/>
      <c r="T599" s="94"/>
      <c r="U599" s="94"/>
      <c r="V599" s="94"/>
      <c r="W599" s="94"/>
      <c r="X599" s="94"/>
      <c r="Y599" s="94"/>
      <c r="Z599" s="94"/>
    </row>
    <row r="600" spans="1:26" ht="20.25" customHeight="1" x14ac:dyDescent="0.25">
      <c r="A600" s="94"/>
      <c r="B600" s="94"/>
      <c r="C600" s="94"/>
      <c r="D600" s="94"/>
      <c r="E600" s="94"/>
      <c r="F600" s="94"/>
      <c r="G600" s="94"/>
      <c r="H600" s="94"/>
      <c r="I600" s="94"/>
      <c r="J600" s="94"/>
      <c r="K600" s="94"/>
      <c r="L600" s="94"/>
      <c r="M600" s="94"/>
      <c r="N600" s="94"/>
      <c r="O600" s="94"/>
      <c r="P600" s="94"/>
      <c r="Q600" s="94"/>
      <c r="R600" s="94"/>
      <c r="S600" s="94"/>
      <c r="T600" s="94"/>
      <c r="U600" s="94"/>
      <c r="V600" s="94"/>
      <c r="W600" s="94"/>
      <c r="X600" s="94"/>
      <c r="Y600" s="94"/>
      <c r="Z600" s="94"/>
    </row>
    <row r="601" spans="1:26" ht="20.25" customHeight="1" x14ac:dyDescent="0.25">
      <c r="A601" s="94"/>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row>
    <row r="602" spans="1:26" ht="20.25" customHeight="1" x14ac:dyDescent="0.25">
      <c r="A602" s="94"/>
      <c r="B602" s="94"/>
      <c r="C602" s="94"/>
      <c r="D602" s="94"/>
      <c r="E602" s="94"/>
      <c r="F602" s="94"/>
      <c r="G602" s="94"/>
      <c r="H602" s="94"/>
      <c r="I602" s="94"/>
      <c r="J602" s="94"/>
      <c r="K602" s="94"/>
      <c r="L602" s="94"/>
      <c r="M602" s="94"/>
      <c r="N602" s="94"/>
      <c r="O602" s="94"/>
      <c r="P602" s="94"/>
      <c r="Q602" s="94"/>
      <c r="R602" s="94"/>
      <c r="S602" s="94"/>
      <c r="T602" s="94"/>
      <c r="U602" s="94"/>
      <c r="V602" s="94"/>
      <c r="W602" s="94"/>
      <c r="X602" s="94"/>
      <c r="Y602" s="94"/>
      <c r="Z602" s="94"/>
    </row>
    <row r="603" spans="1:26" ht="20.25" customHeight="1" x14ac:dyDescent="0.25">
      <c r="A603" s="94"/>
      <c r="B603" s="94"/>
      <c r="C603" s="94"/>
      <c r="D603" s="94"/>
      <c r="E603" s="94"/>
      <c r="F603" s="94"/>
      <c r="G603" s="94"/>
      <c r="H603" s="94"/>
      <c r="I603" s="94"/>
      <c r="J603" s="94"/>
      <c r="K603" s="94"/>
      <c r="L603" s="94"/>
      <c r="M603" s="94"/>
      <c r="N603" s="94"/>
      <c r="O603" s="94"/>
      <c r="P603" s="94"/>
      <c r="Q603" s="94"/>
      <c r="R603" s="94"/>
      <c r="S603" s="94"/>
      <c r="T603" s="94"/>
      <c r="U603" s="94"/>
      <c r="V603" s="94"/>
      <c r="W603" s="94"/>
      <c r="X603" s="94"/>
      <c r="Y603" s="94"/>
      <c r="Z603" s="94"/>
    </row>
    <row r="604" spans="1:26" ht="20.25" customHeight="1" x14ac:dyDescent="0.25">
      <c r="A604" s="94"/>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row>
    <row r="605" spans="1:26" ht="20.25" customHeight="1" x14ac:dyDescent="0.25">
      <c r="A605" s="94"/>
      <c r="B605" s="94"/>
      <c r="C605" s="94"/>
      <c r="D605" s="94"/>
      <c r="E605" s="94"/>
      <c r="F605" s="94"/>
      <c r="G605" s="94"/>
      <c r="H605" s="94"/>
      <c r="I605" s="94"/>
      <c r="J605" s="94"/>
      <c r="K605" s="94"/>
      <c r="L605" s="94"/>
      <c r="M605" s="94"/>
      <c r="N605" s="94"/>
      <c r="O605" s="94"/>
      <c r="P605" s="94"/>
      <c r="Q605" s="94"/>
      <c r="R605" s="94"/>
      <c r="S605" s="94"/>
      <c r="T605" s="94"/>
      <c r="U605" s="94"/>
      <c r="V605" s="94"/>
      <c r="W605" s="94"/>
      <c r="X605" s="94"/>
      <c r="Y605" s="94"/>
      <c r="Z605" s="94"/>
    </row>
    <row r="606" spans="1:26" ht="20.25" customHeight="1" x14ac:dyDescent="0.25">
      <c r="A606" s="94"/>
      <c r="B606" s="94"/>
      <c r="C606" s="94"/>
      <c r="D606" s="94"/>
      <c r="E606" s="94"/>
      <c r="F606" s="94"/>
      <c r="G606" s="94"/>
      <c r="H606" s="94"/>
      <c r="I606" s="94"/>
      <c r="J606" s="94"/>
      <c r="K606" s="94"/>
      <c r="L606" s="94"/>
      <c r="M606" s="94"/>
      <c r="N606" s="94"/>
      <c r="O606" s="94"/>
      <c r="P606" s="94"/>
      <c r="Q606" s="94"/>
      <c r="R606" s="94"/>
      <c r="S606" s="94"/>
      <c r="T606" s="94"/>
      <c r="U606" s="94"/>
      <c r="V606" s="94"/>
      <c r="W606" s="94"/>
      <c r="X606" s="94"/>
      <c r="Y606" s="94"/>
      <c r="Z606" s="94"/>
    </row>
    <row r="607" spans="1:26" ht="20.25" customHeight="1" x14ac:dyDescent="0.25">
      <c r="A607" s="94"/>
      <c r="B607" s="94"/>
      <c r="C607" s="94"/>
      <c r="D607" s="94"/>
      <c r="E607" s="94"/>
      <c r="F607" s="94"/>
      <c r="G607" s="94"/>
      <c r="H607" s="94"/>
      <c r="I607" s="94"/>
      <c r="J607" s="94"/>
      <c r="K607" s="94"/>
      <c r="L607" s="94"/>
      <c r="M607" s="94"/>
      <c r="N607" s="94"/>
      <c r="O607" s="94"/>
      <c r="P607" s="94"/>
      <c r="Q607" s="94"/>
      <c r="R607" s="94"/>
      <c r="S607" s="94"/>
      <c r="T607" s="94"/>
      <c r="U607" s="94"/>
      <c r="V607" s="94"/>
      <c r="W607" s="94"/>
      <c r="X607" s="94"/>
      <c r="Y607" s="94"/>
      <c r="Z607" s="94"/>
    </row>
    <row r="608" spans="1:26" ht="20.25" customHeight="1" x14ac:dyDescent="0.25">
      <c r="A608" s="94"/>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c r="Z608" s="94"/>
    </row>
    <row r="609" spans="1:26" ht="20.25" customHeight="1" x14ac:dyDescent="0.25">
      <c r="A609" s="94"/>
      <c r="B609" s="94"/>
      <c r="C609" s="94"/>
      <c r="D609" s="94"/>
      <c r="E609" s="94"/>
      <c r="F609" s="94"/>
      <c r="G609" s="94"/>
      <c r="H609" s="94"/>
      <c r="I609" s="94"/>
      <c r="J609" s="94"/>
      <c r="K609" s="94"/>
      <c r="L609" s="94"/>
      <c r="M609" s="94"/>
      <c r="N609" s="94"/>
      <c r="O609" s="94"/>
      <c r="P609" s="94"/>
      <c r="Q609" s="94"/>
      <c r="R609" s="94"/>
      <c r="S609" s="94"/>
      <c r="T609" s="94"/>
      <c r="U609" s="94"/>
      <c r="V609" s="94"/>
      <c r="W609" s="94"/>
      <c r="X609" s="94"/>
      <c r="Y609" s="94"/>
      <c r="Z609" s="94"/>
    </row>
    <row r="610" spans="1:26" ht="20.25" customHeight="1" x14ac:dyDescent="0.25">
      <c r="A610" s="94"/>
      <c r="B610" s="94"/>
      <c r="C610" s="94"/>
      <c r="D610" s="94"/>
      <c r="E610" s="94"/>
      <c r="F610" s="94"/>
      <c r="G610" s="94"/>
      <c r="H610" s="94"/>
      <c r="I610" s="94"/>
      <c r="J610" s="94"/>
      <c r="K610" s="94"/>
      <c r="L610" s="94"/>
      <c r="M610" s="94"/>
      <c r="N610" s="94"/>
      <c r="O610" s="94"/>
      <c r="P610" s="94"/>
      <c r="Q610" s="94"/>
      <c r="R610" s="94"/>
      <c r="S610" s="94"/>
      <c r="T610" s="94"/>
      <c r="U610" s="94"/>
      <c r="V610" s="94"/>
      <c r="W610" s="94"/>
      <c r="X610" s="94"/>
      <c r="Y610" s="94"/>
      <c r="Z610" s="94"/>
    </row>
    <row r="611" spans="1:26" ht="20.25" customHeight="1" x14ac:dyDescent="0.25">
      <c r="A611" s="94"/>
      <c r="B611" s="94"/>
      <c r="C611" s="94"/>
      <c r="D611" s="94"/>
      <c r="E611" s="94"/>
      <c r="F611" s="94"/>
      <c r="G611" s="94"/>
      <c r="H611" s="94"/>
      <c r="I611" s="94"/>
      <c r="J611" s="94"/>
      <c r="K611" s="94"/>
      <c r="L611" s="94"/>
      <c r="M611" s="94"/>
      <c r="N611" s="94"/>
      <c r="O611" s="94"/>
      <c r="P611" s="94"/>
      <c r="Q611" s="94"/>
      <c r="R611" s="94"/>
      <c r="S611" s="94"/>
      <c r="T611" s="94"/>
      <c r="U611" s="94"/>
      <c r="V611" s="94"/>
      <c r="W611" s="94"/>
      <c r="X611" s="94"/>
      <c r="Y611" s="94"/>
      <c r="Z611" s="94"/>
    </row>
    <row r="612" spans="1:26" ht="20.25" customHeight="1" x14ac:dyDescent="0.25">
      <c r="A612" s="94"/>
      <c r="B612" s="94"/>
      <c r="C612" s="94"/>
      <c r="D612" s="94"/>
      <c r="E612" s="94"/>
      <c r="F612" s="94"/>
      <c r="G612" s="94"/>
      <c r="H612" s="94"/>
      <c r="I612" s="94"/>
      <c r="J612" s="94"/>
      <c r="K612" s="94"/>
      <c r="L612" s="94"/>
      <c r="M612" s="94"/>
      <c r="N612" s="94"/>
      <c r="O612" s="94"/>
      <c r="P612" s="94"/>
      <c r="Q612" s="94"/>
      <c r="R612" s="94"/>
      <c r="S612" s="94"/>
      <c r="T612" s="94"/>
      <c r="U612" s="94"/>
      <c r="V612" s="94"/>
      <c r="W612" s="94"/>
      <c r="X612" s="94"/>
      <c r="Y612" s="94"/>
      <c r="Z612" s="94"/>
    </row>
    <row r="613" spans="1:26" ht="20.25" customHeight="1" x14ac:dyDescent="0.25">
      <c r="A613" s="94"/>
      <c r="B613" s="94"/>
      <c r="C613" s="94"/>
      <c r="D613" s="94"/>
      <c r="E613" s="94"/>
      <c r="F613" s="94"/>
      <c r="G613" s="94"/>
      <c r="H613" s="94"/>
      <c r="I613" s="94"/>
      <c r="J613" s="94"/>
      <c r="K613" s="94"/>
      <c r="L613" s="94"/>
      <c r="M613" s="94"/>
      <c r="N613" s="94"/>
      <c r="O613" s="94"/>
      <c r="P613" s="94"/>
      <c r="Q613" s="94"/>
      <c r="R613" s="94"/>
      <c r="S613" s="94"/>
      <c r="T613" s="94"/>
      <c r="U613" s="94"/>
      <c r="V613" s="94"/>
      <c r="W613" s="94"/>
      <c r="X613" s="94"/>
      <c r="Y613" s="94"/>
      <c r="Z613" s="94"/>
    </row>
    <row r="614" spans="1:26" ht="20.25" customHeight="1" x14ac:dyDescent="0.25">
      <c r="A614" s="94"/>
      <c r="B614" s="94"/>
      <c r="C614" s="94"/>
      <c r="D614" s="94"/>
      <c r="E614" s="94"/>
      <c r="F614" s="94"/>
      <c r="G614" s="94"/>
      <c r="H614" s="94"/>
      <c r="I614" s="94"/>
      <c r="J614" s="94"/>
      <c r="K614" s="94"/>
      <c r="L614" s="94"/>
      <c r="M614" s="94"/>
      <c r="N614" s="94"/>
      <c r="O614" s="94"/>
      <c r="P614" s="94"/>
      <c r="Q614" s="94"/>
      <c r="R614" s="94"/>
      <c r="S614" s="94"/>
      <c r="T614" s="94"/>
      <c r="U614" s="94"/>
      <c r="V614" s="94"/>
      <c r="W614" s="94"/>
      <c r="X614" s="94"/>
      <c r="Y614" s="94"/>
      <c r="Z614" s="94"/>
    </row>
    <row r="615" spans="1:26" ht="20.25" customHeight="1" x14ac:dyDescent="0.25">
      <c r="A615" s="94"/>
      <c r="B615" s="94"/>
      <c r="C615" s="94"/>
      <c r="D615" s="94"/>
      <c r="E615" s="94"/>
      <c r="F615" s="94"/>
      <c r="G615" s="94"/>
      <c r="H615" s="94"/>
      <c r="I615" s="94"/>
      <c r="J615" s="94"/>
      <c r="K615" s="94"/>
      <c r="L615" s="94"/>
      <c r="M615" s="94"/>
      <c r="N615" s="94"/>
      <c r="O615" s="94"/>
      <c r="P615" s="94"/>
      <c r="Q615" s="94"/>
      <c r="R615" s="94"/>
      <c r="S615" s="94"/>
      <c r="T615" s="94"/>
      <c r="U615" s="94"/>
      <c r="V615" s="94"/>
      <c r="W615" s="94"/>
      <c r="X615" s="94"/>
      <c r="Y615" s="94"/>
      <c r="Z615" s="94"/>
    </row>
    <row r="616" spans="1:26" ht="20.25" customHeight="1" x14ac:dyDescent="0.25">
      <c r="A616" s="94"/>
      <c r="B616" s="94"/>
      <c r="C616" s="94"/>
      <c r="D616" s="94"/>
      <c r="E616" s="94"/>
      <c r="F616" s="94"/>
      <c r="G616" s="94"/>
      <c r="H616" s="94"/>
      <c r="I616" s="94"/>
      <c r="J616" s="94"/>
      <c r="K616" s="94"/>
      <c r="L616" s="94"/>
      <c r="M616" s="94"/>
      <c r="N616" s="94"/>
      <c r="O616" s="94"/>
      <c r="P616" s="94"/>
      <c r="Q616" s="94"/>
      <c r="R616" s="94"/>
      <c r="S616" s="94"/>
      <c r="T616" s="94"/>
      <c r="U616" s="94"/>
      <c r="V616" s="94"/>
      <c r="W616" s="94"/>
      <c r="X616" s="94"/>
      <c r="Y616" s="94"/>
      <c r="Z616" s="94"/>
    </row>
    <row r="617" spans="1:26" ht="20.25" customHeight="1" x14ac:dyDescent="0.25">
      <c r="A617" s="94"/>
      <c r="B617" s="94"/>
      <c r="C617" s="94"/>
      <c r="D617" s="94"/>
      <c r="E617" s="94"/>
      <c r="F617" s="94"/>
      <c r="G617" s="94"/>
      <c r="H617" s="94"/>
      <c r="I617" s="94"/>
      <c r="J617" s="94"/>
      <c r="K617" s="94"/>
      <c r="L617" s="94"/>
      <c r="M617" s="94"/>
      <c r="N617" s="94"/>
      <c r="O617" s="94"/>
      <c r="P617" s="94"/>
      <c r="Q617" s="94"/>
      <c r="R617" s="94"/>
      <c r="S617" s="94"/>
      <c r="T617" s="94"/>
      <c r="U617" s="94"/>
      <c r="V617" s="94"/>
      <c r="W617" s="94"/>
      <c r="X617" s="94"/>
      <c r="Y617" s="94"/>
      <c r="Z617" s="94"/>
    </row>
    <row r="618" spans="1:26" ht="20.25" customHeight="1" x14ac:dyDescent="0.25">
      <c r="A618" s="94"/>
      <c r="B618" s="94"/>
      <c r="C618" s="94"/>
      <c r="D618" s="94"/>
      <c r="E618" s="94"/>
      <c r="F618" s="94"/>
      <c r="G618" s="94"/>
      <c r="H618" s="94"/>
      <c r="I618" s="94"/>
      <c r="J618" s="94"/>
      <c r="K618" s="94"/>
      <c r="L618" s="94"/>
      <c r="M618" s="94"/>
      <c r="N618" s="94"/>
      <c r="O618" s="94"/>
      <c r="P618" s="94"/>
      <c r="Q618" s="94"/>
      <c r="R618" s="94"/>
      <c r="S618" s="94"/>
      <c r="T618" s="94"/>
      <c r="U618" s="94"/>
      <c r="V618" s="94"/>
      <c r="W618" s="94"/>
      <c r="X618" s="94"/>
      <c r="Y618" s="94"/>
      <c r="Z618" s="94"/>
    </row>
    <row r="619" spans="1:26" ht="20.25" customHeight="1" x14ac:dyDescent="0.25">
      <c r="A619" s="94"/>
      <c r="B619" s="94"/>
      <c r="C619" s="94"/>
      <c r="D619" s="94"/>
      <c r="E619" s="94"/>
      <c r="F619" s="94"/>
      <c r="G619" s="94"/>
      <c r="H619" s="94"/>
      <c r="I619" s="94"/>
      <c r="J619" s="94"/>
      <c r="K619" s="94"/>
      <c r="L619" s="94"/>
      <c r="M619" s="94"/>
      <c r="N619" s="94"/>
      <c r="O619" s="94"/>
      <c r="P619" s="94"/>
      <c r="Q619" s="94"/>
      <c r="R619" s="94"/>
      <c r="S619" s="94"/>
      <c r="T619" s="94"/>
      <c r="U619" s="94"/>
      <c r="V619" s="94"/>
      <c r="W619" s="94"/>
      <c r="X619" s="94"/>
      <c r="Y619" s="94"/>
      <c r="Z619" s="94"/>
    </row>
    <row r="620" spans="1:26" ht="20.25" customHeight="1" x14ac:dyDescent="0.25">
      <c r="A620" s="94"/>
      <c r="B620" s="94"/>
      <c r="C620" s="94"/>
      <c r="D620" s="94"/>
      <c r="E620" s="94"/>
      <c r="F620" s="94"/>
      <c r="G620" s="94"/>
      <c r="H620" s="94"/>
      <c r="I620" s="94"/>
      <c r="J620" s="94"/>
      <c r="K620" s="94"/>
      <c r="L620" s="94"/>
      <c r="M620" s="94"/>
      <c r="N620" s="94"/>
      <c r="O620" s="94"/>
      <c r="P620" s="94"/>
      <c r="Q620" s="94"/>
      <c r="R620" s="94"/>
      <c r="S620" s="94"/>
      <c r="T620" s="94"/>
      <c r="U620" s="94"/>
      <c r="V620" s="94"/>
      <c r="W620" s="94"/>
      <c r="X620" s="94"/>
      <c r="Y620" s="94"/>
      <c r="Z620" s="94"/>
    </row>
    <row r="621" spans="1:26" ht="20.25" customHeight="1" x14ac:dyDescent="0.25">
      <c r="A621" s="94"/>
      <c r="B621" s="94"/>
      <c r="C621" s="94"/>
      <c r="D621" s="94"/>
      <c r="E621" s="94"/>
      <c r="F621" s="94"/>
      <c r="G621" s="94"/>
      <c r="H621" s="94"/>
      <c r="I621" s="94"/>
      <c r="J621" s="94"/>
      <c r="K621" s="94"/>
      <c r="L621" s="94"/>
      <c r="M621" s="94"/>
      <c r="N621" s="94"/>
      <c r="O621" s="94"/>
      <c r="P621" s="94"/>
      <c r="Q621" s="94"/>
      <c r="R621" s="94"/>
      <c r="S621" s="94"/>
      <c r="T621" s="94"/>
      <c r="U621" s="94"/>
      <c r="V621" s="94"/>
      <c r="W621" s="94"/>
      <c r="X621" s="94"/>
      <c r="Y621" s="94"/>
      <c r="Z621" s="94"/>
    </row>
    <row r="622" spans="1:26" ht="20.25" customHeight="1" x14ac:dyDescent="0.25">
      <c r="A622" s="94"/>
      <c r="B622" s="94"/>
      <c r="C622" s="94"/>
      <c r="D622" s="94"/>
      <c r="E622" s="94"/>
      <c r="F622" s="94"/>
      <c r="G622" s="94"/>
      <c r="H622" s="94"/>
      <c r="I622" s="94"/>
      <c r="J622" s="94"/>
      <c r="K622" s="94"/>
      <c r="L622" s="94"/>
      <c r="M622" s="94"/>
      <c r="N622" s="94"/>
      <c r="O622" s="94"/>
      <c r="P622" s="94"/>
      <c r="Q622" s="94"/>
      <c r="R622" s="94"/>
      <c r="S622" s="94"/>
      <c r="T622" s="94"/>
      <c r="U622" s="94"/>
      <c r="V622" s="94"/>
      <c r="W622" s="94"/>
      <c r="X622" s="94"/>
      <c r="Y622" s="94"/>
      <c r="Z622" s="94"/>
    </row>
    <row r="623" spans="1:26" ht="20.25" customHeight="1" x14ac:dyDescent="0.25">
      <c r="A623" s="94"/>
      <c r="B623" s="94"/>
      <c r="C623" s="94"/>
      <c r="D623" s="94"/>
      <c r="E623" s="94"/>
      <c r="F623" s="94"/>
      <c r="G623" s="94"/>
      <c r="H623" s="94"/>
      <c r="I623" s="94"/>
      <c r="J623" s="94"/>
      <c r="K623" s="94"/>
      <c r="L623" s="94"/>
      <c r="M623" s="94"/>
      <c r="N623" s="94"/>
      <c r="O623" s="94"/>
      <c r="P623" s="94"/>
      <c r="Q623" s="94"/>
      <c r="R623" s="94"/>
      <c r="S623" s="94"/>
      <c r="T623" s="94"/>
      <c r="U623" s="94"/>
      <c r="V623" s="94"/>
      <c r="W623" s="94"/>
      <c r="X623" s="94"/>
      <c r="Y623" s="94"/>
      <c r="Z623" s="94"/>
    </row>
    <row r="624" spans="1:26" ht="20.25" customHeight="1" x14ac:dyDescent="0.25">
      <c r="A624" s="94"/>
      <c r="B624" s="94"/>
      <c r="C624" s="94"/>
      <c r="D624" s="94"/>
      <c r="E624" s="94"/>
      <c r="F624" s="94"/>
      <c r="G624" s="94"/>
      <c r="H624" s="94"/>
      <c r="I624" s="94"/>
      <c r="J624" s="94"/>
      <c r="K624" s="94"/>
      <c r="L624" s="94"/>
      <c r="M624" s="94"/>
      <c r="N624" s="94"/>
      <c r="O624" s="94"/>
      <c r="P624" s="94"/>
      <c r="Q624" s="94"/>
      <c r="R624" s="94"/>
      <c r="S624" s="94"/>
      <c r="T624" s="94"/>
      <c r="U624" s="94"/>
      <c r="V624" s="94"/>
      <c r="W624" s="94"/>
      <c r="X624" s="94"/>
      <c r="Y624" s="94"/>
      <c r="Z624" s="94"/>
    </row>
    <row r="625" spans="1:26" ht="20.25" customHeight="1" x14ac:dyDescent="0.25">
      <c r="A625" s="94"/>
      <c r="B625" s="94"/>
      <c r="C625" s="94"/>
      <c r="D625" s="94"/>
      <c r="E625" s="94"/>
      <c r="F625" s="94"/>
      <c r="G625" s="94"/>
      <c r="H625" s="94"/>
      <c r="I625" s="94"/>
      <c r="J625" s="94"/>
      <c r="K625" s="94"/>
      <c r="L625" s="94"/>
      <c r="M625" s="94"/>
      <c r="N625" s="94"/>
      <c r="O625" s="94"/>
      <c r="P625" s="94"/>
      <c r="Q625" s="94"/>
      <c r="R625" s="94"/>
      <c r="S625" s="94"/>
      <c r="T625" s="94"/>
      <c r="U625" s="94"/>
      <c r="V625" s="94"/>
      <c r="W625" s="94"/>
      <c r="X625" s="94"/>
      <c r="Y625" s="94"/>
      <c r="Z625" s="94"/>
    </row>
    <row r="626" spans="1:26" ht="20.25" customHeight="1" x14ac:dyDescent="0.25">
      <c r="A626" s="94"/>
      <c r="B626" s="94"/>
      <c r="C626" s="94"/>
      <c r="D626" s="94"/>
      <c r="E626" s="94"/>
      <c r="F626" s="94"/>
      <c r="G626" s="94"/>
      <c r="H626" s="94"/>
      <c r="I626" s="94"/>
      <c r="J626" s="94"/>
      <c r="K626" s="94"/>
      <c r="L626" s="94"/>
      <c r="M626" s="94"/>
      <c r="N626" s="94"/>
      <c r="O626" s="94"/>
      <c r="P626" s="94"/>
      <c r="Q626" s="94"/>
      <c r="R626" s="94"/>
      <c r="S626" s="94"/>
      <c r="T626" s="94"/>
      <c r="U626" s="94"/>
      <c r="V626" s="94"/>
      <c r="W626" s="94"/>
      <c r="X626" s="94"/>
      <c r="Y626" s="94"/>
      <c r="Z626" s="94"/>
    </row>
    <row r="627" spans="1:26" ht="20.25" customHeight="1" x14ac:dyDescent="0.25">
      <c r="A627" s="94"/>
      <c r="B627" s="94"/>
      <c r="C627" s="94"/>
      <c r="D627" s="94"/>
      <c r="E627" s="94"/>
      <c r="F627" s="94"/>
      <c r="G627" s="94"/>
      <c r="H627" s="94"/>
      <c r="I627" s="94"/>
      <c r="J627" s="94"/>
      <c r="K627" s="94"/>
      <c r="L627" s="94"/>
      <c r="M627" s="94"/>
      <c r="N627" s="94"/>
      <c r="O627" s="94"/>
      <c r="P627" s="94"/>
      <c r="Q627" s="94"/>
      <c r="R627" s="94"/>
      <c r="S627" s="94"/>
      <c r="T627" s="94"/>
      <c r="U627" s="94"/>
      <c r="V627" s="94"/>
      <c r="W627" s="94"/>
      <c r="X627" s="94"/>
      <c r="Y627" s="94"/>
      <c r="Z627" s="94"/>
    </row>
    <row r="628" spans="1:26" ht="20.25" customHeight="1" x14ac:dyDescent="0.25">
      <c r="A628" s="94"/>
      <c r="B628" s="94"/>
      <c r="C628" s="94"/>
      <c r="D628" s="94"/>
      <c r="E628" s="94"/>
      <c r="F628" s="94"/>
      <c r="G628" s="94"/>
      <c r="H628" s="94"/>
      <c r="I628" s="94"/>
      <c r="J628" s="94"/>
      <c r="K628" s="94"/>
      <c r="L628" s="94"/>
      <c r="M628" s="94"/>
      <c r="N628" s="94"/>
      <c r="O628" s="94"/>
      <c r="P628" s="94"/>
      <c r="Q628" s="94"/>
      <c r="R628" s="94"/>
      <c r="S628" s="94"/>
      <c r="T628" s="94"/>
      <c r="U628" s="94"/>
      <c r="V628" s="94"/>
      <c r="W628" s="94"/>
      <c r="X628" s="94"/>
      <c r="Y628" s="94"/>
      <c r="Z628" s="94"/>
    </row>
    <row r="629" spans="1:26" ht="20.25" customHeight="1" x14ac:dyDescent="0.25">
      <c r="A629" s="94"/>
      <c r="B629" s="94"/>
      <c r="C629" s="94"/>
      <c r="D629" s="94"/>
      <c r="E629" s="94"/>
      <c r="F629" s="94"/>
      <c r="G629" s="94"/>
      <c r="H629" s="94"/>
      <c r="I629" s="94"/>
      <c r="J629" s="94"/>
      <c r="K629" s="94"/>
      <c r="L629" s="94"/>
      <c r="M629" s="94"/>
      <c r="N629" s="94"/>
      <c r="O629" s="94"/>
      <c r="P629" s="94"/>
      <c r="Q629" s="94"/>
      <c r="R629" s="94"/>
      <c r="S629" s="94"/>
      <c r="T629" s="94"/>
      <c r="U629" s="94"/>
      <c r="V629" s="94"/>
      <c r="W629" s="94"/>
      <c r="X629" s="94"/>
      <c r="Y629" s="94"/>
      <c r="Z629" s="94"/>
    </row>
    <row r="630" spans="1:26" ht="20.25" customHeight="1" x14ac:dyDescent="0.25">
      <c r="A630" s="94"/>
      <c r="B630" s="94"/>
      <c r="C630" s="94"/>
      <c r="D630" s="94"/>
      <c r="E630" s="94"/>
      <c r="F630" s="94"/>
      <c r="G630" s="94"/>
      <c r="H630" s="94"/>
      <c r="I630" s="94"/>
      <c r="J630" s="94"/>
      <c r="K630" s="94"/>
      <c r="L630" s="94"/>
      <c r="M630" s="94"/>
      <c r="N630" s="94"/>
      <c r="O630" s="94"/>
      <c r="P630" s="94"/>
      <c r="Q630" s="94"/>
      <c r="R630" s="94"/>
      <c r="S630" s="94"/>
      <c r="T630" s="94"/>
      <c r="U630" s="94"/>
      <c r="V630" s="94"/>
      <c r="W630" s="94"/>
      <c r="X630" s="94"/>
      <c r="Y630" s="94"/>
      <c r="Z630" s="94"/>
    </row>
    <row r="631" spans="1:26" ht="20.25" customHeight="1" x14ac:dyDescent="0.25">
      <c r="A631" s="94"/>
      <c r="B631" s="94"/>
      <c r="C631" s="94"/>
      <c r="D631" s="94"/>
      <c r="E631" s="94"/>
      <c r="F631" s="94"/>
      <c r="G631" s="94"/>
      <c r="H631" s="94"/>
      <c r="I631" s="94"/>
      <c r="J631" s="94"/>
      <c r="K631" s="94"/>
      <c r="L631" s="94"/>
      <c r="M631" s="94"/>
      <c r="N631" s="94"/>
      <c r="O631" s="94"/>
      <c r="P631" s="94"/>
      <c r="Q631" s="94"/>
      <c r="R631" s="94"/>
      <c r="S631" s="94"/>
      <c r="T631" s="94"/>
      <c r="U631" s="94"/>
      <c r="V631" s="94"/>
      <c r="W631" s="94"/>
      <c r="X631" s="94"/>
      <c r="Y631" s="94"/>
      <c r="Z631" s="94"/>
    </row>
    <row r="632" spans="1:26" ht="20.25" customHeight="1" x14ac:dyDescent="0.25">
      <c r="A632" s="94"/>
      <c r="B632" s="94"/>
      <c r="C632" s="94"/>
      <c r="D632" s="94"/>
      <c r="E632" s="94"/>
      <c r="F632" s="94"/>
      <c r="G632" s="94"/>
      <c r="H632" s="94"/>
      <c r="I632" s="94"/>
      <c r="J632" s="94"/>
      <c r="K632" s="94"/>
      <c r="L632" s="94"/>
      <c r="M632" s="94"/>
      <c r="N632" s="94"/>
      <c r="O632" s="94"/>
      <c r="P632" s="94"/>
      <c r="Q632" s="94"/>
      <c r="R632" s="94"/>
      <c r="S632" s="94"/>
      <c r="T632" s="94"/>
      <c r="U632" s="94"/>
      <c r="V632" s="94"/>
      <c r="W632" s="94"/>
      <c r="X632" s="94"/>
      <c r="Y632" s="94"/>
      <c r="Z632" s="94"/>
    </row>
    <row r="633" spans="1:26" ht="20.25" customHeight="1" x14ac:dyDescent="0.25">
      <c r="A633" s="94"/>
      <c r="B633" s="94"/>
      <c r="C633" s="94"/>
      <c r="D633" s="94"/>
      <c r="E633" s="94"/>
      <c r="F633" s="94"/>
      <c r="G633" s="94"/>
      <c r="H633" s="94"/>
      <c r="I633" s="94"/>
      <c r="J633" s="94"/>
      <c r="K633" s="94"/>
      <c r="L633" s="94"/>
      <c r="M633" s="94"/>
      <c r="N633" s="94"/>
      <c r="O633" s="94"/>
      <c r="P633" s="94"/>
      <c r="Q633" s="94"/>
      <c r="R633" s="94"/>
      <c r="S633" s="94"/>
      <c r="T633" s="94"/>
      <c r="U633" s="94"/>
      <c r="V633" s="94"/>
      <c r="W633" s="94"/>
      <c r="X633" s="94"/>
      <c r="Y633" s="94"/>
      <c r="Z633" s="94"/>
    </row>
    <row r="634" spans="1:26" ht="20.25" customHeight="1" x14ac:dyDescent="0.25">
      <c r="A634" s="94"/>
      <c r="B634" s="94"/>
      <c r="C634" s="94"/>
      <c r="D634" s="94"/>
      <c r="E634" s="94"/>
      <c r="F634" s="94"/>
      <c r="G634" s="94"/>
      <c r="H634" s="94"/>
      <c r="I634" s="94"/>
      <c r="J634" s="94"/>
      <c r="K634" s="94"/>
      <c r="L634" s="94"/>
      <c r="M634" s="94"/>
      <c r="N634" s="94"/>
      <c r="O634" s="94"/>
      <c r="P634" s="94"/>
      <c r="Q634" s="94"/>
      <c r="R634" s="94"/>
      <c r="S634" s="94"/>
      <c r="T634" s="94"/>
      <c r="U634" s="94"/>
      <c r="V634" s="94"/>
      <c r="W634" s="94"/>
      <c r="X634" s="94"/>
      <c r="Y634" s="94"/>
      <c r="Z634" s="94"/>
    </row>
    <row r="635" spans="1:26" ht="20.25" customHeight="1" x14ac:dyDescent="0.25">
      <c r="A635" s="94"/>
      <c r="B635" s="94"/>
      <c r="C635" s="94"/>
      <c r="D635" s="94"/>
      <c r="E635" s="94"/>
      <c r="F635" s="94"/>
      <c r="G635" s="94"/>
      <c r="H635" s="94"/>
      <c r="I635" s="94"/>
      <c r="J635" s="94"/>
      <c r="K635" s="94"/>
      <c r="L635" s="94"/>
      <c r="M635" s="94"/>
      <c r="N635" s="94"/>
      <c r="O635" s="94"/>
      <c r="P635" s="94"/>
      <c r="Q635" s="94"/>
      <c r="R635" s="94"/>
      <c r="S635" s="94"/>
      <c r="T635" s="94"/>
      <c r="U635" s="94"/>
      <c r="V635" s="94"/>
      <c r="W635" s="94"/>
      <c r="X635" s="94"/>
      <c r="Y635" s="94"/>
      <c r="Z635" s="94"/>
    </row>
    <row r="636" spans="1:26" ht="20.25" customHeight="1" x14ac:dyDescent="0.25">
      <c r="A636" s="94"/>
      <c r="B636" s="94"/>
      <c r="C636" s="94"/>
      <c r="D636" s="94"/>
      <c r="E636" s="94"/>
      <c r="F636" s="94"/>
      <c r="G636" s="94"/>
      <c r="H636" s="94"/>
      <c r="I636" s="94"/>
      <c r="J636" s="94"/>
      <c r="K636" s="94"/>
      <c r="L636" s="94"/>
      <c r="M636" s="94"/>
      <c r="N636" s="94"/>
      <c r="O636" s="94"/>
      <c r="P636" s="94"/>
      <c r="Q636" s="94"/>
      <c r="R636" s="94"/>
      <c r="S636" s="94"/>
      <c r="T636" s="94"/>
      <c r="U636" s="94"/>
      <c r="V636" s="94"/>
      <c r="W636" s="94"/>
      <c r="X636" s="94"/>
      <c r="Y636" s="94"/>
      <c r="Z636" s="94"/>
    </row>
    <row r="637" spans="1:26" ht="20.25" customHeight="1" x14ac:dyDescent="0.25">
      <c r="A637" s="94"/>
      <c r="B637" s="94"/>
      <c r="C637" s="94"/>
      <c r="D637" s="94"/>
      <c r="E637" s="94"/>
      <c r="F637" s="94"/>
      <c r="G637" s="94"/>
      <c r="H637" s="94"/>
      <c r="I637" s="94"/>
      <c r="J637" s="94"/>
      <c r="K637" s="94"/>
      <c r="L637" s="94"/>
      <c r="M637" s="94"/>
      <c r="N637" s="94"/>
      <c r="O637" s="94"/>
      <c r="P637" s="94"/>
      <c r="Q637" s="94"/>
      <c r="R637" s="94"/>
      <c r="S637" s="94"/>
      <c r="T637" s="94"/>
      <c r="U637" s="94"/>
      <c r="V637" s="94"/>
      <c r="W637" s="94"/>
      <c r="X637" s="94"/>
      <c r="Y637" s="94"/>
      <c r="Z637" s="94"/>
    </row>
    <row r="638" spans="1:26" ht="20.25" customHeight="1" x14ac:dyDescent="0.25">
      <c r="A638" s="94"/>
      <c r="B638" s="94"/>
      <c r="C638" s="94"/>
      <c r="D638" s="94"/>
      <c r="E638" s="94"/>
      <c r="F638" s="94"/>
      <c r="G638" s="94"/>
      <c r="H638" s="94"/>
      <c r="I638" s="94"/>
      <c r="J638" s="94"/>
      <c r="K638" s="94"/>
      <c r="L638" s="94"/>
      <c r="M638" s="94"/>
      <c r="N638" s="94"/>
      <c r="O638" s="94"/>
      <c r="P638" s="94"/>
      <c r="Q638" s="94"/>
      <c r="R638" s="94"/>
      <c r="S638" s="94"/>
      <c r="T638" s="94"/>
      <c r="U638" s="94"/>
      <c r="V638" s="94"/>
      <c r="W638" s="94"/>
      <c r="X638" s="94"/>
      <c r="Y638" s="94"/>
      <c r="Z638" s="94"/>
    </row>
    <row r="639" spans="1:26" ht="20.25" customHeight="1" x14ac:dyDescent="0.25">
      <c r="A639" s="94"/>
      <c r="B639" s="94"/>
      <c r="C639" s="94"/>
      <c r="D639" s="94"/>
      <c r="E639" s="94"/>
      <c r="F639" s="94"/>
      <c r="G639" s="94"/>
      <c r="H639" s="94"/>
      <c r="I639" s="94"/>
      <c r="J639" s="94"/>
      <c r="K639" s="94"/>
      <c r="L639" s="94"/>
      <c r="M639" s="94"/>
      <c r="N639" s="94"/>
      <c r="O639" s="94"/>
      <c r="P639" s="94"/>
      <c r="Q639" s="94"/>
      <c r="R639" s="94"/>
      <c r="S639" s="94"/>
      <c r="T639" s="94"/>
      <c r="U639" s="94"/>
      <c r="V639" s="94"/>
      <c r="W639" s="94"/>
      <c r="X639" s="94"/>
      <c r="Y639" s="94"/>
      <c r="Z639" s="94"/>
    </row>
    <row r="640" spans="1:26" ht="20.25" customHeight="1" x14ac:dyDescent="0.25">
      <c r="A640" s="94"/>
      <c r="B640" s="94"/>
      <c r="C640" s="94"/>
      <c r="D640" s="94"/>
      <c r="E640" s="94"/>
      <c r="F640" s="94"/>
      <c r="G640" s="94"/>
      <c r="H640" s="94"/>
      <c r="I640" s="94"/>
      <c r="J640" s="94"/>
      <c r="K640" s="94"/>
      <c r="L640" s="94"/>
      <c r="M640" s="94"/>
      <c r="N640" s="94"/>
      <c r="O640" s="94"/>
      <c r="P640" s="94"/>
      <c r="Q640" s="94"/>
      <c r="R640" s="94"/>
      <c r="S640" s="94"/>
      <c r="T640" s="94"/>
      <c r="U640" s="94"/>
      <c r="V640" s="94"/>
      <c r="W640" s="94"/>
      <c r="X640" s="94"/>
      <c r="Y640" s="94"/>
      <c r="Z640" s="94"/>
    </row>
    <row r="641" spans="1:26" ht="20.25" customHeight="1" x14ac:dyDescent="0.25">
      <c r="A641" s="94"/>
      <c r="B641" s="94"/>
      <c r="C641" s="94"/>
      <c r="D641" s="94"/>
      <c r="E641" s="94"/>
      <c r="F641" s="94"/>
      <c r="G641" s="94"/>
      <c r="H641" s="94"/>
      <c r="I641" s="94"/>
      <c r="J641" s="94"/>
      <c r="K641" s="94"/>
      <c r="L641" s="94"/>
      <c r="M641" s="94"/>
      <c r="N641" s="94"/>
      <c r="O641" s="94"/>
      <c r="P641" s="94"/>
      <c r="Q641" s="94"/>
      <c r="R641" s="94"/>
      <c r="S641" s="94"/>
      <c r="T641" s="94"/>
      <c r="U641" s="94"/>
      <c r="V641" s="94"/>
      <c r="W641" s="94"/>
      <c r="X641" s="94"/>
      <c r="Y641" s="94"/>
      <c r="Z641" s="94"/>
    </row>
    <row r="642" spans="1:26" ht="20.25" customHeight="1" x14ac:dyDescent="0.25">
      <c r="A642" s="94"/>
      <c r="B642" s="94"/>
      <c r="C642" s="94"/>
      <c r="D642" s="94"/>
      <c r="E642" s="94"/>
      <c r="F642" s="94"/>
      <c r="G642" s="94"/>
      <c r="H642" s="94"/>
      <c r="I642" s="94"/>
      <c r="J642" s="94"/>
      <c r="K642" s="94"/>
      <c r="L642" s="94"/>
      <c r="M642" s="94"/>
      <c r="N642" s="94"/>
      <c r="O642" s="94"/>
      <c r="P642" s="94"/>
      <c r="Q642" s="94"/>
      <c r="R642" s="94"/>
      <c r="S642" s="94"/>
      <c r="T642" s="94"/>
      <c r="U642" s="94"/>
      <c r="V642" s="94"/>
      <c r="W642" s="94"/>
      <c r="X642" s="94"/>
      <c r="Y642" s="94"/>
      <c r="Z642" s="94"/>
    </row>
    <row r="643" spans="1:26" ht="20.25" customHeight="1" x14ac:dyDescent="0.25">
      <c r="A643" s="94"/>
      <c r="B643" s="94"/>
      <c r="C643" s="94"/>
      <c r="D643" s="94"/>
      <c r="E643" s="94"/>
      <c r="F643" s="94"/>
      <c r="G643" s="94"/>
      <c r="H643" s="94"/>
      <c r="I643" s="94"/>
      <c r="J643" s="94"/>
      <c r="K643" s="94"/>
      <c r="L643" s="94"/>
      <c r="M643" s="94"/>
      <c r="N643" s="94"/>
      <c r="O643" s="94"/>
      <c r="P643" s="94"/>
      <c r="Q643" s="94"/>
      <c r="R643" s="94"/>
      <c r="S643" s="94"/>
      <c r="T643" s="94"/>
      <c r="U643" s="94"/>
      <c r="V643" s="94"/>
      <c r="W643" s="94"/>
      <c r="X643" s="94"/>
      <c r="Y643" s="94"/>
      <c r="Z643" s="94"/>
    </row>
    <row r="644" spans="1:26" ht="20.25" customHeight="1" x14ac:dyDescent="0.25">
      <c r="A644" s="94"/>
      <c r="B644" s="94"/>
      <c r="C644" s="94"/>
      <c r="D644" s="94"/>
      <c r="E644" s="94"/>
      <c r="F644" s="94"/>
      <c r="G644" s="94"/>
      <c r="H644" s="94"/>
      <c r="I644" s="94"/>
      <c r="J644" s="94"/>
      <c r="K644" s="94"/>
      <c r="L644" s="94"/>
      <c r="M644" s="94"/>
      <c r="N644" s="94"/>
      <c r="O644" s="94"/>
      <c r="P644" s="94"/>
      <c r="Q644" s="94"/>
      <c r="R644" s="94"/>
      <c r="S644" s="94"/>
      <c r="T644" s="94"/>
      <c r="U644" s="94"/>
      <c r="V644" s="94"/>
      <c r="W644" s="94"/>
      <c r="X644" s="94"/>
      <c r="Y644" s="94"/>
      <c r="Z644" s="94"/>
    </row>
    <row r="645" spans="1:26" ht="20.25" customHeight="1" x14ac:dyDescent="0.25">
      <c r="A645" s="94"/>
      <c r="B645" s="94"/>
      <c r="C645" s="94"/>
      <c r="D645" s="94"/>
      <c r="E645" s="94"/>
      <c r="F645" s="94"/>
      <c r="G645" s="94"/>
      <c r="H645" s="94"/>
      <c r="I645" s="94"/>
      <c r="J645" s="94"/>
      <c r="K645" s="94"/>
      <c r="L645" s="94"/>
      <c r="M645" s="94"/>
      <c r="N645" s="94"/>
      <c r="O645" s="94"/>
      <c r="P645" s="94"/>
      <c r="Q645" s="94"/>
      <c r="R645" s="94"/>
      <c r="S645" s="94"/>
      <c r="T645" s="94"/>
      <c r="U645" s="94"/>
      <c r="V645" s="94"/>
      <c r="W645" s="94"/>
      <c r="X645" s="94"/>
      <c r="Y645" s="94"/>
      <c r="Z645" s="94"/>
    </row>
    <row r="646" spans="1:26" ht="20.25" customHeight="1" x14ac:dyDescent="0.25">
      <c r="A646" s="94"/>
      <c r="B646" s="94"/>
      <c r="C646" s="94"/>
      <c r="D646" s="94"/>
      <c r="E646" s="94"/>
      <c r="F646" s="94"/>
      <c r="G646" s="94"/>
      <c r="H646" s="94"/>
      <c r="I646" s="94"/>
      <c r="J646" s="94"/>
      <c r="K646" s="94"/>
      <c r="L646" s="94"/>
      <c r="M646" s="94"/>
      <c r="N646" s="94"/>
      <c r="O646" s="94"/>
      <c r="P646" s="94"/>
      <c r="Q646" s="94"/>
      <c r="R646" s="94"/>
      <c r="S646" s="94"/>
      <c r="T646" s="94"/>
      <c r="U646" s="94"/>
      <c r="V646" s="94"/>
      <c r="W646" s="94"/>
      <c r="X646" s="94"/>
      <c r="Y646" s="94"/>
      <c r="Z646" s="94"/>
    </row>
    <row r="647" spans="1:26" ht="20.25" customHeight="1" x14ac:dyDescent="0.25">
      <c r="A647" s="94"/>
      <c r="B647" s="94"/>
      <c r="C647" s="94"/>
      <c r="D647" s="94"/>
      <c r="E647" s="94"/>
      <c r="F647" s="94"/>
      <c r="G647" s="94"/>
      <c r="H647" s="94"/>
      <c r="I647" s="94"/>
      <c r="J647" s="94"/>
      <c r="K647" s="94"/>
      <c r="L647" s="94"/>
      <c r="M647" s="94"/>
      <c r="N647" s="94"/>
      <c r="O647" s="94"/>
      <c r="P647" s="94"/>
      <c r="Q647" s="94"/>
      <c r="R647" s="94"/>
      <c r="S647" s="94"/>
      <c r="T647" s="94"/>
      <c r="U647" s="94"/>
      <c r="V647" s="94"/>
      <c r="W647" s="94"/>
      <c r="X647" s="94"/>
      <c r="Y647" s="94"/>
      <c r="Z647" s="94"/>
    </row>
    <row r="648" spans="1:26" ht="20.25" customHeight="1" x14ac:dyDescent="0.25">
      <c r="A648" s="94"/>
      <c r="B648" s="94"/>
      <c r="C648" s="94"/>
      <c r="D648" s="94"/>
      <c r="E648" s="94"/>
      <c r="F648" s="94"/>
      <c r="G648" s="94"/>
      <c r="H648" s="94"/>
      <c r="I648" s="94"/>
      <c r="J648" s="94"/>
      <c r="K648" s="94"/>
      <c r="L648" s="94"/>
      <c r="M648" s="94"/>
      <c r="N648" s="94"/>
      <c r="O648" s="94"/>
      <c r="P648" s="94"/>
      <c r="Q648" s="94"/>
      <c r="R648" s="94"/>
      <c r="S648" s="94"/>
      <c r="T648" s="94"/>
      <c r="U648" s="94"/>
      <c r="V648" s="94"/>
      <c r="W648" s="94"/>
      <c r="X648" s="94"/>
      <c r="Y648" s="94"/>
      <c r="Z648" s="94"/>
    </row>
    <row r="649" spans="1:26" ht="20.25" customHeight="1" x14ac:dyDescent="0.25">
      <c r="A649" s="94"/>
      <c r="B649" s="94"/>
      <c r="C649" s="94"/>
      <c r="D649" s="94"/>
      <c r="E649" s="94"/>
      <c r="F649" s="94"/>
      <c r="G649" s="94"/>
      <c r="H649" s="94"/>
      <c r="I649" s="94"/>
      <c r="J649" s="94"/>
      <c r="K649" s="94"/>
      <c r="L649" s="94"/>
      <c r="M649" s="94"/>
      <c r="N649" s="94"/>
      <c r="O649" s="94"/>
      <c r="P649" s="94"/>
      <c r="Q649" s="94"/>
      <c r="R649" s="94"/>
      <c r="S649" s="94"/>
      <c r="T649" s="94"/>
      <c r="U649" s="94"/>
      <c r="V649" s="94"/>
      <c r="W649" s="94"/>
      <c r="X649" s="94"/>
      <c r="Y649" s="94"/>
      <c r="Z649" s="94"/>
    </row>
    <row r="650" spans="1:26" ht="20.25" customHeight="1" x14ac:dyDescent="0.25">
      <c r="A650" s="94"/>
      <c r="B650" s="94"/>
      <c r="C650" s="94"/>
      <c r="D650" s="94"/>
      <c r="E650" s="94"/>
      <c r="F650" s="94"/>
      <c r="G650" s="94"/>
      <c r="H650" s="94"/>
      <c r="I650" s="94"/>
      <c r="J650" s="94"/>
      <c r="K650" s="94"/>
      <c r="L650" s="94"/>
      <c r="M650" s="94"/>
      <c r="N650" s="94"/>
      <c r="O650" s="94"/>
      <c r="P650" s="94"/>
      <c r="Q650" s="94"/>
      <c r="R650" s="94"/>
      <c r="S650" s="94"/>
      <c r="T650" s="94"/>
      <c r="U650" s="94"/>
      <c r="V650" s="94"/>
      <c r="W650" s="94"/>
      <c r="X650" s="94"/>
      <c r="Y650" s="94"/>
      <c r="Z650" s="94"/>
    </row>
    <row r="651" spans="1:26" ht="20.25" customHeight="1" x14ac:dyDescent="0.25">
      <c r="A651" s="94"/>
      <c r="B651" s="94"/>
      <c r="C651" s="94"/>
      <c r="D651" s="94"/>
      <c r="E651" s="94"/>
      <c r="F651" s="94"/>
      <c r="G651" s="94"/>
      <c r="H651" s="94"/>
      <c r="I651" s="94"/>
      <c r="J651" s="94"/>
      <c r="K651" s="94"/>
      <c r="L651" s="94"/>
      <c r="M651" s="94"/>
      <c r="N651" s="94"/>
      <c r="O651" s="94"/>
      <c r="P651" s="94"/>
      <c r="Q651" s="94"/>
      <c r="R651" s="94"/>
      <c r="S651" s="94"/>
      <c r="T651" s="94"/>
      <c r="U651" s="94"/>
      <c r="V651" s="94"/>
      <c r="W651" s="94"/>
      <c r="X651" s="94"/>
      <c r="Y651" s="94"/>
      <c r="Z651" s="94"/>
    </row>
    <row r="652" spans="1:26" ht="20.25" customHeight="1" x14ac:dyDescent="0.25">
      <c r="A652" s="94"/>
      <c r="B652" s="94"/>
      <c r="C652" s="94"/>
      <c r="D652" s="94"/>
      <c r="E652" s="94"/>
      <c r="F652" s="94"/>
      <c r="G652" s="94"/>
      <c r="H652" s="94"/>
      <c r="I652" s="94"/>
      <c r="J652" s="94"/>
      <c r="K652" s="94"/>
      <c r="L652" s="94"/>
      <c r="M652" s="94"/>
      <c r="N652" s="94"/>
      <c r="O652" s="94"/>
      <c r="P652" s="94"/>
      <c r="Q652" s="94"/>
      <c r="R652" s="94"/>
      <c r="S652" s="94"/>
      <c r="T652" s="94"/>
      <c r="U652" s="94"/>
      <c r="V652" s="94"/>
      <c r="W652" s="94"/>
      <c r="X652" s="94"/>
      <c r="Y652" s="94"/>
      <c r="Z652" s="94"/>
    </row>
    <row r="653" spans="1:26" ht="20.25" customHeight="1" x14ac:dyDescent="0.25">
      <c r="A653" s="94"/>
      <c r="B653" s="94"/>
      <c r="C653" s="94"/>
      <c r="D653" s="94"/>
      <c r="E653" s="94"/>
      <c r="F653" s="94"/>
      <c r="G653" s="94"/>
      <c r="H653" s="94"/>
      <c r="I653" s="94"/>
      <c r="J653" s="94"/>
      <c r="K653" s="94"/>
      <c r="L653" s="94"/>
      <c r="M653" s="94"/>
      <c r="N653" s="94"/>
      <c r="O653" s="94"/>
      <c r="P653" s="94"/>
      <c r="Q653" s="94"/>
      <c r="R653" s="94"/>
      <c r="S653" s="94"/>
      <c r="T653" s="94"/>
      <c r="U653" s="94"/>
      <c r="V653" s="94"/>
      <c r="W653" s="94"/>
      <c r="X653" s="94"/>
      <c r="Y653" s="94"/>
      <c r="Z653" s="94"/>
    </row>
    <row r="654" spans="1:26" ht="20.25" customHeight="1" x14ac:dyDescent="0.25">
      <c r="A654" s="94"/>
      <c r="B654" s="94"/>
      <c r="C654" s="94"/>
      <c r="D654" s="94"/>
      <c r="E654" s="94"/>
      <c r="F654" s="94"/>
      <c r="G654" s="94"/>
      <c r="H654" s="94"/>
      <c r="I654" s="94"/>
      <c r="J654" s="94"/>
      <c r="K654" s="94"/>
      <c r="L654" s="94"/>
      <c r="M654" s="94"/>
      <c r="N654" s="94"/>
      <c r="O654" s="94"/>
      <c r="P654" s="94"/>
      <c r="Q654" s="94"/>
      <c r="R654" s="94"/>
      <c r="S654" s="94"/>
      <c r="T654" s="94"/>
      <c r="U654" s="94"/>
      <c r="V654" s="94"/>
      <c r="W654" s="94"/>
      <c r="X654" s="94"/>
      <c r="Y654" s="94"/>
      <c r="Z654" s="94"/>
    </row>
    <row r="655" spans="1:26" ht="20.25" customHeight="1" x14ac:dyDescent="0.25">
      <c r="A655" s="94"/>
      <c r="B655" s="94"/>
      <c r="C655" s="94"/>
      <c r="D655" s="94"/>
      <c r="E655" s="94"/>
      <c r="F655" s="94"/>
      <c r="G655" s="94"/>
      <c r="H655" s="94"/>
      <c r="I655" s="94"/>
      <c r="J655" s="94"/>
      <c r="K655" s="94"/>
      <c r="L655" s="94"/>
      <c r="M655" s="94"/>
      <c r="N655" s="94"/>
      <c r="O655" s="94"/>
      <c r="P655" s="94"/>
      <c r="Q655" s="94"/>
      <c r="R655" s="94"/>
      <c r="S655" s="94"/>
      <c r="T655" s="94"/>
      <c r="U655" s="94"/>
      <c r="V655" s="94"/>
      <c r="W655" s="94"/>
      <c r="X655" s="94"/>
      <c r="Y655" s="94"/>
      <c r="Z655" s="94"/>
    </row>
    <row r="656" spans="1:26" ht="20.25" customHeight="1" x14ac:dyDescent="0.25">
      <c r="A656" s="94"/>
      <c r="B656" s="94"/>
      <c r="C656" s="94"/>
      <c r="D656" s="94"/>
      <c r="E656" s="94"/>
      <c r="F656" s="94"/>
      <c r="G656" s="94"/>
      <c r="H656" s="94"/>
      <c r="I656" s="94"/>
      <c r="J656" s="94"/>
      <c r="K656" s="94"/>
      <c r="L656" s="94"/>
      <c r="M656" s="94"/>
      <c r="N656" s="94"/>
      <c r="O656" s="94"/>
      <c r="P656" s="94"/>
      <c r="Q656" s="94"/>
      <c r="R656" s="94"/>
      <c r="S656" s="94"/>
      <c r="T656" s="94"/>
      <c r="U656" s="94"/>
      <c r="V656" s="94"/>
      <c r="W656" s="94"/>
      <c r="X656" s="94"/>
      <c r="Y656" s="94"/>
      <c r="Z656" s="94"/>
    </row>
    <row r="657" spans="1:26" ht="20.25" customHeight="1" x14ac:dyDescent="0.25">
      <c r="A657" s="94"/>
      <c r="B657" s="94"/>
      <c r="C657" s="94"/>
      <c r="D657" s="94"/>
      <c r="E657" s="94"/>
      <c r="F657" s="94"/>
      <c r="G657" s="94"/>
      <c r="H657" s="94"/>
      <c r="I657" s="94"/>
      <c r="J657" s="94"/>
      <c r="K657" s="94"/>
      <c r="L657" s="94"/>
      <c r="M657" s="94"/>
      <c r="N657" s="94"/>
      <c r="O657" s="94"/>
      <c r="P657" s="94"/>
      <c r="Q657" s="94"/>
      <c r="R657" s="94"/>
      <c r="S657" s="94"/>
      <c r="T657" s="94"/>
      <c r="U657" s="94"/>
      <c r="V657" s="94"/>
      <c r="W657" s="94"/>
      <c r="X657" s="94"/>
      <c r="Y657" s="94"/>
      <c r="Z657" s="94"/>
    </row>
    <row r="658" spans="1:26" ht="20.25" customHeight="1" x14ac:dyDescent="0.25">
      <c r="A658" s="94"/>
      <c r="B658" s="94"/>
      <c r="C658" s="94"/>
      <c r="D658" s="94"/>
      <c r="E658" s="94"/>
      <c r="F658" s="94"/>
      <c r="G658" s="94"/>
      <c r="H658" s="94"/>
      <c r="I658" s="94"/>
      <c r="J658" s="94"/>
      <c r="K658" s="94"/>
      <c r="L658" s="94"/>
      <c r="M658" s="94"/>
      <c r="N658" s="94"/>
      <c r="O658" s="94"/>
      <c r="P658" s="94"/>
      <c r="Q658" s="94"/>
      <c r="R658" s="94"/>
      <c r="S658" s="94"/>
      <c r="T658" s="94"/>
      <c r="U658" s="94"/>
      <c r="V658" s="94"/>
      <c r="W658" s="94"/>
      <c r="X658" s="94"/>
      <c r="Y658" s="94"/>
      <c r="Z658" s="94"/>
    </row>
    <row r="659" spans="1:26" ht="20.25" customHeight="1" x14ac:dyDescent="0.25">
      <c r="A659" s="94"/>
      <c r="B659" s="94"/>
      <c r="C659" s="94"/>
      <c r="D659" s="94"/>
      <c r="E659" s="94"/>
      <c r="F659" s="94"/>
      <c r="G659" s="94"/>
      <c r="H659" s="94"/>
      <c r="I659" s="94"/>
      <c r="J659" s="94"/>
      <c r="K659" s="94"/>
      <c r="L659" s="94"/>
      <c r="M659" s="94"/>
      <c r="N659" s="94"/>
      <c r="O659" s="94"/>
      <c r="P659" s="94"/>
      <c r="Q659" s="94"/>
      <c r="R659" s="94"/>
      <c r="S659" s="94"/>
      <c r="T659" s="94"/>
      <c r="U659" s="94"/>
      <c r="V659" s="94"/>
      <c r="W659" s="94"/>
      <c r="X659" s="94"/>
      <c r="Y659" s="94"/>
      <c r="Z659" s="94"/>
    </row>
    <row r="660" spans="1:26" ht="20.25" customHeight="1" x14ac:dyDescent="0.25">
      <c r="A660" s="94"/>
      <c r="B660" s="94"/>
      <c r="C660" s="94"/>
      <c r="D660" s="94"/>
      <c r="E660" s="94"/>
      <c r="F660" s="94"/>
      <c r="G660" s="94"/>
      <c r="H660" s="94"/>
      <c r="I660" s="94"/>
      <c r="J660" s="94"/>
      <c r="K660" s="94"/>
      <c r="L660" s="94"/>
      <c r="M660" s="94"/>
      <c r="N660" s="94"/>
      <c r="O660" s="94"/>
      <c r="P660" s="94"/>
      <c r="Q660" s="94"/>
      <c r="R660" s="94"/>
      <c r="S660" s="94"/>
      <c r="T660" s="94"/>
      <c r="U660" s="94"/>
      <c r="V660" s="94"/>
      <c r="W660" s="94"/>
      <c r="X660" s="94"/>
      <c r="Y660" s="94"/>
      <c r="Z660" s="94"/>
    </row>
    <row r="661" spans="1:26" ht="20.25" customHeight="1" x14ac:dyDescent="0.25">
      <c r="A661" s="94"/>
      <c r="B661" s="94"/>
      <c r="C661" s="94"/>
      <c r="D661" s="94"/>
      <c r="E661" s="94"/>
      <c r="F661" s="94"/>
      <c r="G661" s="94"/>
      <c r="H661" s="94"/>
      <c r="I661" s="94"/>
      <c r="J661" s="94"/>
      <c r="K661" s="94"/>
      <c r="L661" s="94"/>
      <c r="M661" s="94"/>
      <c r="N661" s="94"/>
      <c r="O661" s="94"/>
      <c r="P661" s="94"/>
      <c r="Q661" s="94"/>
      <c r="R661" s="94"/>
      <c r="S661" s="94"/>
      <c r="T661" s="94"/>
      <c r="U661" s="94"/>
      <c r="V661" s="94"/>
      <c r="W661" s="94"/>
      <c r="X661" s="94"/>
      <c r="Y661" s="94"/>
      <c r="Z661" s="94"/>
    </row>
    <row r="662" spans="1:26" ht="20.25" customHeight="1" x14ac:dyDescent="0.25">
      <c r="A662" s="94"/>
      <c r="B662" s="94"/>
      <c r="C662" s="94"/>
      <c r="D662" s="94"/>
      <c r="E662" s="94"/>
      <c r="F662" s="94"/>
      <c r="G662" s="94"/>
      <c r="H662" s="94"/>
      <c r="I662" s="94"/>
      <c r="J662" s="94"/>
      <c r="K662" s="94"/>
      <c r="L662" s="94"/>
      <c r="M662" s="94"/>
      <c r="N662" s="94"/>
      <c r="O662" s="94"/>
      <c r="P662" s="94"/>
      <c r="Q662" s="94"/>
      <c r="R662" s="94"/>
      <c r="S662" s="94"/>
      <c r="T662" s="94"/>
      <c r="U662" s="94"/>
      <c r="V662" s="94"/>
      <c r="W662" s="94"/>
      <c r="X662" s="94"/>
      <c r="Y662" s="94"/>
      <c r="Z662" s="94"/>
    </row>
    <row r="663" spans="1:26" ht="20.25" customHeight="1" x14ac:dyDescent="0.25">
      <c r="A663" s="94"/>
      <c r="B663" s="94"/>
      <c r="C663" s="94"/>
      <c r="D663" s="94"/>
      <c r="E663" s="94"/>
      <c r="F663" s="94"/>
      <c r="G663" s="94"/>
      <c r="H663" s="94"/>
      <c r="I663" s="94"/>
      <c r="J663" s="94"/>
      <c r="K663" s="94"/>
      <c r="L663" s="94"/>
      <c r="M663" s="94"/>
      <c r="N663" s="94"/>
      <c r="O663" s="94"/>
      <c r="P663" s="94"/>
      <c r="Q663" s="94"/>
      <c r="R663" s="94"/>
      <c r="S663" s="94"/>
      <c r="T663" s="94"/>
      <c r="U663" s="94"/>
      <c r="V663" s="94"/>
      <c r="W663" s="94"/>
      <c r="X663" s="94"/>
      <c r="Y663" s="94"/>
      <c r="Z663" s="94"/>
    </row>
    <row r="664" spans="1:26" ht="20.25" customHeight="1" x14ac:dyDescent="0.25">
      <c r="A664" s="94"/>
      <c r="B664" s="94"/>
      <c r="C664" s="94"/>
      <c r="D664" s="94"/>
      <c r="E664" s="94"/>
      <c r="F664" s="94"/>
      <c r="G664" s="94"/>
      <c r="H664" s="94"/>
      <c r="I664" s="94"/>
      <c r="J664" s="94"/>
      <c r="K664" s="94"/>
      <c r="L664" s="94"/>
      <c r="M664" s="94"/>
      <c r="N664" s="94"/>
      <c r="O664" s="94"/>
      <c r="P664" s="94"/>
      <c r="Q664" s="94"/>
      <c r="R664" s="94"/>
      <c r="S664" s="94"/>
      <c r="T664" s="94"/>
      <c r="U664" s="94"/>
      <c r="V664" s="94"/>
      <c r="W664" s="94"/>
      <c r="X664" s="94"/>
      <c r="Y664" s="94"/>
      <c r="Z664" s="94"/>
    </row>
    <row r="665" spans="1:26" ht="20.25" customHeight="1" x14ac:dyDescent="0.25">
      <c r="A665" s="94"/>
      <c r="B665" s="94"/>
      <c r="C665" s="94"/>
      <c r="D665" s="94"/>
      <c r="E665" s="94"/>
      <c r="F665" s="94"/>
      <c r="G665" s="94"/>
      <c r="H665" s="94"/>
      <c r="I665" s="94"/>
      <c r="J665" s="94"/>
      <c r="K665" s="94"/>
      <c r="L665" s="94"/>
      <c r="M665" s="94"/>
      <c r="N665" s="94"/>
      <c r="O665" s="94"/>
      <c r="P665" s="94"/>
      <c r="Q665" s="94"/>
      <c r="R665" s="94"/>
      <c r="S665" s="94"/>
      <c r="T665" s="94"/>
      <c r="U665" s="94"/>
      <c r="V665" s="94"/>
      <c r="W665" s="94"/>
      <c r="X665" s="94"/>
      <c r="Y665" s="94"/>
      <c r="Z665" s="94"/>
    </row>
    <row r="666" spans="1:26" ht="20.25" customHeight="1" x14ac:dyDescent="0.25">
      <c r="A666" s="94"/>
      <c r="B666" s="94"/>
      <c r="C666" s="94"/>
      <c r="D666" s="94"/>
      <c r="E666" s="94"/>
      <c r="F666" s="94"/>
      <c r="G666" s="94"/>
      <c r="H666" s="94"/>
      <c r="I666" s="94"/>
      <c r="J666" s="94"/>
      <c r="K666" s="94"/>
      <c r="L666" s="94"/>
      <c r="M666" s="94"/>
      <c r="N666" s="94"/>
      <c r="O666" s="94"/>
      <c r="P666" s="94"/>
      <c r="Q666" s="94"/>
      <c r="R666" s="94"/>
      <c r="S666" s="94"/>
      <c r="T666" s="94"/>
      <c r="U666" s="94"/>
      <c r="V666" s="94"/>
      <c r="W666" s="94"/>
      <c r="X666" s="94"/>
      <c r="Y666" s="94"/>
      <c r="Z666" s="94"/>
    </row>
    <row r="667" spans="1:26" ht="20.25" customHeight="1" x14ac:dyDescent="0.25">
      <c r="A667" s="94"/>
      <c r="B667" s="94"/>
      <c r="C667" s="94"/>
      <c r="D667" s="94"/>
      <c r="E667" s="94"/>
      <c r="F667" s="94"/>
      <c r="G667" s="94"/>
      <c r="H667" s="94"/>
      <c r="I667" s="94"/>
      <c r="J667" s="94"/>
      <c r="K667" s="94"/>
      <c r="L667" s="94"/>
      <c r="M667" s="94"/>
      <c r="N667" s="94"/>
      <c r="O667" s="94"/>
      <c r="P667" s="94"/>
      <c r="Q667" s="94"/>
      <c r="R667" s="94"/>
      <c r="S667" s="94"/>
      <c r="T667" s="94"/>
      <c r="U667" s="94"/>
      <c r="V667" s="94"/>
      <c r="W667" s="94"/>
      <c r="X667" s="94"/>
      <c r="Y667" s="94"/>
      <c r="Z667" s="94"/>
    </row>
    <row r="668" spans="1:26" ht="20.25" customHeight="1" x14ac:dyDescent="0.25">
      <c r="A668" s="94"/>
      <c r="B668" s="94"/>
      <c r="C668" s="94"/>
      <c r="D668" s="94"/>
      <c r="E668" s="94"/>
      <c r="F668" s="94"/>
      <c r="G668" s="94"/>
      <c r="H668" s="94"/>
      <c r="I668" s="94"/>
      <c r="J668" s="94"/>
      <c r="K668" s="94"/>
      <c r="L668" s="94"/>
      <c r="M668" s="94"/>
      <c r="N668" s="94"/>
      <c r="O668" s="94"/>
      <c r="P668" s="94"/>
      <c r="Q668" s="94"/>
      <c r="R668" s="94"/>
      <c r="S668" s="94"/>
      <c r="T668" s="94"/>
      <c r="U668" s="94"/>
      <c r="V668" s="94"/>
      <c r="W668" s="94"/>
      <c r="X668" s="94"/>
      <c r="Y668" s="94"/>
      <c r="Z668" s="94"/>
    </row>
    <row r="669" spans="1:26" ht="20.25" customHeight="1" x14ac:dyDescent="0.25">
      <c r="A669" s="94"/>
      <c r="B669" s="94"/>
      <c r="C669" s="94"/>
      <c r="D669" s="94"/>
      <c r="E669" s="94"/>
      <c r="F669" s="94"/>
      <c r="G669" s="94"/>
      <c r="H669" s="94"/>
      <c r="I669" s="94"/>
      <c r="J669" s="94"/>
      <c r="K669" s="94"/>
      <c r="L669" s="94"/>
      <c r="M669" s="94"/>
      <c r="N669" s="94"/>
      <c r="O669" s="94"/>
      <c r="P669" s="94"/>
      <c r="Q669" s="94"/>
      <c r="R669" s="94"/>
      <c r="S669" s="94"/>
      <c r="T669" s="94"/>
      <c r="U669" s="94"/>
      <c r="V669" s="94"/>
      <c r="W669" s="94"/>
      <c r="X669" s="94"/>
      <c r="Y669" s="94"/>
      <c r="Z669" s="94"/>
    </row>
    <row r="670" spans="1:26" ht="20.25" customHeight="1" x14ac:dyDescent="0.25">
      <c r="A670" s="94"/>
      <c r="B670" s="94"/>
      <c r="C670" s="94"/>
      <c r="D670" s="94"/>
      <c r="E670" s="94"/>
      <c r="F670" s="94"/>
      <c r="G670" s="94"/>
      <c r="H670" s="94"/>
      <c r="I670" s="94"/>
      <c r="J670" s="94"/>
      <c r="K670" s="94"/>
      <c r="L670" s="94"/>
      <c r="M670" s="94"/>
      <c r="N670" s="94"/>
      <c r="O670" s="94"/>
      <c r="P670" s="94"/>
      <c r="Q670" s="94"/>
      <c r="R670" s="94"/>
      <c r="S670" s="94"/>
      <c r="T670" s="94"/>
      <c r="U670" s="94"/>
      <c r="V670" s="94"/>
      <c r="W670" s="94"/>
      <c r="X670" s="94"/>
      <c r="Y670" s="94"/>
      <c r="Z670" s="94"/>
    </row>
    <row r="671" spans="1:26" ht="20.25" customHeight="1" x14ac:dyDescent="0.25">
      <c r="A671" s="94"/>
      <c r="B671" s="94"/>
      <c r="C671" s="94"/>
      <c r="D671" s="94"/>
      <c r="E671" s="94"/>
      <c r="F671" s="94"/>
      <c r="G671" s="94"/>
      <c r="H671" s="94"/>
      <c r="I671" s="94"/>
      <c r="J671" s="94"/>
      <c r="K671" s="94"/>
      <c r="L671" s="94"/>
      <c r="M671" s="94"/>
      <c r="N671" s="94"/>
      <c r="O671" s="94"/>
      <c r="P671" s="94"/>
      <c r="Q671" s="94"/>
      <c r="R671" s="94"/>
      <c r="S671" s="94"/>
      <c r="T671" s="94"/>
      <c r="U671" s="94"/>
      <c r="V671" s="94"/>
      <c r="W671" s="94"/>
      <c r="X671" s="94"/>
      <c r="Y671" s="94"/>
      <c r="Z671" s="94"/>
    </row>
    <row r="672" spans="1:26" ht="20.25" customHeight="1" x14ac:dyDescent="0.25">
      <c r="A672" s="94"/>
      <c r="B672" s="94"/>
      <c r="C672" s="94"/>
      <c r="D672" s="94"/>
      <c r="E672" s="94"/>
      <c r="F672" s="94"/>
      <c r="G672" s="94"/>
      <c r="H672" s="94"/>
      <c r="I672" s="94"/>
      <c r="J672" s="94"/>
      <c r="K672" s="94"/>
      <c r="L672" s="94"/>
      <c r="M672" s="94"/>
      <c r="N672" s="94"/>
      <c r="O672" s="94"/>
      <c r="P672" s="94"/>
      <c r="Q672" s="94"/>
      <c r="R672" s="94"/>
      <c r="S672" s="94"/>
      <c r="T672" s="94"/>
      <c r="U672" s="94"/>
      <c r="V672" s="94"/>
      <c r="W672" s="94"/>
      <c r="X672" s="94"/>
      <c r="Y672" s="94"/>
      <c r="Z672" s="94"/>
    </row>
    <row r="673" spans="1:26" ht="20.25" customHeight="1" x14ac:dyDescent="0.25">
      <c r="A673" s="94"/>
      <c r="B673" s="94"/>
      <c r="C673" s="94"/>
      <c r="D673" s="94"/>
      <c r="E673" s="94"/>
      <c r="F673" s="94"/>
      <c r="G673" s="94"/>
      <c r="H673" s="94"/>
      <c r="I673" s="94"/>
      <c r="J673" s="94"/>
      <c r="K673" s="94"/>
      <c r="L673" s="94"/>
      <c r="M673" s="94"/>
      <c r="N673" s="94"/>
      <c r="O673" s="94"/>
      <c r="P673" s="94"/>
      <c r="Q673" s="94"/>
      <c r="R673" s="94"/>
      <c r="S673" s="94"/>
      <c r="T673" s="94"/>
      <c r="U673" s="94"/>
      <c r="V673" s="94"/>
      <c r="W673" s="94"/>
      <c r="X673" s="94"/>
      <c r="Y673" s="94"/>
      <c r="Z673" s="94"/>
    </row>
    <row r="674" spans="1:26" ht="20.25" customHeight="1" x14ac:dyDescent="0.25">
      <c r="A674" s="94"/>
      <c r="B674" s="94"/>
      <c r="C674" s="94"/>
      <c r="D674" s="94"/>
      <c r="E674" s="94"/>
      <c r="F674" s="94"/>
      <c r="G674" s="94"/>
      <c r="H674" s="94"/>
      <c r="I674" s="94"/>
      <c r="J674" s="94"/>
      <c r="K674" s="94"/>
      <c r="L674" s="94"/>
      <c r="M674" s="94"/>
      <c r="N674" s="94"/>
      <c r="O674" s="94"/>
      <c r="P674" s="94"/>
      <c r="Q674" s="94"/>
      <c r="R674" s="94"/>
      <c r="S674" s="94"/>
      <c r="T674" s="94"/>
      <c r="U674" s="94"/>
      <c r="V674" s="94"/>
      <c r="W674" s="94"/>
      <c r="X674" s="94"/>
      <c r="Y674" s="94"/>
      <c r="Z674" s="94"/>
    </row>
    <row r="675" spans="1:26" ht="20.25" customHeight="1" x14ac:dyDescent="0.25">
      <c r="A675" s="94"/>
      <c r="B675" s="94"/>
      <c r="C675" s="94"/>
      <c r="D675" s="94"/>
      <c r="E675" s="94"/>
      <c r="F675" s="94"/>
      <c r="G675" s="94"/>
      <c r="H675" s="94"/>
      <c r="I675" s="94"/>
      <c r="J675" s="94"/>
      <c r="K675" s="94"/>
      <c r="L675" s="94"/>
      <c r="M675" s="94"/>
      <c r="N675" s="94"/>
      <c r="O675" s="94"/>
      <c r="P675" s="94"/>
      <c r="Q675" s="94"/>
      <c r="R675" s="94"/>
      <c r="S675" s="94"/>
      <c r="T675" s="94"/>
      <c r="U675" s="94"/>
      <c r="V675" s="94"/>
      <c r="W675" s="94"/>
      <c r="X675" s="94"/>
      <c r="Y675" s="94"/>
      <c r="Z675" s="94"/>
    </row>
    <row r="676" spans="1:26" ht="20.25" customHeight="1" x14ac:dyDescent="0.25">
      <c r="A676" s="94"/>
      <c r="B676" s="94"/>
      <c r="C676" s="94"/>
      <c r="D676" s="94"/>
      <c r="E676" s="94"/>
      <c r="F676" s="94"/>
      <c r="G676" s="94"/>
      <c r="H676" s="94"/>
      <c r="I676" s="94"/>
      <c r="J676" s="94"/>
      <c r="K676" s="94"/>
      <c r="L676" s="94"/>
      <c r="M676" s="94"/>
      <c r="N676" s="94"/>
      <c r="O676" s="94"/>
      <c r="P676" s="94"/>
      <c r="Q676" s="94"/>
      <c r="R676" s="94"/>
      <c r="S676" s="94"/>
      <c r="T676" s="94"/>
      <c r="U676" s="94"/>
      <c r="V676" s="94"/>
      <c r="W676" s="94"/>
      <c r="X676" s="94"/>
      <c r="Y676" s="94"/>
      <c r="Z676" s="94"/>
    </row>
    <row r="677" spans="1:26" ht="20.25" customHeight="1" x14ac:dyDescent="0.25">
      <c r="A677" s="94"/>
      <c r="B677" s="94"/>
      <c r="C677" s="94"/>
      <c r="D677" s="94"/>
      <c r="E677" s="94"/>
      <c r="F677" s="94"/>
      <c r="G677" s="94"/>
      <c r="H677" s="94"/>
      <c r="I677" s="94"/>
      <c r="J677" s="94"/>
      <c r="K677" s="94"/>
      <c r="L677" s="94"/>
      <c r="M677" s="94"/>
      <c r="N677" s="94"/>
      <c r="O677" s="94"/>
      <c r="P677" s="94"/>
      <c r="Q677" s="94"/>
      <c r="R677" s="94"/>
      <c r="S677" s="94"/>
      <c r="T677" s="94"/>
      <c r="U677" s="94"/>
      <c r="V677" s="94"/>
      <c r="W677" s="94"/>
      <c r="X677" s="94"/>
      <c r="Y677" s="94"/>
      <c r="Z677" s="94"/>
    </row>
    <row r="678" spans="1:26" ht="20.25" customHeight="1" x14ac:dyDescent="0.25">
      <c r="A678" s="94"/>
      <c r="B678" s="94"/>
      <c r="C678" s="94"/>
      <c r="D678" s="94"/>
      <c r="E678" s="94"/>
      <c r="F678" s="94"/>
      <c r="G678" s="94"/>
      <c r="H678" s="94"/>
      <c r="I678" s="94"/>
      <c r="J678" s="94"/>
      <c r="K678" s="94"/>
      <c r="L678" s="94"/>
      <c r="M678" s="94"/>
      <c r="N678" s="94"/>
      <c r="O678" s="94"/>
      <c r="P678" s="94"/>
      <c r="Q678" s="94"/>
      <c r="R678" s="94"/>
      <c r="S678" s="94"/>
      <c r="T678" s="94"/>
      <c r="U678" s="94"/>
      <c r="V678" s="94"/>
      <c r="W678" s="94"/>
      <c r="X678" s="94"/>
      <c r="Y678" s="94"/>
      <c r="Z678" s="94"/>
    </row>
    <row r="679" spans="1:26" ht="20.25" customHeight="1" x14ac:dyDescent="0.25">
      <c r="A679" s="94"/>
      <c r="B679" s="94"/>
      <c r="C679" s="94"/>
      <c r="D679" s="94"/>
      <c r="E679" s="94"/>
      <c r="F679" s="94"/>
      <c r="G679" s="94"/>
      <c r="H679" s="94"/>
      <c r="I679" s="94"/>
      <c r="J679" s="94"/>
      <c r="K679" s="94"/>
      <c r="L679" s="94"/>
      <c r="M679" s="94"/>
      <c r="N679" s="94"/>
      <c r="O679" s="94"/>
      <c r="P679" s="94"/>
      <c r="Q679" s="94"/>
      <c r="R679" s="94"/>
      <c r="S679" s="94"/>
      <c r="T679" s="94"/>
      <c r="U679" s="94"/>
      <c r="V679" s="94"/>
      <c r="W679" s="94"/>
      <c r="X679" s="94"/>
      <c r="Y679" s="94"/>
      <c r="Z679" s="94"/>
    </row>
    <row r="680" spans="1:26" ht="20.25" customHeight="1" x14ac:dyDescent="0.25">
      <c r="A680" s="94"/>
      <c r="B680" s="94"/>
      <c r="C680" s="94"/>
      <c r="D680" s="94"/>
      <c r="E680" s="94"/>
      <c r="F680" s="94"/>
      <c r="G680" s="94"/>
      <c r="H680" s="94"/>
      <c r="I680" s="94"/>
      <c r="J680" s="94"/>
      <c r="K680" s="94"/>
      <c r="L680" s="94"/>
      <c r="M680" s="94"/>
      <c r="N680" s="94"/>
      <c r="O680" s="94"/>
      <c r="P680" s="94"/>
      <c r="Q680" s="94"/>
      <c r="R680" s="94"/>
      <c r="S680" s="94"/>
      <c r="T680" s="94"/>
      <c r="U680" s="94"/>
      <c r="V680" s="94"/>
      <c r="W680" s="94"/>
      <c r="X680" s="94"/>
      <c r="Y680" s="94"/>
      <c r="Z680" s="94"/>
    </row>
    <row r="681" spans="1:26" ht="20.25" customHeight="1" x14ac:dyDescent="0.25">
      <c r="A681" s="94"/>
      <c r="B681" s="94"/>
      <c r="C681" s="94"/>
      <c r="D681" s="94"/>
      <c r="E681" s="94"/>
      <c r="F681" s="94"/>
      <c r="G681" s="94"/>
      <c r="H681" s="94"/>
      <c r="I681" s="94"/>
      <c r="J681" s="94"/>
      <c r="K681" s="94"/>
      <c r="L681" s="94"/>
      <c r="M681" s="94"/>
      <c r="N681" s="94"/>
      <c r="O681" s="94"/>
      <c r="P681" s="94"/>
      <c r="Q681" s="94"/>
      <c r="R681" s="94"/>
      <c r="S681" s="94"/>
      <c r="T681" s="94"/>
      <c r="U681" s="94"/>
      <c r="V681" s="94"/>
      <c r="W681" s="94"/>
      <c r="X681" s="94"/>
      <c r="Y681" s="94"/>
      <c r="Z681" s="94"/>
    </row>
    <row r="682" spans="1:26" ht="20.25" customHeight="1" x14ac:dyDescent="0.25">
      <c r="A682" s="94"/>
      <c r="B682" s="94"/>
      <c r="C682" s="94"/>
      <c r="D682" s="94"/>
      <c r="E682" s="94"/>
      <c r="F682" s="94"/>
      <c r="G682" s="94"/>
      <c r="H682" s="94"/>
      <c r="I682" s="94"/>
      <c r="J682" s="94"/>
      <c r="K682" s="94"/>
      <c r="L682" s="94"/>
      <c r="M682" s="94"/>
      <c r="N682" s="94"/>
      <c r="O682" s="94"/>
      <c r="P682" s="94"/>
      <c r="Q682" s="94"/>
      <c r="R682" s="94"/>
      <c r="S682" s="94"/>
      <c r="T682" s="94"/>
      <c r="U682" s="94"/>
      <c r="V682" s="94"/>
      <c r="W682" s="94"/>
      <c r="X682" s="94"/>
      <c r="Y682" s="94"/>
      <c r="Z682" s="94"/>
    </row>
    <row r="683" spans="1:26" ht="20.25" customHeight="1" x14ac:dyDescent="0.25">
      <c r="A683" s="94"/>
      <c r="B683" s="94"/>
      <c r="C683" s="94"/>
      <c r="D683" s="94"/>
      <c r="E683" s="94"/>
      <c r="F683" s="94"/>
      <c r="G683" s="94"/>
      <c r="H683" s="94"/>
      <c r="I683" s="94"/>
      <c r="J683" s="94"/>
      <c r="K683" s="94"/>
      <c r="L683" s="94"/>
      <c r="M683" s="94"/>
      <c r="N683" s="94"/>
      <c r="O683" s="94"/>
      <c r="P683" s="94"/>
      <c r="Q683" s="94"/>
      <c r="R683" s="94"/>
      <c r="S683" s="94"/>
      <c r="T683" s="94"/>
      <c r="U683" s="94"/>
      <c r="V683" s="94"/>
      <c r="W683" s="94"/>
      <c r="X683" s="94"/>
      <c r="Y683" s="94"/>
      <c r="Z683" s="94"/>
    </row>
    <row r="684" spans="1:26" ht="20.25" customHeight="1" x14ac:dyDescent="0.25">
      <c r="A684" s="94"/>
      <c r="B684" s="94"/>
      <c r="C684" s="94"/>
      <c r="D684" s="94"/>
      <c r="E684" s="94"/>
      <c r="F684" s="94"/>
      <c r="G684" s="94"/>
      <c r="H684" s="94"/>
      <c r="I684" s="94"/>
      <c r="J684" s="94"/>
      <c r="K684" s="94"/>
      <c r="L684" s="94"/>
      <c r="M684" s="94"/>
      <c r="N684" s="94"/>
      <c r="O684" s="94"/>
      <c r="P684" s="94"/>
      <c r="Q684" s="94"/>
      <c r="R684" s="94"/>
      <c r="S684" s="94"/>
      <c r="T684" s="94"/>
      <c r="U684" s="94"/>
      <c r="V684" s="94"/>
      <c r="W684" s="94"/>
      <c r="X684" s="94"/>
      <c r="Y684" s="94"/>
      <c r="Z684" s="94"/>
    </row>
    <row r="685" spans="1:26" ht="20.25" customHeight="1" x14ac:dyDescent="0.25">
      <c r="A685" s="94"/>
      <c r="B685" s="94"/>
      <c r="C685" s="94"/>
      <c r="D685" s="94"/>
      <c r="E685" s="94"/>
      <c r="F685" s="94"/>
      <c r="G685" s="94"/>
      <c r="H685" s="94"/>
      <c r="I685" s="94"/>
      <c r="J685" s="94"/>
      <c r="K685" s="94"/>
      <c r="L685" s="94"/>
      <c r="M685" s="94"/>
      <c r="N685" s="94"/>
      <c r="O685" s="94"/>
      <c r="P685" s="94"/>
      <c r="Q685" s="94"/>
      <c r="R685" s="94"/>
      <c r="S685" s="94"/>
      <c r="T685" s="94"/>
      <c r="U685" s="94"/>
      <c r="V685" s="94"/>
      <c r="W685" s="94"/>
      <c r="X685" s="94"/>
      <c r="Y685" s="94"/>
      <c r="Z685" s="94"/>
    </row>
    <row r="686" spans="1:26" ht="20.25" customHeight="1" x14ac:dyDescent="0.25">
      <c r="A686" s="94"/>
      <c r="B686" s="94"/>
      <c r="C686" s="94"/>
      <c r="D686" s="94"/>
      <c r="E686" s="94"/>
      <c r="F686" s="94"/>
      <c r="G686" s="94"/>
      <c r="H686" s="94"/>
      <c r="I686" s="94"/>
      <c r="J686" s="94"/>
      <c r="K686" s="94"/>
      <c r="L686" s="94"/>
      <c r="M686" s="94"/>
      <c r="N686" s="94"/>
      <c r="O686" s="94"/>
      <c r="P686" s="94"/>
      <c r="Q686" s="94"/>
      <c r="R686" s="94"/>
      <c r="S686" s="94"/>
      <c r="T686" s="94"/>
      <c r="U686" s="94"/>
      <c r="V686" s="94"/>
      <c r="W686" s="94"/>
      <c r="X686" s="94"/>
      <c r="Y686" s="94"/>
      <c r="Z686" s="94"/>
    </row>
    <row r="687" spans="1:26" ht="20.25" customHeight="1" x14ac:dyDescent="0.25">
      <c r="A687" s="94"/>
      <c r="B687" s="94"/>
      <c r="C687" s="94"/>
      <c r="D687" s="94"/>
      <c r="E687" s="94"/>
      <c r="F687" s="94"/>
      <c r="G687" s="94"/>
      <c r="H687" s="94"/>
      <c r="I687" s="94"/>
      <c r="J687" s="94"/>
      <c r="K687" s="94"/>
      <c r="L687" s="94"/>
      <c r="M687" s="94"/>
      <c r="N687" s="94"/>
      <c r="O687" s="94"/>
      <c r="P687" s="94"/>
      <c r="Q687" s="94"/>
      <c r="R687" s="94"/>
      <c r="S687" s="94"/>
      <c r="T687" s="94"/>
      <c r="U687" s="94"/>
      <c r="V687" s="94"/>
      <c r="W687" s="94"/>
      <c r="X687" s="94"/>
      <c r="Y687" s="94"/>
      <c r="Z687" s="94"/>
    </row>
    <row r="688" spans="1:26" ht="20.25" customHeight="1" x14ac:dyDescent="0.25">
      <c r="A688" s="94"/>
      <c r="B688" s="94"/>
      <c r="C688" s="94"/>
      <c r="D688" s="94"/>
      <c r="E688" s="94"/>
      <c r="F688" s="94"/>
      <c r="G688" s="94"/>
      <c r="H688" s="94"/>
      <c r="I688" s="94"/>
      <c r="J688" s="94"/>
      <c r="K688" s="94"/>
      <c r="L688" s="94"/>
      <c r="M688" s="94"/>
      <c r="N688" s="94"/>
      <c r="O688" s="94"/>
      <c r="P688" s="94"/>
      <c r="Q688" s="94"/>
      <c r="R688" s="94"/>
      <c r="S688" s="94"/>
      <c r="T688" s="94"/>
      <c r="U688" s="94"/>
      <c r="V688" s="94"/>
      <c r="W688" s="94"/>
      <c r="X688" s="94"/>
      <c r="Y688" s="94"/>
      <c r="Z688" s="94"/>
    </row>
    <row r="689" spans="1:26" ht="20.25" customHeight="1" x14ac:dyDescent="0.25">
      <c r="A689" s="94"/>
      <c r="B689" s="94"/>
      <c r="C689" s="94"/>
      <c r="D689" s="94"/>
      <c r="E689" s="94"/>
      <c r="F689" s="94"/>
      <c r="G689" s="94"/>
      <c r="H689" s="94"/>
      <c r="I689" s="94"/>
      <c r="J689" s="94"/>
      <c r="K689" s="94"/>
      <c r="L689" s="94"/>
      <c r="M689" s="94"/>
      <c r="N689" s="94"/>
      <c r="O689" s="94"/>
      <c r="P689" s="94"/>
      <c r="Q689" s="94"/>
      <c r="R689" s="94"/>
      <c r="S689" s="94"/>
      <c r="T689" s="94"/>
      <c r="U689" s="94"/>
      <c r="V689" s="94"/>
      <c r="W689" s="94"/>
      <c r="X689" s="94"/>
      <c r="Y689" s="94"/>
      <c r="Z689" s="94"/>
    </row>
    <row r="690" spans="1:26" ht="20.25" customHeight="1" x14ac:dyDescent="0.25">
      <c r="A690" s="94"/>
      <c r="B690" s="94"/>
      <c r="C690" s="94"/>
      <c r="D690" s="94"/>
      <c r="E690" s="94"/>
      <c r="F690" s="94"/>
      <c r="G690" s="94"/>
      <c r="H690" s="94"/>
      <c r="I690" s="94"/>
      <c r="J690" s="94"/>
      <c r="K690" s="94"/>
      <c r="L690" s="94"/>
      <c r="M690" s="94"/>
      <c r="N690" s="94"/>
      <c r="O690" s="94"/>
      <c r="P690" s="94"/>
      <c r="Q690" s="94"/>
      <c r="R690" s="94"/>
      <c r="S690" s="94"/>
      <c r="T690" s="94"/>
      <c r="U690" s="94"/>
      <c r="V690" s="94"/>
      <c r="W690" s="94"/>
      <c r="X690" s="94"/>
      <c r="Y690" s="94"/>
      <c r="Z690" s="94"/>
    </row>
    <row r="691" spans="1:26" ht="20.25" customHeight="1" x14ac:dyDescent="0.25">
      <c r="A691" s="94"/>
      <c r="B691" s="94"/>
      <c r="C691" s="94"/>
      <c r="D691" s="94"/>
      <c r="E691" s="94"/>
      <c r="F691" s="94"/>
      <c r="G691" s="94"/>
      <c r="H691" s="94"/>
      <c r="I691" s="94"/>
      <c r="J691" s="94"/>
      <c r="K691" s="94"/>
      <c r="L691" s="94"/>
      <c r="M691" s="94"/>
      <c r="N691" s="94"/>
      <c r="O691" s="94"/>
      <c r="P691" s="94"/>
      <c r="Q691" s="94"/>
      <c r="R691" s="94"/>
      <c r="S691" s="94"/>
      <c r="T691" s="94"/>
      <c r="U691" s="94"/>
      <c r="V691" s="94"/>
      <c r="W691" s="94"/>
      <c r="X691" s="94"/>
      <c r="Y691" s="94"/>
      <c r="Z691" s="94"/>
    </row>
    <row r="692" spans="1:26" ht="20.25" customHeight="1" x14ac:dyDescent="0.25">
      <c r="A692" s="94"/>
      <c r="B692" s="94"/>
      <c r="C692" s="94"/>
      <c r="D692" s="94"/>
      <c r="E692" s="94"/>
      <c r="F692" s="94"/>
      <c r="G692" s="94"/>
      <c r="H692" s="94"/>
      <c r="I692" s="94"/>
      <c r="J692" s="94"/>
      <c r="K692" s="94"/>
      <c r="L692" s="94"/>
      <c r="M692" s="94"/>
      <c r="N692" s="94"/>
      <c r="O692" s="94"/>
      <c r="P692" s="94"/>
      <c r="Q692" s="94"/>
      <c r="R692" s="94"/>
      <c r="S692" s="94"/>
      <c r="T692" s="94"/>
      <c r="U692" s="94"/>
      <c r="V692" s="94"/>
      <c r="W692" s="94"/>
      <c r="X692" s="94"/>
      <c r="Y692" s="94"/>
      <c r="Z692" s="94"/>
    </row>
    <row r="693" spans="1:26" ht="20.25" customHeight="1" x14ac:dyDescent="0.25">
      <c r="A693" s="94"/>
      <c r="B693" s="94"/>
      <c r="C693" s="94"/>
      <c r="D693" s="94"/>
      <c r="E693" s="94"/>
      <c r="F693" s="94"/>
      <c r="G693" s="94"/>
      <c r="H693" s="94"/>
      <c r="I693" s="94"/>
      <c r="J693" s="94"/>
      <c r="K693" s="94"/>
      <c r="L693" s="94"/>
      <c r="M693" s="94"/>
      <c r="N693" s="94"/>
      <c r="O693" s="94"/>
      <c r="P693" s="94"/>
      <c r="Q693" s="94"/>
      <c r="R693" s="94"/>
      <c r="S693" s="94"/>
      <c r="T693" s="94"/>
      <c r="U693" s="94"/>
      <c r="V693" s="94"/>
      <c r="W693" s="94"/>
      <c r="X693" s="94"/>
      <c r="Y693" s="94"/>
      <c r="Z693" s="94"/>
    </row>
    <row r="694" spans="1:26" ht="20.25" customHeight="1" x14ac:dyDescent="0.25">
      <c r="A694" s="94"/>
      <c r="B694" s="94"/>
      <c r="C694" s="94"/>
      <c r="D694" s="94"/>
      <c r="E694" s="94"/>
      <c r="F694" s="94"/>
      <c r="G694" s="94"/>
      <c r="H694" s="94"/>
      <c r="I694" s="94"/>
      <c r="J694" s="94"/>
      <c r="K694" s="94"/>
      <c r="L694" s="94"/>
      <c r="M694" s="94"/>
      <c r="N694" s="94"/>
      <c r="O694" s="94"/>
      <c r="P694" s="94"/>
      <c r="Q694" s="94"/>
      <c r="R694" s="94"/>
      <c r="S694" s="94"/>
      <c r="T694" s="94"/>
      <c r="U694" s="94"/>
      <c r="V694" s="94"/>
      <c r="W694" s="94"/>
      <c r="X694" s="94"/>
      <c r="Y694" s="94"/>
      <c r="Z694" s="94"/>
    </row>
    <row r="695" spans="1:26" ht="20.25" customHeight="1" x14ac:dyDescent="0.25">
      <c r="A695" s="94"/>
      <c r="B695" s="94"/>
      <c r="C695" s="94"/>
      <c r="D695" s="94"/>
      <c r="E695" s="94"/>
      <c r="F695" s="94"/>
      <c r="G695" s="94"/>
      <c r="H695" s="94"/>
      <c r="I695" s="94"/>
      <c r="J695" s="94"/>
      <c r="K695" s="94"/>
      <c r="L695" s="94"/>
      <c r="M695" s="94"/>
      <c r="N695" s="94"/>
      <c r="O695" s="94"/>
      <c r="P695" s="94"/>
      <c r="Q695" s="94"/>
      <c r="R695" s="94"/>
      <c r="S695" s="94"/>
      <c r="T695" s="94"/>
      <c r="U695" s="94"/>
      <c r="V695" s="94"/>
      <c r="W695" s="94"/>
      <c r="X695" s="94"/>
      <c r="Y695" s="94"/>
      <c r="Z695" s="94"/>
    </row>
    <row r="696" spans="1:26" ht="20.25" customHeight="1" x14ac:dyDescent="0.25">
      <c r="A696" s="94"/>
      <c r="B696" s="94"/>
      <c r="C696" s="94"/>
      <c r="D696" s="94"/>
      <c r="E696" s="94"/>
      <c r="F696" s="94"/>
      <c r="G696" s="94"/>
      <c r="H696" s="94"/>
      <c r="I696" s="94"/>
      <c r="J696" s="94"/>
      <c r="K696" s="94"/>
      <c r="L696" s="94"/>
      <c r="M696" s="94"/>
      <c r="N696" s="94"/>
      <c r="O696" s="94"/>
      <c r="P696" s="94"/>
      <c r="Q696" s="94"/>
      <c r="R696" s="94"/>
      <c r="S696" s="94"/>
      <c r="T696" s="94"/>
      <c r="U696" s="94"/>
      <c r="V696" s="94"/>
      <c r="W696" s="94"/>
      <c r="X696" s="94"/>
      <c r="Y696" s="94"/>
      <c r="Z696" s="94"/>
    </row>
    <row r="697" spans="1:26" ht="20.25" customHeight="1" x14ac:dyDescent="0.25">
      <c r="A697" s="94"/>
      <c r="B697" s="94"/>
      <c r="C697" s="94"/>
      <c r="D697" s="94"/>
      <c r="E697" s="94"/>
      <c r="F697" s="94"/>
      <c r="G697" s="94"/>
      <c r="H697" s="94"/>
      <c r="I697" s="94"/>
      <c r="J697" s="94"/>
      <c r="K697" s="94"/>
      <c r="L697" s="94"/>
      <c r="M697" s="94"/>
      <c r="N697" s="94"/>
      <c r="O697" s="94"/>
      <c r="P697" s="94"/>
      <c r="Q697" s="94"/>
      <c r="R697" s="94"/>
      <c r="S697" s="94"/>
      <c r="T697" s="94"/>
      <c r="U697" s="94"/>
      <c r="V697" s="94"/>
      <c r="W697" s="94"/>
      <c r="X697" s="94"/>
      <c r="Y697" s="94"/>
      <c r="Z697" s="94"/>
    </row>
    <row r="698" spans="1:26" ht="20.25" customHeight="1" x14ac:dyDescent="0.25">
      <c r="A698" s="94"/>
      <c r="B698" s="94"/>
      <c r="C698" s="94"/>
      <c r="D698" s="94"/>
      <c r="E698" s="94"/>
      <c r="F698" s="94"/>
      <c r="G698" s="94"/>
      <c r="H698" s="94"/>
      <c r="I698" s="94"/>
      <c r="J698" s="94"/>
      <c r="K698" s="94"/>
      <c r="L698" s="94"/>
      <c r="M698" s="94"/>
      <c r="N698" s="94"/>
      <c r="O698" s="94"/>
      <c r="P698" s="94"/>
      <c r="Q698" s="94"/>
      <c r="R698" s="94"/>
      <c r="S698" s="94"/>
      <c r="T698" s="94"/>
      <c r="U698" s="94"/>
      <c r="V698" s="94"/>
      <c r="W698" s="94"/>
      <c r="X698" s="94"/>
      <c r="Y698" s="94"/>
      <c r="Z698" s="94"/>
    </row>
    <row r="699" spans="1:26" ht="20.25" customHeight="1" x14ac:dyDescent="0.25">
      <c r="A699" s="94"/>
      <c r="B699" s="94"/>
      <c r="C699" s="94"/>
      <c r="D699" s="94"/>
      <c r="E699" s="94"/>
      <c r="F699" s="94"/>
      <c r="G699" s="94"/>
      <c r="H699" s="94"/>
      <c r="I699" s="94"/>
      <c r="J699" s="94"/>
      <c r="K699" s="94"/>
      <c r="L699" s="94"/>
      <c r="M699" s="94"/>
      <c r="N699" s="94"/>
      <c r="O699" s="94"/>
      <c r="P699" s="94"/>
      <c r="Q699" s="94"/>
      <c r="R699" s="94"/>
      <c r="S699" s="94"/>
      <c r="T699" s="94"/>
      <c r="U699" s="94"/>
      <c r="V699" s="94"/>
      <c r="W699" s="94"/>
      <c r="X699" s="94"/>
      <c r="Y699" s="94"/>
      <c r="Z699" s="94"/>
    </row>
    <row r="700" spans="1:26" ht="20.25" customHeight="1" x14ac:dyDescent="0.25">
      <c r="A700" s="94"/>
      <c r="B700" s="94"/>
      <c r="C700" s="94"/>
      <c r="D700" s="94"/>
      <c r="E700" s="94"/>
      <c r="F700" s="94"/>
      <c r="G700" s="94"/>
      <c r="H700" s="94"/>
      <c r="I700" s="94"/>
      <c r="J700" s="94"/>
      <c r="K700" s="94"/>
      <c r="L700" s="94"/>
      <c r="M700" s="94"/>
      <c r="N700" s="94"/>
      <c r="O700" s="94"/>
      <c r="P700" s="94"/>
      <c r="Q700" s="94"/>
      <c r="R700" s="94"/>
      <c r="S700" s="94"/>
      <c r="T700" s="94"/>
      <c r="U700" s="94"/>
      <c r="V700" s="94"/>
      <c r="W700" s="94"/>
      <c r="X700" s="94"/>
      <c r="Y700" s="94"/>
      <c r="Z700" s="94"/>
    </row>
    <row r="701" spans="1:26" ht="20.25" customHeight="1" x14ac:dyDescent="0.25">
      <c r="A701" s="94"/>
      <c r="B701" s="94"/>
      <c r="C701" s="94"/>
      <c r="D701" s="94"/>
      <c r="E701" s="94"/>
      <c r="F701" s="94"/>
      <c r="G701" s="94"/>
      <c r="H701" s="94"/>
      <c r="I701" s="94"/>
      <c r="J701" s="94"/>
      <c r="K701" s="94"/>
      <c r="L701" s="94"/>
      <c r="M701" s="94"/>
      <c r="N701" s="94"/>
      <c r="O701" s="94"/>
      <c r="P701" s="94"/>
      <c r="Q701" s="94"/>
      <c r="R701" s="94"/>
      <c r="S701" s="94"/>
      <c r="T701" s="94"/>
      <c r="U701" s="94"/>
      <c r="V701" s="94"/>
      <c r="W701" s="94"/>
      <c r="X701" s="94"/>
      <c r="Y701" s="94"/>
      <c r="Z701" s="94"/>
    </row>
    <row r="702" spans="1:26" ht="20.25" customHeight="1" x14ac:dyDescent="0.25">
      <c r="A702" s="94"/>
      <c r="B702" s="94"/>
      <c r="C702" s="94"/>
      <c r="D702" s="94"/>
      <c r="E702" s="94"/>
      <c r="F702" s="94"/>
      <c r="G702" s="94"/>
      <c r="H702" s="94"/>
      <c r="I702" s="94"/>
      <c r="J702" s="94"/>
      <c r="K702" s="94"/>
      <c r="L702" s="94"/>
      <c r="M702" s="94"/>
      <c r="N702" s="94"/>
      <c r="O702" s="94"/>
      <c r="P702" s="94"/>
      <c r="Q702" s="94"/>
      <c r="R702" s="94"/>
      <c r="S702" s="94"/>
      <c r="T702" s="94"/>
      <c r="U702" s="94"/>
      <c r="V702" s="94"/>
      <c r="W702" s="94"/>
      <c r="X702" s="94"/>
      <c r="Y702" s="94"/>
      <c r="Z702" s="94"/>
    </row>
    <row r="703" spans="1:26" ht="20.25" customHeight="1" x14ac:dyDescent="0.25">
      <c r="A703" s="94"/>
      <c r="B703" s="94"/>
      <c r="C703" s="94"/>
      <c r="D703" s="94"/>
      <c r="E703" s="94"/>
      <c r="F703" s="94"/>
      <c r="G703" s="94"/>
      <c r="H703" s="94"/>
      <c r="I703" s="94"/>
      <c r="J703" s="94"/>
      <c r="K703" s="94"/>
      <c r="L703" s="94"/>
      <c r="M703" s="94"/>
      <c r="N703" s="94"/>
      <c r="O703" s="94"/>
      <c r="P703" s="94"/>
      <c r="Q703" s="94"/>
      <c r="R703" s="94"/>
      <c r="S703" s="94"/>
      <c r="T703" s="94"/>
      <c r="U703" s="94"/>
      <c r="V703" s="94"/>
      <c r="W703" s="94"/>
      <c r="X703" s="94"/>
      <c r="Y703" s="94"/>
      <c r="Z703" s="94"/>
    </row>
    <row r="704" spans="1:26" ht="20.25" customHeight="1" x14ac:dyDescent="0.25">
      <c r="A704" s="94"/>
      <c r="B704" s="94"/>
      <c r="C704" s="94"/>
      <c r="D704" s="94"/>
      <c r="E704" s="94"/>
      <c r="F704" s="94"/>
      <c r="G704" s="94"/>
      <c r="H704" s="94"/>
      <c r="I704" s="94"/>
      <c r="J704" s="94"/>
      <c r="K704" s="94"/>
      <c r="L704" s="94"/>
      <c r="M704" s="94"/>
      <c r="N704" s="94"/>
      <c r="O704" s="94"/>
      <c r="P704" s="94"/>
      <c r="Q704" s="94"/>
      <c r="R704" s="94"/>
      <c r="S704" s="94"/>
      <c r="T704" s="94"/>
      <c r="U704" s="94"/>
      <c r="V704" s="94"/>
      <c r="W704" s="94"/>
      <c r="X704" s="94"/>
      <c r="Y704" s="94"/>
      <c r="Z704" s="94"/>
    </row>
    <row r="705" spans="1:26" ht="20.25" customHeight="1" x14ac:dyDescent="0.25">
      <c r="A705" s="94"/>
      <c r="B705" s="94"/>
      <c r="C705" s="94"/>
      <c r="D705" s="94"/>
      <c r="E705" s="94"/>
      <c r="F705" s="94"/>
      <c r="G705" s="94"/>
      <c r="H705" s="94"/>
      <c r="I705" s="94"/>
      <c r="J705" s="94"/>
      <c r="K705" s="94"/>
      <c r="L705" s="94"/>
      <c r="M705" s="94"/>
      <c r="N705" s="94"/>
      <c r="O705" s="94"/>
      <c r="P705" s="94"/>
      <c r="Q705" s="94"/>
      <c r="R705" s="94"/>
      <c r="S705" s="94"/>
      <c r="T705" s="94"/>
      <c r="U705" s="94"/>
      <c r="V705" s="94"/>
      <c r="W705" s="94"/>
      <c r="X705" s="94"/>
      <c r="Y705" s="94"/>
      <c r="Z705" s="94"/>
    </row>
    <row r="706" spans="1:26" ht="20.25" customHeight="1" x14ac:dyDescent="0.25">
      <c r="A706" s="94"/>
      <c r="B706" s="94"/>
      <c r="C706" s="94"/>
      <c r="D706" s="94"/>
      <c r="E706" s="94"/>
      <c r="F706" s="94"/>
      <c r="G706" s="94"/>
      <c r="H706" s="94"/>
      <c r="I706" s="94"/>
      <c r="J706" s="94"/>
      <c r="K706" s="94"/>
      <c r="L706" s="94"/>
      <c r="M706" s="94"/>
      <c r="N706" s="94"/>
      <c r="O706" s="94"/>
      <c r="P706" s="94"/>
      <c r="Q706" s="94"/>
      <c r="R706" s="94"/>
      <c r="S706" s="94"/>
      <c r="T706" s="94"/>
      <c r="U706" s="94"/>
      <c r="V706" s="94"/>
      <c r="W706" s="94"/>
      <c r="X706" s="94"/>
      <c r="Y706" s="94"/>
      <c r="Z706" s="94"/>
    </row>
    <row r="707" spans="1:26" ht="20.25" customHeight="1" x14ac:dyDescent="0.25">
      <c r="A707" s="94"/>
      <c r="B707" s="94"/>
      <c r="C707" s="94"/>
      <c r="D707" s="94"/>
      <c r="E707" s="94"/>
      <c r="F707" s="94"/>
      <c r="G707" s="94"/>
      <c r="H707" s="94"/>
      <c r="I707" s="94"/>
      <c r="J707" s="94"/>
      <c r="K707" s="94"/>
      <c r="L707" s="94"/>
      <c r="M707" s="94"/>
      <c r="N707" s="94"/>
      <c r="O707" s="94"/>
      <c r="P707" s="94"/>
      <c r="Q707" s="94"/>
      <c r="R707" s="94"/>
      <c r="S707" s="94"/>
      <c r="T707" s="94"/>
      <c r="U707" s="94"/>
      <c r="V707" s="94"/>
      <c r="W707" s="94"/>
      <c r="X707" s="94"/>
      <c r="Y707" s="94"/>
      <c r="Z707" s="94"/>
    </row>
    <row r="708" spans="1:26" ht="20.25" customHeight="1" x14ac:dyDescent="0.25">
      <c r="A708" s="94"/>
      <c r="B708" s="94"/>
      <c r="C708" s="94"/>
      <c r="D708" s="94"/>
      <c r="E708" s="94"/>
      <c r="F708" s="94"/>
      <c r="G708" s="94"/>
      <c r="H708" s="94"/>
      <c r="I708" s="94"/>
      <c r="J708" s="94"/>
      <c r="K708" s="94"/>
      <c r="L708" s="94"/>
      <c r="M708" s="94"/>
      <c r="N708" s="94"/>
      <c r="O708" s="94"/>
      <c r="P708" s="94"/>
      <c r="Q708" s="94"/>
      <c r="R708" s="94"/>
      <c r="S708" s="94"/>
      <c r="T708" s="94"/>
      <c r="U708" s="94"/>
      <c r="V708" s="94"/>
      <c r="W708" s="94"/>
      <c r="X708" s="94"/>
      <c r="Y708" s="94"/>
      <c r="Z708" s="94"/>
    </row>
    <row r="709" spans="1:26" ht="20.25" customHeight="1" x14ac:dyDescent="0.25">
      <c r="A709" s="94"/>
      <c r="B709" s="94"/>
      <c r="C709" s="94"/>
      <c r="D709" s="94"/>
      <c r="E709" s="94"/>
      <c r="F709" s="94"/>
      <c r="G709" s="94"/>
      <c r="H709" s="94"/>
      <c r="I709" s="94"/>
      <c r="J709" s="94"/>
      <c r="K709" s="94"/>
      <c r="L709" s="94"/>
      <c r="M709" s="94"/>
      <c r="N709" s="94"/>
      <c r="O709" s="94"/>
      <c r="P709" s="94"/>
      <c r="Q709" s="94"/>
      <c r="R709" s="94"/>
      <c r="S709" s="94"/>
      <c r="T709" s="94"/>
      <c r="U709" s="94"/>
      <c r="V709" s="94"/>
      <c r="W709" s="94"/>
      <c r="X709" s="94"/>
      <c r="Y709" s="94"/>
      <c r="Z709" s="94"/>
    </row>
    <row r="710" spans="1:26" ht="20.25" customHeight="1" x14ac:dyDescent="0.25">
      <c r="A710" s="94"/>
      <c r="B710" s="94"/>
      <c r="C710" s="94"/>
      <c r="D710" s="94"/>
      <c r="E710" s="94"/>
      <c r="F710" s="94"/>
      <c r="G710" s="94"/>
      <c r="H710" s="94"/>
      <c r="I710" s="94"/>
      <c r="J710" s="94"/>
      <c r="K710" s="94"/>
      <c r="L710" s="94"/>
      <c r="M710" s="94"/>
      <c r="N710" s="94"/>
      <c r="O710" s="94"/>
      <c r="P710" s="94"/>
      <c r="Q710" s="94"/>
      <c r="R710" s="94"/>
      <c r="S710" s="94"/>
      <c r="T710" s="94"/>
      <c r="U710" s="94"/>
      <c r="V710" s="94"/>
      <c r="W710" s="94"/>
      <c r="X710" s="94"/>
      <c r="Y710" s="94"/>
      <c r="Z710" s="94"/>
    </row>
    <row r="711" spans="1:26" ht="20.25" customHeight="1" x14ac:dyDescent="0.25">
      <c r="A711" s="94"/>
      <c r="B711" s="94"/>
      <c r="C711" s="94"/>
      <c r="D711" s="94"/>
      <c r="E711" s="94"/>
      <c r="F711" s="94"/>
      <c r="G711" s="94"/>
      <c r="H711" s="94"/>
      <c r="I711" s="94"/>
      <c r="J711" s="94"/>
      <c r="K711" s="94"/>
      <c r="L711" s="94"/>
      <c r="M711" s="94"/>
      <c r="N711" s="94"/>
      <c r="O711" s="94"/>
      <c r="P711" s="94"/>
      <c r="Q711" s="94"/>
      <c r="R711" s="94"/>
      <c r="S711" s="94"/>
      <c r="T711" s="94"/>
      <c r="U711" s="94"/>
      <c r="V711" s="94"/>
      <c r="W711" s="94"/>
      <c r="X711" s="94"/>
      <c r="Y711" s="94"/>
      <c r="Z711" s="94"/>
    </row>
    <row r="712" spans="1:26" ht="20.25" customHeight="1" x14ac:dyDescent="0.25">
      <c r="A712" s="94"/>
      <c r="B712" s="94"/>
      <c r="C712" s="94"/>
      <c r="D712" s="94"/>
      <c r="E712" s="94"/>
      <c r="F712" s="94"/>
      <c r="G712" s="94"/>
      <c r="H712" s="94"/>
      <c r="I712" s="94"/>
      <c r="J712" s="94"/>
      <c r="K712" s="94"/>
      <c r="L712" s="94"/>
      <c r="M712" s="94"/>
      <c r="N712" s="94"/>
      <c r="O712" s="94"/>
      <c r="P712" s="94"/>
      <c r="Q712" s="94"/>
      <c r="R712" s="94"/>
      <c r="S712" s="94"/>
      <c r="T712" s="94"/>
      <c r="U712" s="94"/>
      <c r="V712" s="94"/>
      <c r="W712" s="94"/>
      <c r="X712" s="94"/>
      <c r="Y712" s="94"/>
      <c r="Z712" s="94"/>
    </row>
    <row r="713" spans="1:26" ht="20.25" customHeight="1" x14ac:dyDescent="0.25">
      <c r="A713" s="94"/>
      <c r="B713" s="94"/>
      <c r="C713" s="94"/>
      <c r="D713" s="94"/>
      <c r="E713" s="94"/>
      <c r="F713" s="94"/>
      <c r="G713" s="94"/>
      <c r="H713" s="94"/>
      <c r="I713" s="94"/>
      <c r="J713" s="94"/>
      <c r="K713" s="94"/>
      <c r="L713" s="94"/>
      <c r="M713" s="94"/>
      <c r="N713" s="94"/>
      <c r="O713" s="94"/>
      <c r="P713" s="94"/>
      <c r="Q713" s="94"/>
      <c r="R713" s="94"/>
      <c r="S713" s="94"/>
      <c r="T713" s="94"/>
      <c r="U713" s="94"/>
      <c r="V713" s="94"/>
      <c r="W713" s="94"/>
      <c r="X713" s="94"/>
      <c r="Y713" s="94"/>
      <c r="Z713" s="94"/>
    </row>
    <row r="714" spans="1:26" ht="20.25" customHeight="1" x14ac:dyDescent="0.25">
      <c r="A714" s="94"/>
      <c r="B714" s="94"/>
      <c r="C714" s="94"/>
      <c r="D714" s="94"/>
      <c r="E714" s="94"/>
      <c r="F714" s="94"/>
      <c r="G714" s="94"/>
      <c r="H714" s="94"/>
      <c r="I714" s="94"/>
      <c r="J714" s="94"/>
      <c r="K714" s="94"/>
      <c r="L714" s="94"/>
      <c r="M714" s="94"/>
      <c r="N714" s="94"/>
      <c r="O714" s="94"/>
      <c r="P714" s="94"/>
      <c r="Q714" s="94"/>
      <c r="R714" s="94"/>
      <c r="S714" s="94"/>
      <c r="T714" s="94"/>
      <c r="U714" s="94"/>
      <c r="V714" s="94"/>
      <c r="W714" s="94"/>
      <c r="X714" s="94"/>
      <c r="Y714" s="94"/>
      <c r="Z714" s="94"/>
    </row>
    <row r="715" spans="1:26" ht="20.25" customHeight="1" x14ac:dyDescent="0.25">
      <c r="A715" s="94"/>
      <c r="B715" s="94"/>
      <c r="C715" s="94"/>
      <c r="D715" s="94"/>
      <c r="E715" s="94"/>
      <c r="F715" s="94"/>
      <c r="G715" s="94"/>
      <c r="H715" s="94"/>
      <c r="I715" s="94"/>
      <c r="J715" s="94"/>
      <c r="K715" s="94"/>
      <c r="L715" s="94"/>
      <c r="M715" s="94"/>
      <c r="N715" s="94"/>
      <c r="O715" s="94"/>
      <c r="P715" s="94"/>
      <c r="Q715" s="94"/>
      <c r="R715" s="94"/>
      <c r="S715" s="94"/>
      <c r="T715" s="94"/>
      <c r="U715" s="94"/>
      <c r="V715" s="94"/>
      <c r="W715" s="94"/>
      <c r="X715" s="94"/>
      <c r="Y715" s="94"/>
      <c r="Z715" s="94"/>
    </row>
    <row r="716" spans="1:26" ht="20.25" customHeight="1" x14ac:dyDescent="0.25">
      <c r="A716" s="94"/>
      <c r="B716" s="94"/>
      <c r="C716" s="94"/>
      <c r="D716" s="94"/>
      <c r="E716" s="94"/>
      <c r="F716" s="94"/>
      <c r="G716" s="94"/>
      <c r="H716" s="94"/>
      <c r="I716" s="94"/>
      <c r="J716" s="94"/>
      <c r="K716" s="94"/>
      <c r="L716" s="94"/>
      <c r="M716" s="94"/>
      <c r="N716" s="94"/>
      <c r="O716" s="94"/>
      <c r="P716" s="94"/>
      <c r="Q716" s="94"/>
      <c r="R716" s="94"/>
      <c r="S716" s="94"/>
      <c r="T716" s="94"/>
      <c r="U716" s="94"/>
      <c r="V716" s="94"/>
      <c r="W716" s="94"/>
      <c r="X716" s="94"/>
      <c r="Y716" s="94"/>
      <c r="Z716" s="94"/>
    </row>
    <row r="717" spans="1:26" ht="20.25" customHeight="1" x14ac:dyDescent="0.25">
      <c r="A717" s="94"/>
      <c r="B717" s="94"/>
      <c r="C717" s="94"/>
      <c r="D717" s="94"/>
      <c r="E717" s="94"/>
      <c r="F717" s="94"/>
      <c r="G717" s="94"/>
      <c r="H717" s="94"/>
      <c r="I717" s="94"/>
      <c r="J717" s="94"/>
      <c r="K717" s="94"/>
      <c r="L717" s="94"/>
      <c r="M717" s="94"/>
      <c r="N717" s="94"/>
      <c r="O717" s="94"/>
      <c r="P717" s="94"/>
      <c r="Q717" s="94"/>
      <c r="R717" s="94"/>
      <c r="S717" s="94"/>
      <c r="T717" s="94"/>
      <c r="U717" s="94"/>
      <c r="V717" s="94"/>
      <c r="W717" s="94"/>
      <c r="X717" s="94"/>
      <c r="Y717" s="94"/>
      <c r="Z717" s="94"/>
    </row>
    <row r="718" spans="1:26" ht="20.25" customHeight="1" x14ac:dyDescent="0.25">
      <c r="A718" s="94"/>
      <c r="B718" s="94"/>
      <c r="C718" s="94"/>
      <c r="D718" s="94"/>
      <c r="E718" s="94"/>
      <c r="F718" s="94"/>
      <c r="G718" s="94"/>
      <c r="H718" s="94"/>
      <c r="I718" s="94"/>
      <c r="J718" s="94"/>
      <c r="K718" s="94"/>
      <c r="L718" s="94"/>
      <c r="M718" s="94"/>
      <c r="N718" s="94"/>
      <c r="O718" s="94"/>
      <c r="P718" s="94"/>
      <c r="Q718" s="94"/>
      <c r="R718" s="94"/>
      <c r="S718" s="94"/>
      <c r="T718" s="94"/>
      <c r="U718" s="94"/>
      <c r="V718" s="94"/>
      <c r="W718" s="94"/>
      <c r="X718" s="94"/>
      <c r="Y718" s="94"/>
      <c r="Z718" s="94"/>
    </row>
    <row r="719" spans="1:26" ht="20.25" customHeight="1" x14ac:dyDescent="0.25">
      <c r="A719" s="94"/>
      <c r="B719" s="94"/>
      <c r="C719" s="94"/>
      <c r="D719" s="94"/>
      <c r="E719" s="94"/>
      <c r="F719" s="94"/>
      <c r="G719" s="94"/>
      <c r="H719" s="94"/>
      <c r="I719" s="94"/>
      <c r="J719" s="94"/>
      <c r="K719" s="94"/>
      <c r="L719" s="94"/>
      <c r="M719" s="94"/>
      <c r="N719" s="94"/>
      <c r="O719" s="94"/>
      <c r="P719" s="94"/>
      <c r="Q719" s="94"/>
      <c r="R719" s="94"/>
      <c r="S719" s="94"/>
      <c r="T719" s="94"/>
      <c r="U719" s="94"/>
      <c r="V719" s="94"/>
      <c r="W719" s="94"/>
      <c r="X719" s="94"/>
      <c r="Y719" s="94"/>
      <c r="Z719" s="94"/>
    </row>
    <row r="720" spans="1:26" ht="20.25" customHeight="1" x14ac:dyDescent="0.25">
      <c r="A720" s="94"/>
      <c r="B720" s="94"/>
      <c r="C720" s="94"/>
      <c r="D720" s="94"/>
      <c r="E720" s="94"/>
      <c r="F720" s="94"/>
      <c r="G720" s="94"/>
      <c r="H720" s="94"/>
      <c r="I720" s="94"/>
      <c r="J720" s="94"/>
      <c r="K720" s="94"/>
      <c r="L720" s="94"/>
      <c r="M720" s="94"/>
      <c r="N720" s="94"/>
      <c r="O720" s="94"/>
      <c r="P720" s="94"/>
      <c r="Q720" s="94"/>
      <c r="R720" s="94"/>
      <c r="S720" s="94"/>
      <c r="T720" s="94"/>
      <c r="U720" s="94"/>
      <c r="V720" s="94"/>
      <c r="W720" s="94"/>
      <c r="X720" s="94"/>
      <c r="Y720" s="94"/>
      <c r="Z720" s="94"/>
    </row>
    <row r="721" spans="1:26" ht="20.25" customHeight="1" x14ac:dyDescent="0.25">
      <c r="A721" s="94"/>
      <c r="B721" s="94"/>
      <c r="C721" s="94"/>
      <c r="D721" s="94"/>
      <c r="E721" s="94"/>
      <c r="F721" s="94"/>
      <c r="G721" s="94"/>
      <c r="H721" s="94"/>
      <c r="I721" s="94"/>
      <c r="J721" s="94"/>
      <c r="K721" s="94"/>
      <c r="L721" s="94"/>
      <c r="M721" s="94"/>
      <c r="N721" s="94"/>
      <c r="O721" s="94"/>
      <c r="P721" s="94"/>
      <c r="Q721" s="94"/>
      <c r="R721" s="94"/>
      <c r="S721" s="94"/>
      <c r="T721" s="94"/>
      <c r="U721" s="94"/>
      <c r="V721" s="94"/>
      <c r="W721" s="94"/>
      <c r="X721" s="94"/>
      <c r="Y721" s="94"/>
      <c r="Z721" s="94"/>
    </row>
    <row r="722" spans="1:26" ht="20.25" customHeight="1" x14ac:dyDescent="0.25">
      <c r="A722" s="94"/>
      <c r="B722" s="94"/>
      <c r="C722" s="94"/>
      <c r="D722" s="94"/>
      <c r="E722" s="94"/>
      <c r="F722" s="94"/>
      <c r="G722" s="94"/>
      <c r="H722" s="94"/>
      <c r="I722" s="94"/>
      <c r="J722" s="94"/>
      <c r="K722" s="94"/>
      <c r="L722" s="94"/>
      <c r="M722" s="94"/>
      <c r="N722" s="94"/>
      <c r="O722" s="94"/>
      <c r="P722" s="94"/>
      <c r="Q722" s="94"/>
      <c r="R722" s="94"/>
      <c r="S722" s="94"/>
      <c r="T722" s="94"/>
      <c r="U722" s="94"/>
      <c r="V722" s="94"/>
      <c r="W722" s="94"/>
      <c r="X722" s="94"/>
      <c r="Y722" s="94"/>
      <c r="Z722" s="94"/>
    </row>
    <row r="723" spans="1:26" ht="20.25" customHeight="1" x14ac:dyDescent="0.25">
      <c r="A723" s="94"/>
      <c r="B723" s="94"/>
      <c r="C723" s="94"/>
      <c r="D723" s="94"/>
      <c r="E723" s="94"/>
      <c r="F723" s="94"/>
      <c r="G723" s="94"/>
      <c r="H723" s="94"/>
      <c r="I723" s="94"/>
      <c r="J723" s="94"/>
      <c r="K723" s="94"/>
      <c r="L723" s="94"/>
      <c r="M723" s="94"/>
      <c r="N723" s="94"/>
      <c r="O723" s="94"/>
      <c r="P723" s="94"/>
      <c r="Q723" s="94"/>
      <c r="R723" s="94"/>
      <c r="S723" s="94"/>
      <c r="T723" s="94"/>
      <c r="U723" s="94"/>
      <c r="V723" s="94"/>
      <c r="W723" s="94"/>
      <c r="X723" s="94"/>
      <c r="Y723" s="94"/>
      <c r="Z723" s="94"/>
    </row>
    <row r="724" spans="1:26" ht="20.25" customHeight="1" x14ac:dyDescent="0.25">
      <c r="A724" s="94"/>
      <c r="B724" s="94"/>
      <c r="C724" s="94"/>
      <c r="D724" s="94"/>
      <c r="E724" s="94"/>
      <c r="F724" s="94"/>
      <c r="G724" s="94"/>
      <c r="H724" s="94"/>
      <c r="I724" s="94"/>
      <c r="J724" s="94"/>
      <c r="K724" s="94"/>
      <c r="L724" s="94"/>
      <c r="M724" s="94"/>
      <c r="N724" s="94"/>
      <c r="O724" s="94"/>
      <c r="P724" s="94"/>
      <c r="Q724" s="94"/>
      <c r="R724" s="94"/>
      <c r="S724" s="94"/>
      <c r="T724" s="94"/>
      <c r="U724" s="94"/>
      <c r="V724" s="94"/>
      <c r="W724" s="94"/>
      <c r="X724" s="94"/>
      <c r="Y724" s="94"/>
      <c r="Z724" s="94"/>
    </row>
    <row r="725" spans="1:26" ht="20.25" customHeight="1" x14ac:dyDescent="0.25">
      <c r="A725" s="94"/>
      <c r="B725" s="94"/>
      <c r="C725" s="94"/>
      <c r="D725" s="94"/>
      <c r="E725" s="94"/>
      <c r="F725" s="94"/>
      <c r="G725" s="94"/>
      <c r="H725" s="94"/>
      <c r="I725" s="94"/>
      <c r="J725" s="94"/>
      <c r="K725" s="94"/>
      <c r="L725" s="94"/>
      <c r="M725" s="94"/>
      <c r="N725" s="94"/>
      <c r="O725" s="94"/>
      <c r="P725" s="94"/>
      <c r="Q725" s="94"/>
      <c r="R725" s="94"/>
      <c r="S725" s="94"/>
      <c r="T725" s="94"/>
      <c r="U725" s="94"/>
      <c r="V725" s="94"/>
      <c r="W725" s="94"/>
      <c r="X725" s="94"/>
      <c r="Y725" s="94"/>
      <c r="Z725" s="94"/>
    </row>
    <row r="726" spans="1:26" ht="20.25" customHeight="1" x14ac:dyDescent="0.25">
      <c r="A726" s="94"/>
      <c r="B726" s="94"/>
      <c r="C726" s="94"/>
      <c r="D726" s="94"/>
      <c r="E726" s="94"/>
      <c r="F726" s="94"/>
      <c r="G726" s="94"/>
      <c r="H726" s="94"/>
      <c r="I726" s="94"/>
      <c r="J726" s="94"/>
      <c r="K726" s="94"/>
      <c r="L726" s="94"/>
      <c r="M726" s="94"/>
      <c r="N726" s="94"/>
      <c r="O726" s="94"/>
      <c r="P726" s="94"/>
      <c r="Q726" s="94"/>
      <c r="R726" s="94"/>
      <c r="S726" s="94"/>
      <c r="T726" s="94"/>
      <c r="U726" s="94"/>
      <c r="V726" s="94"/>
      <c r="W726" s="94"/>
      <c r="X726" s="94"/>
      <c r="Y726" s="94"/>
      <c r="Z726" s="94"/>
    </row>
    <row r="727" spans="1:26" ht="20.25" customHeight="1" x14ac:dyDescent="0.25">
      <c r="A727" s="94"/>
      <c r="B727" s="94"/>
      <c r="C727" s="94"/>
      <c r="D727" s="94"/>
      <c r="E727" s="94"/>
      <c r="F727" s="94"/>
      <c r="G727" s="94"/>
      <c r="H727" s="94"/>
      <c r="I727" s="94"/>
      <c r="J727" s="94"/>
      <c r="K727" s="94"/>
      <c r="L727" s="94"/>
      <c r="M727" s="94"/>
      <c r="N727" s="94"/>
      <c r="O727" s="94"/>
      <c r="P727" s="94"/>
      <c r="Q727" s="94"/>
      <c r="R727" s="94"/>
      <c r="S727" s="94"/>
      <c r="T727" s="94"/>
      <c r="U727" s="94"/>
      <c r="V727" s="94"/>
      <c r="W727" s="94"/>
      <c r="X727" s="94"/>
      <c r="Y727" s="94"/>
      <c r="Z727" s="94"/>
    </row>
    <row r="728" spans="1:26" ht="20.25" customHeight="1" x14ac:dyDescent="0.25">
      <c r="A728" s="94"/>
      <c r="B728" s="94"/>
      <c r="C728" s="94"/>
      <c r="D728" s="94"/>
      <c r="E728" s="94"/>
      <c r="F728" s="94"/>
      <c r="G728" s="94"/>
      <c r="H728" s="94"/>
      <c r="I728" s="94"/>
      <c r="J728" s="94"/>
      <c r="K728" s="94"/>
      <c r="L728" s="94"/>
      <c r="M728" s="94"/>
      <c r="N728" s="94"/>
      <c r="O728" s="94"/>
      <c r="P728" s="94"/>
      <c r="Q728" s="94"/>
      <c r="R728" s="94"/>
      <c r="S728" s="94"/>
      <c r="T728" s="94"/>
      <c r="U728" s="94"/>
      <c r="V728" s="94"/>
      <c r="W728" s="94"/>
      <c r="X728" s="94"/>
      <c r="Y728" s="94"/>
      <c r="Z728" s="94"/>
    </row>
    <row r="729" spans="1:26" ht="20.25" customHeight="1" x14ac:dyDescent="0.25">
      <c r="A729" s="94"/>
      <c r="B729" s="94"/>
      <c r="C729" s="94"/>
      <c r="D729" s="94"/>
      <c r="E729" s="94"/>
      <c r="F729" s="94"/>
      <c r="G729" s="94"/>
      <c r="H729" s="94"/>
      <c r="I729" s="94"/>
      <c r="J729" s="94"/>
      <c r="K729" s="94"/>
      <c r="L729" s="94"/>
      <c r="M729" s="94"/>
      <c r="N729" s="94"/>
      <c r="O729" s="94"/>
      <c r="P729" s="94"/>
      <c r="Q729" s="94"/>
      <c r="R729" s="94"/>
      <c r="S729" s="94"/>
      <c r="T729" s="94"/>
      <c r="U729" s="94"/>
      <c r="V729" s="94"/>
      <c r="W729" s="94"/>
      <c r="X729" s="94"/>
      <c r="Y729" s="94"/>
      <c r="Z729" s="94"/>
    </row>
    <row r="730" spans="1:26" ht="20.25" customHeight="1" x14ac:dyDescent="0.25">
      <c r="A730" s="94"/>
      <c r="B730" s="94"/>
      <c r="C730" s="94"/>
      <c r="D730" s="94"/>
      <c r="E730" s="94"/>
      <c r="F730" s="94"/>
      <c r="G730" s="94"/>
      <c r="H730" s="94"/>
      <c r="I730" s="94"/>
      <c r="J730" s="94"/>
      <c r="K730" s="94"/>
      <c r="L730" s="94"/>
      <c r="M730" s="94"/>
      <c r="N730" s="94"/>
      <c r="O730" s="94"/>
      <c r="P730" s="94"/>
      <c r="Q730" s="94"/>
      <c r="R730" s="94"/>
      <c r="S730" s="94"/>
      <c r="T730" s="94"/>
      <c r="U730" s="94"/>
      <c r="V730" s="94"/>
      <c r="W730" s="94"/>
      <c r="X730" s="94"/>
      <c r="Y730" s="94"/>
      <c r="Z730" s="94"/>
    </row>
    <row r="731" spans="1:26" ht="20.25" customHeight="1" x14ac:dyDescent="0.25">
      <c r="A731" s="94"/>
      <c r="B731" s="94"/>
      <c r="C731" s="94"/>
      <c r="D731" s="94"/>
      <c r="E731" s="94"/>
      <c r="F731" s="94"/>
      <c r="G731" s="94"/>
      <c r="H731" s="94"/>
      <c r="I731" s="94"/>
      <c r="J731" s="94"/>
      <c r="K731" s="94"/>
      <c r="L731" s="94"/>
      <c r="M731" s="94"/>
      <c r="N731" s="94"/>
      <c r="O731" s="94"/>
      <c r="P731" s="94"/>
      <c r="Q731" s="94"/>
      <c r="R731" s="94"/>
      <c r="S731" s="94"/>
      <c r="T731" s="94"/>
      <c r="U731" s="94"/>
      <c r="V731" s="94"/>
      <c r="W731" s="94"/>
      <c r="X731" s="94"/>
      <c r="Y731" s="94"/>
      <c r="Z731" s="94"/>
    </row>
    <row r="732" spans="1:26" ht="20.25" customHeight="1" x14ac:dyDescent="0.25">
      <c r="A732" s="94"/>
      <c r="B732" s="94"/>
      <c r="C732" s="94"/>
      <c r="D732" s="94"/>
      <c r="E732" s="94"/>
      <c r="F732" s="94"/>
      <c r="G732" s="94"/>
      <c r="H732" s="94"/>
      <c r="I732" s="94"/>
      <c r="J732" s="94"/>
      <c r="K732" s="94"/>
      <c r="L732" s="94"/>
      <c r="M732" s="94"/>
      <c r="N732" s="94"/>
      <c r="O732" s="94"/>
      <c r="P732" s="94"/>
      <c r="Q732" s="94"/>
      <c r="R732" s="94"/>
      <c r="S732" s="94"/>
      <c r="T732" s="94"/>
      <c r="U732" s="94"/>
      <c r="V732" s="94"/>
      <c r="W732" s="94"/>
      <c r="X732" s="94"/>
      <c r="Y732" s="94"/>
      <c r="Z732" s="94"/>
    </row>
    <row r="733" spans="1:26" ht="20.25" customHeight="1" x14ac:dyDescent="0.25">
      <c r="A733" s="94"/>
      <c r="B733" s="94"/>
      <c r="C733" s="94"/>
      <c r="D733" s="94"/>
      <c r="E733" s="94"/>
      <c r="F733" s="94"/>
      <c r="G733" s="94"/>
      <c r="H733" s="94"/>
      <c r="I733" s="94"/>
      <c r="J733" s="94"/>
      <c r="K733" s="94"/>
      <c r="L733" s="94"/>
      <c r="M733" s="94"/>
      <c r="N733" s="94"/>
      <c r="O733" s="94"/>
      <c r="P733" s="94"/>
      <c r="Q733" s="94"/>
      <c r="R733" s="94"/>
      <c r="S733" s="94"/>
      <c r="T733" s="94"/>
      <c r="U733" s="94"/>
      <c r="V733" s="94"/>
      <c r="W733" s="94"/>
      <c r="X733" s="94"/>
      <c r="Y733" s="94"/>
      <c r="Z733" s="94"/>
    </row>
    <row r="734" spans="1:26" ht="20.25" customHeight="1" x14ac:dyDescent="0.25">
      <c r="A734" s="94"/>
      <c r="B734" s="94"/>
      <c r="C734" s="94"/>
      <c r="D734" s="94"/>
      <c r="E734" s="94"/>
      <c r="F734" s="94"/>
      <c r="G734" s="94"/>
      <c r="H734" s="94"/>
      <c r="I734" s="94"/>
      <c r="J734" s="94"/>
      <c r="K734" s="94"/>
      <c r="L734" s="94"/>
      <c r="M734" s="94"/>
      <c r="N734" s="94"/>
      <c r="O734" s="94"/>
      <c r="P734" s="94"/>
      <c r="Q734" s="94"/>
      <c r="R734" s="94"/>
      <c r="S734" s="94"/>
      <c r="T734" s="94"/>
      <c r="U734" s="94"/>
      <c r="V734" s="94"/>
      <c r="W734" s="94"/>
      <c r="X734" s="94"/>
      <c r="Y734" s="94"/>
      <c r="Z734" s="94"/>
    </row>
    <row r="735" spans="1:26" ht="20.25" customHeight="1" x14ac:dyDescent="0.25">
      <c r="A735" s="94"/>
      <c r="B735" s="94"/>
      <c r="C735" s="94"/>
      <c r="D735" s="94"/>
      <c r="E735" s="94"/>
      <c r="F735" s="94"/>
      <c r="G735" s="94"/>
      <c r="H735" s="94"/>
      <c r="I735" s="94"/>
      <c r="J735" s="94"/>
      <c r="K735" s="94"/>
      <c r="L735" s="94"/>
      <c r="M735" s="94"/>
      <c r="N735" s="94"/>
      <c r="O735" s="94"/>
      <c r="P735" s="94"/>
      <c r="Q735" s="94"/>
      <c r="R735" s="94"/>
      <c r="S735" s="94"/>
      <c r="T735" s="94"/>
      <c r="U735" s="94"/>
      <c r="V735" s="94"/>
      <c r="W735" s="94"/>
      <c r="X735" s="94"/>
      <c r="Y735" s="94"/>
      <c r="Z735" s="94"/>
    </row>
    <row r="736" spans="1:26" ht="20.25" customHeight="1" x14ac:dyDescent="0.25">
      <c r="A736" s="94"/>
      <c r="B736" s="94"/>
      <c r="C736" s="94"/>
      <c r="D736" s="94"/>
      <c r="E736" s="94"/>
      <c r="F736" s="94"/>
      <c r="G736" s="94"/>
      <c r="H736" s="94"/>
      <c r="I736" s="94"/>
      <c r="J736" s="94"/>
      <c r="K736" s="94"/>
      <c r="L736" s="94"/>
      <c r="M736" s="94"/>
      <c r="N736" s="94"/>
      <c r="O736" s="94"/>
      <c r="P736" s="94"/>
      <c r="Q736" s="94"/>
      <c r="R736" s="94"/>
      <c r="S736" s="94"/>
      <c r="T736" s="94"/>
      <c r="U736" s="94"/>
      <c r="V736" s="94"/>
      <c r="W736" s="94"/>
      <c r="X736" s="94"/>
      <c r="Y736" s="94"/>
      <c r="Z736" s="94"/>
    </row>
    <row r="737" spans="1:26" ht="20.25" customHeight="1" x14ac:dyDescent="0.25">
      <c r="A737" s="94"/>
      <c r="B737" s="94"/>
      <c r="C737" s="94"/>
      <c r="D737" s="94"/>
      <c r="E737" s="94"/>
      <c r="F737" s="94"/>
      <c r="G737" s="94"/>
      <c r="H737" s="94"/>
      <c r="I737" s="94"/>
      <c r="J737" s="94"/>
      <c r="K737" s="94"/>
      <c r="L737" s="94"/>
      <c r="M737" s="94"/>
      <c r="N737" s="94"/>
      <c r="O737" s="94"/>
      <c r="P737" s="94"/>
      <c r="Q737" s="94"/>
      <c r="R737" s="94"/>
      <c r="S737" s="94"/>
      <c r="T737" s="94"/>
      <c r="U737" s="94"/>
      <c r="V737" s="94"/>
      <c r="W737" s="94"/>
      <c r="X737" s="94"/>
      <c r="Y737" s="94"/>
      <c r="Z737" s="94"/>
    </row>
    <row r="738" spans="1:26" ht="20.25" customHeight="1" x14ac:dyDescent="0.25">
      <c r="A738" s="94"/>
      <c r="B738" s="94"/>
      <c r="C738" s="94"/>
      <c r="D738" s="94"/>
      <c r="E738" s="94"/>
      <c r="F738" s="94"/>
      <c r="G738" s="94"/>
      <c r="H738" s="94"/>
      <c r="I738" s="94"/>
      <c r="J738" s="94"/>
      <c r="K738" s="94"/>
      <c r="L738" s="94"/>
      <c r="M738" s="94"/>
      <c r="N738" s="94"/>
      <c r="O738" s="94"/>
      <c r="P738" s="94"/>
      <c r="Q738" s="94"/>
      <c r="R738" s="94"/>
      <c r="S738" s="94"/>
      <c r="T738" s="94"/>
      <c r="U738" s="94"/>
      <c r="V738" s="94"/>
      <c r="W738" s="94"/>
      <c r="X738" s="94"/>
      <c r="Y738" s="94"/>
      <c r="Z738" s="94"/>
    </row>
    <row r="739" spans="1:26" ht="20.25" customHeight="1" x14ac:dyDescent="0.25">
      <c r="A739" s="94"/>
      <c r="B739" s="94"/>
      <c r="C739" s="94"/>
      <c r="D739" s="94"/>
      <c r="E739" s="94"/>
      <c r="F739" s="94"/>
      <c r="G739" s="94"/>
      <c r="H739" s="94"/>
      <c r="I739" s="94"/>
      <c r="J739" s="94"/>
      <c r="K739" s="94"/>
      <c r="L739" s="94"/>
      <c r="M739" s="94"/>
      <c r="N739" s="94"/>
      <c r="O739" s="94"/>
      <c r="P739" s="94"/>
      <c r="Q739" s="94"/>
      <c r="R739" s="94"/>
      <c r="S739" s="94"/>
      <c r="T739" s="94"/>
      <c r="U739" s="94"/>
      <c r="V739" s="94"/>
      <c r="W739" s="94"/>
      <c r="X739" s="94"/>
      <c r="Y739" s="94"/>
      <c r="Z739" s="94"/>
    </row>
    <row r="740" spans="1:26" ht="20.25" customHeight="1" x14ac:dyDescent="0.25">
      <c r="A740" s="94"/>
      <c r="B740" s="94"/>
      <c r="C740" s="94"/>
      <c r="D740" s="94"/>
      <c r="E740" s="94"/>
      <c r="F740" s="94"/>
      <c r="G740" s="94"/>
      <c r="H740" s="94"/>
      <c r="I740" s="94"/>
      <c r="J740" s="94"/>
      <c r="K740" s="94"/>
      <c r="L740" s="94"/>
      <c r="M740" s="94"/>
      <c r="N740" s="94"/>
      <c r="O740" s="94"/>
      <c r="P740" s="94"/>
      <c r="Q740" s="94"/>
      <c r="R740" s="94"/>
      <c r="S740" s="94"/>
      <c r="T740" s="94"/>
      <c r="U740" s="94"/>
      <c r="V740" s="94"/>
      <c r="W740" s="94"/>
      <c r="X740" s="94"/>
      <c r="Y740" s="94"/>
      <c r="Z740" s="94"/>
    </row>
    <row r="741" spans="1:26" ht="20.25" customHeight="1" x14ac:dyDescent="0.25">
      <c r="A741" s="94"/>
      <c r="B741" s="94"/>
      <c r="C741" s="94"/>
      <c r="D741" s="94"/>
      <c r="E741" s="94"/>
      <c r="F741" s="94"/>
      <c r="G741" s="94"/>
      <c r="H741" s="94"/>
      <c r="I741" s="94"/>
      <c r="J741" s="94"/>
      <c r="K741" s="94"/>
      <c r="L741" s="94"/>
      <c r="M741" s="94"/>
      <c r="N741" s="94"/>
      <c r="O741" s="94"/>
      <c r="P741" s="94"/>
      <c r="Q741" s="94"/>
      <c r="R741" s="94"/>
      <c r="S741" s="94"/>
      <c r="T741" s="94"/>
      <c r="U741" s="94"/>
      <c r="V741" s="94"/>
      <c r="W741" s="94"/>
      <c r="X741" s="94"/>
      <c r="Y741" s="94"/>
      <c r="Z741" s="94"/>
    </row>
    <row r="742" spans="1:26" ht="20.25" customHeight="1" x14ac:dyDescent="0.25">
      <c r="A742" s="94"/>
      <c r="B742" s="94"/>
      <c r="C742" s="94"/>
      <c r="D742" s="94"/>
      <c r="E742" s="94"/>
      <c r="F742" s="94"/>
      <c r="G742" s="94"/>
      <c r="H742" s="94"/>
      <c r="I742" s="94"/>
      <c r="J742" s="94"/>
      <c r="K742" s="94"/>
      <c r="L742" s="94"/>
      <c r="M742" s="94"/>
      <c r="N742" s="94"/>
      <c r="O742" s="94"/>
      <c r="P742" s="94"/>
      <c r="Q742" s="94"/>
      <c r="R742" s="94"/>
      <c r="S742" s="94"/>
      <c r="T742" s="94"/>
      <c r="U742" s="94"/>
      <c r="V742" s="94"/>
      <c r="W742" s="94"/>
      <c r="X742" s="94"/>
      <c r="Y742" s="94"/>
      <c r="Z742" s="94"/>
    </row>
    <row r="743" spans="1:26" ht="20.25" customHeight="1" x14ac:dyDescent="0.25">
      <c r="A743" s="94"/>
      <c r="B743" s="94"/>
      <c r="C743" s="94"/>
      <c r="D743" s="94"/>
      <c r="E743" s="94"/>
      <c r="F743" s="94"/>
      <c r="G743" s="94"/>
      <c r="H743" s="94"/>
      <c r="I743" s="94"/>
      <c r="J743" s="94"/>
      <c r="K743" s="94"/>
      <c r="L743" s="94"/>
      <c r="M743" s="94"/>
      <c r="N743" s="94"/>
      <c r="O743" s="94"/>
      <c r="P743" s="94"/>
      <c r="Q743" s="94"/>
      <c r="R743" s="94"/>
      <c r="S743" s="94"/>
      <c r="T743" s="94"/>
      <c r="U743" s="94"/>
      <c r="V743" s="94"/>
      <c r="W743" s="94"/>
      <c r="X743" s="94"/>
      <c r="Y743" s="94"/>
      <c r="Z743" s="94"/>
    </row>
    <row r="744" spans="1:26" ht="20.25" customHeight="1" x14ac:dyDescent="0.25">
      <c r="A744" s="94"/>
      <c r="B744" s="94"/>
      <c r="C744" s="94"/>
      <c r="D744" s="94"/>
      <c r="E744" s="94"/>
      <c r="F744" s="94"/>
      <c r="G744" s="94"/>
      <c r="H744" s="94"/>
      <c r="I744" s="94"/>
      <c r="J744" s="94"/>
      <c r="K744" s="94"/>
      <c r="L744" s="94"/>
      <c r="M744" s="94"/>
      <c r="N744" s="94"/>
      <c r="O744" s="94"/>
      <c r="P744" s="94"/>
      <c r="Q744" s="94"/>
      <c r="R744" s="94"/>
      <c r="S744" s="94"/>
      <c r="T744" s="94"/>
      <c r="U744" s="94"/>
      <c r="V744" s="94"/>
      <c r="W744" s="94"/>
      <c r="X744" s="94"/>
      <c r="Y744" s="94"/>
      <c r="Z744" s="94"/>
    </row>
    <row r="745" spans="1:26" ht="20.25" customHeight="1" x14ac:dyDescent="0.25">
      <c r="A745" s="94"/>
      <c r="B745" s="94"/>
      <c r="C745" s="94"/>
      <c r="D745" s="94"/>
      <c r="E745" s="94"/>
      <c r="F745" s="94"/>
      <c r="G745" s="94"/>
      <c r="H745" s="94"/>
      <c r="I745" s="94"/>
      <c r="J745" s="94"/>
      <c r="K745" s="94"/>
      <c r="L745" s="94"/>
      <c r="M745" s="94"/>
      <c r="N745" s="94"/>
      <c r="O745" s="94"/>
      <c r="P745" s="94"/>
      <c r="Q745" s="94"/>
      <c r="R745" s="94"/>
      <c r="S745" s="94"/>
      <c r="T745" s="94"/>
      <c r="U745" s="94"/>
      <c r="V745" s="94"/>
      <c r="W745" s="94"/>
      <c r="X745" s="94"/>
      <c r="Y745" s="94"/>
      <c r="Z745" s="94"/>
    </row>
    <row r="746" spans="1:26" ht="20.25" customHeight="1" x14ac:dyDescent="0.25">
      <c r="A746" s="94"/>
      <c r="B746" s="94"/>
      <c r="C746" s="94"/>
      <c r="D746" s="94"/>
      <c r="E746" s="94"/>
      <c r="F746" s="94"/>
      <c r="G746" s="94"/>
      <c r="H746" s="94"/>
      <c r="I746" s="94"/>
      <c r="J746" s="94"/>
      <c r="K746" s="94"/>
      <c r="L746" s="94"/>
      <c r="M746" s="94"/>
      <c r="N746" s="94"/>
      <c r="O746" s="94"/>
      <c r="P746" s="94"/>
      <c r="Q746" s="94"/>
      <c r="R746" s="94"/>
      <c r="S746" s="94"/>
      <c r="T746" s="94"/>
      <c r="U746" s="94"/>
      <c r="V746" s="94"/>
      <c r="W746" s="94"/>
      <c r="X746" s="94"/>
      <c r="Y746" s="94"/>
      <c r="Z746" s="94"/>
    </row>
    <row r="747" spans="1:26" ht="20.25" customHeight="1" x14ac:dyDescent="0.25">
      <c r="A747" s="94"/>
      <c r="B747" s="94"/>
      <c r="C747" s="94"/>
      <c r="D747" s="94"/>
      <c r="E747" s="94"/>
      <c r="F747" s="94"/>
      <c r="G747" s="94"/>
      <c r="H747" s="94"/>
      <c r="I747" s="94"/>
      <c r="J747" s="94"/>
      <c r="K747" s="94"/>
      <c r="L747" s="94"/>
      <c r="M747" s="94"/>
      <c r="N747" s="94"/>
      <c r="O747" s="94"/>
      <c r="P747" s="94"/>
      <c r="Q747" s="94"/>
      <c r="R747" s="94"/>
      <c r="S747" s="94"/>
      <c r="T747" s="94"/>
      <c r="U747" s="94"/>
      <c r="V747" s="94"/>
      <c r="W747" s="94"/>
      <c r="X747" s="94"/>
      <c r="Y747" s="94"/>
      <c r="Z747" s="94"/>
    </row>
    <row r="748" spans="1:26" ht="20.25" customHeight="1" x14ac:dyDescent="0.25">
      <c r="A748" s="94"/>
      <c r="B748" s="94"/>
      <c r="C748" s="94"/>
      <c r="D748" s="94"/>
      <c r="E748" s="94"/>
      <c r="F748" s="94"/>
      <c r="G748" s="94"/>
      <c r="H748" s="94"/>
      <c r="I748" s="94"/>
      <c r="J748" s="94"/>
      <c r="K748" s="94"/>
      <c r="L748" s="94"/>
      <c r="M748" s="94"/>
      <c r="N748" s="94"/>
      <c r="O748" s="94"/>
      <c r="P748" s="94"/>
      <c r="Q748" s="94"/>
      <c r="R748" s="94"/>
      <c r="S748" s="94"/>
      <c r="T748" s="94"/>
      <c r="U748" s="94"/>
      <c r="V748" s="94"/>
      <c r="W748" s="94"/>
      <c r="X748" s="94"/>
      <c r="Y748" s="94"/>
      <c r="Z748" s="94"/>
    </row>
    <row r="749" spans="1:26" ht="20.25" customHeight="1" x14ac:dyDescent="0.25">
      <c r="A749" s="94"/>
      <c r="B749" s="94"/>
      <c r="C749" s="94"/>
      <c r="D749" s="94"/>
      <c r="E749" s="94"/>
      <c r="F749" s="94"/>
      <c r="G749" s="94"/>
      <c r="H749" s="94"/>
      <c r="I749" s="94"/>
      <c r="J749" s="94"/>
      <c r="K749" s="94"/>
      <c r="L749" s="94"/>
      <c r="M749" s="94"/>
      <c r="N749" s="94"/>
      <c r="O749" s="94"/>
      <c r="P749" s="94"/>
      <c r="Q749" s="94"/>
      <c r="R749" s="94"/>
      <c r="S749" s="94"/>
      <c r="T749" s="94"/>
      <c r="U749" s="94"/>
      <c r="V749" s="94"/>
      <c r="W749" s="94"/>
      <c r="X749" s="94"/>
      <c r="Y749" s="94"/>
      <c r="Z749" s="94"/>
    </row>
    <row r="750" spans="1:26" ht="20.25" customHeight="1" x14ac:dyDescent="0.25">
      <c r="A750" s="94"/>
      <c r="B750" s="94"/>
      <c r="C750" s="94"/>
      <c r="D750" s="94"/>
      <c r="E750" s="94"/>
      <c r="F750" s="94"/>
      <c r="G750" s="94"/>
      <c r="H750" s="94"/>
      <c r="I750" s="94"/>
      <c r="J750" s="94"/>
      <c r="K750" s="94"/>
      <c r="L750" s="94"/>
      <c r="M750" s="94"/>
      <c r="N750" s="94"/>
      <c r="O750" s="94"/>
      <c r="P750" s="94"/>
      <c r="Q750" s="94"/>
      <c r="R750" s="94"/>
      <c r="S750" s="94"/>
      <c r="T750" s="94"/>
      <c r="U750" s="94"/>
      <c r="V750" s="94"/>
      <c r="W750" s="94"/>
      <c r="X750" s="94"/>
      <c r="Y750" s="94"/>
      <c r="Z750" s="94"/>
    </row>
    <row r="751" spans="1:26" ht="20.25" customHeight="1" x14ac:dyDescent="0.25">
      <c r="A751" s="94"/>
      <c r="B751" s="94"/>
      <c r="C751" s="94"/>
      <c r="D751" s="94"/>
      <c r="E751" s="94"/>
      <c r="F751" s="94"/>
      <c r="G751" s="94"/>
      <c r="H751" s="94"/>
      <c r="I751" s="94"/>
      <c r="J751" s="94"/>
      <c r="K751" s="94"/>
      <c r="L751" s="94"/>
      <c r="M751" s="94"/>
      <c r="N751" s="94"/>
      <c r="O751" s="94"/>
      <c r="P751" s="94"/>
      <c r="Q751" s="94"/>
      <c r="R751" s="94"/>
      <c r="S751" s="94"/>
      <c r="T751" s="94"/>
      <c r="U751" s="94"/>
      <c r="V751" s="94"/>
      <c r="W751" s="94"/>
      <c r="X751" s="94"/>
      <c r="Y751" s="94"/>
      <c r="Z751" s="94"/>
    </row>
    <row r="752" spans="1:26" ht="20.25" customHeight="1" x14ac:dyDescent="0.25">
      <c r="A752" s="94"/>
      <c r="B752" s="94"/>
      <c r="C752" s="94"/>
      <c r="D752" s="94"/>
      <c r="E752" s="94"/>
      <c r="F752" s="94"/>
      <c r="G752" s="94"/>
      <c r="H752" s="94"/>
      <c r="I752" s="94"/>
      <c r="J752" s="94"/>
      <c r="K752" s="94"/>
      <c r="L752" s="94"/>
      <c r="M752" s="94"/>
      <c r="N752" s="94"/>
      <c r="O752" s="94"/>
      <c r="P752" s="94"/>
      <c r="Q752" s="94"/>
      <c r="R752" s="94"/>
      <c r="S752" s="94"/>
      <c r="T752" s="94"/>
      <c r="U752" s="94"/>
      <c r="V752" s="94"/>
      <c r="W752" s="94"/>
      <c r="X752" s="94"/>
      <c r="Y752" s="94"/>
      <c r="Z752" s="94"/>
    </row>
    <row r="753" spans="1:26" ht="20.25" customHeight="1" x14ac:dyDescent="0.25">
      <c r="A753" s="94"/>
      <c r="B753" s="94"/>
      <c r="C753" s="94"/>
      <c r="D753" s="94"/>
      <c r="E753" s="94"/>
      <c r="F753" s="94"/>
      <c r="G753" s="94"/>
      <c r="H753" s="94"/>
      <c r="I753" s="94"/>
      <c r="J753" s="94"/>
      <c r="K753" s="94"/>
      <c r="L753" s="94"/>
      <c r="M753" s="94"/>
      <c r="N753" s="94"/>
      <c r="O753" s="94"/>
      <c r="P753" s="94"/>
      <c r="Q753" s="94"/>
      <c r="R753" s="94"/>
      <c r="S753" s="94"/>
      <c r="T753" s="94"/>
      <c r="U753" s="94"/>
      <c r="V753" s="94"/>
      <c r="W753" s="94"/>
      <c r="X753" s="94"/>
      <c r="Y753" s="94"/>
      <c r="Z753" s="94"/>
    </row>
    <row r="754" spans="1:26" ht="20.25" customHeight="1" x14ac:dyDescent="0.25">
      <c r="A754" s="94"/>
      <c r="B754" s="94"/>
      <c r="C754" s="94"/>
      <c r="D754" s="94"/>
      <c r="E754" s="94"/>
      <c r="F754" s="94"/>
      <c r="G754" s="94"/>
      <c r="H754" s="94"/>
      <c r="I754" s="94"/>
      <c r="J754" s="94"/>
      <c r="K754" s="94"/>
      <c r="L754" s="94"/>
      <c r="M754" s="94"/>
      <c r="N754" s="94"/>
      <c r="O754" s="94"/>
      <c r="P754" s="94"/>
      <c r="Q754" s="94"/>
      <c r="R754" s="94"/>
      <c r="S754" s="94"/>
      <c r="T754" s="94"/>
      <c r="U754" s="94"/>
      <c r="V754" s="94"/>
      <c r="W754" s="94"/>
      <c r="X754" s="94"/>
      <c r="Y754" s="94"/>
      <c r="Z754" s="94"/>
    </row>
    <row r="755" spans="1:26" ht="20.25" customHeight="1" x14ac:dyDescent="0.25">
      <c r="A755" s="94"/>
      <c r="B755" s="94"/>
      <c r="C755" s="94"/>
      <c r="D755" s="94"/>
      <c r="E755" s="94"/>
      <c r="F755" s="94"/>
      <c r="G755" s="94"/>
      <c r="H755" s="94"/>
      <c r="I755" s="94"/>
      <c r="J755" s="94"/>
      <c r="K755" s="94"/>
      <c r="L755" s="94"/>
      <c r="M755" s="94"/>
      <c r="N755" s="94"/>
      <c r="O755" s="94"/>
      <c r="P755" s="94"/>
      <c r="Q755" s="94"/>
      <c r="R755" s="94"/>
      <c r="S755" s="94"/>
      <c r="T755" s="94"/>
      <c r="U755" s="94"/>
      <c r="V755" s="94"/>
      <c r="W755" s="94"/>
      <c r="X755" s="94"/>
      <c r="Y755" s="94"/>
      <c r="Z755" s="94"/>
    </row>
    <row r="756" spans="1:26" ht="20.25" customHeight="1" x14ac:dyDescent="0.25">
      <c r="A756" s="94"/>
      <c r="B756" s="94"/>
      <c r="C756" s="94"/>
      <c r="D756" s="94"/>
      <c r="E756" s="94"/>
      <c r="F756" s="94"/>
      <c r="G756" s="94"/>
      <c r="H756" s="94"/>
      <c r="I756" s="94"/>
      <c r="J756" s="94"/>
      <c r="K756" s="94"/>
      <c r="L756" s="94"/>
      <c r="M756" s="94"/>
      <c r="N756" s="94"/>
      <c r="O756" s="94"/>
      <c r="P756" s="94"/>
      <c r="Q756" s="94"/>
      <c r="R756" s="94"/>
      <c r="S756" s="94"/>
      <c r="T756" s="94"/>
      <c r="U756" s="94"/>
      <c r="V756" s="94"/>
      <c r="W756" s="94"/>
      <c r="X756" s="94"/>
      <c r="Y756" s="94"/>
      <c r="Z756" s="94"/>
    </row>
    <row r="757" spans="1:26" ht="20.25" customHeight="1" x14ac:dyDescent="0.25">
      <c r="A757" s="94"/>
      <c r="B757" s="94"/>
      <c r="C757" s="94"/>
      <c r="D757" s="94"/>
      <c r="E757" s="94"/>
      <c r="F757" s="94"/>
      <c r="G757" s="94"/>
      <c r="H757" s="94"/>
      <c r="I757" s="94"/>
      <c r="J757" s="94"/>
      <c r="K757" s="94"/>
      <c r="L757" s="94"/>
      <c r="M757" s="94"/>
      <c r="N757" s="94"/>
      <c r="O757" s="94"/>
      <c r="P757" s="94"/>
      <c r="Q757" s="94"/>
      <c r="R757" s="94"/>
      <c r="S757" s="94"/>
      <c r="T757" s="94"/>
      <c r="U757" s="94"/>
      <c r="V757" s="94"/>
      <c r="W757" s="94"/>
      <c r="X757" s="94"/>
      <c r="Y757" s="94"/>
      <c r="Z757" s="94"/>
    </row>
    <row r="758" spans="1:26" ht="20.25" customHeight="1" x14ac:dyDescent="0.25">
      <c r="A758" s="94"/>
      <c r="B758" s="94"/>
      <c r="C758" s="94"/>
      <c r="D758" s="94"/>
      <c r="E758" s="94"/>
      <c r="F758" s="94"/>
      <c r="G758" s="94"/>
      <c r="H758" s="94"/>
      <c r="I758" s="94"/>
      <c r="J758" s="94"/>
      <c r="K758" s="94"/>
      <c r="L758" s="94"/>
      <c r="M758" s="94"/>
      <c r="N758" s="94"/>
      <c r="O758" s="94"/>
      <c r="P758" s="94"/>
      <c r="Q758" s="94"/>
      <c r="R758" s="94"/>
      <c r="S758" s="94"/>
      <c r="T758" s="94"/>
      <c r="U758" s="94"/>
      <c r="V758" s="94"/>
      <c r="W758" s="94"/>
      <c r="X758" s="94"/>
      <c r="Y758" s="94"/>
      <c r="Z758" s="94"/>
    </row>
    <row r="759" spans="1:26" ht="20.25" customHeight="1" x14ac:dyDescent="0.25">
      <c r="A759" s="94"/>
      <c r="B759" s="94"/>
      <c r="C759" s="94"/>
      <c r="D759" s="94"/>
      <c r="E759" s="94"/>
      <c r="F759" s="94"/>
      <c r="G759" s="94"/>
      <c r="H759" s="94"/>
      <c r="I759" s="94"/>
      <c r="J759" s="94"/>
      <c r="K759" s="94"/>
      <c r="L759" s="94"/>
      <c r="M759" s="94"/>
      <c r="N759" s="94"/>
      <c r="O759" s="94"/>
      <c r="P759" s="94"/>
      <c r="Q759" s="94"/>
      <c r="R759" s="94"/>
      <c r="S759" s="94"/>
      <c r="T759" s="94"/>
      <c r="U759" s="94"/>
      <c r="V759" s="94"/>
      <c r="W759" s="94"/>
      <c r="X759" s="94"/>
      <c r="Y759" s="94"/>
      <c r="Z759" s="94"/>
    </row>
    <row r="760" spans="1:26" ht="20.25" customHeight="1" x14ac:dyDescent="0.25">
      <c r="A760" s="94"/>
      <c r="B760" s="94"/>
      <c r="C760" s="94"/>
      <c r="D760" s="94"/>
      <c r="E760" s="94"/>
      <c r="F760" s="94"/>
      <c r="G760" s="94"/>
      <c r="H760" s="94"/>
      <c r="I760" s="94"/>
      <c r="J760" s="94"/>
      <c r="K760" s="94"/>
      <c r="L760" s="94"/>
      <c r="M760" s="94"/>
      <c r="N760" s="94"/>
      <c r="O760" s="94"/>
      <c r="P760" s="94"/>
      <c r="Q760" s="94"/>
      <c r="R760" s="94"/>
      <c r="S760" s="94"/>
      <c r="T760" s="94"/>
      <c r="U760" s="94"/>
      <c r="V760" s="94"/>
      <c r="W760" s="94"/>
      <c r="X760" s="94"/>
      <c r="Y760" s="94"/>
      <c r="Z760" s="94"/>
    </row>
    <row r="761" spans="1:26" ht="20.25" customHeight="1" x14ac:dyDescent="0.25">
      <c r="A761" s="94"/>
      <c r="B761" s="94"/>
      <c r="C761" s="94"/>
      <c r="D761" s="94"/>
      <c r="E761" s="94"/>
      <c r="F761" s="94"/>
      <c r="G761" s="94"/>
      <c r="H761" s="94"/>
      <c r="I761" s="94"/>
      <c r="J761" s="94"/>
      <c r="K761" s="94"/>
      <c r="L761" s="94"/>
      <c r="M761" s="94"/>
      <c r="N761" s="94"/>
      <c r="O761" s="94"/>
      <c r="P761" s="94"/>
      <c r="Q761" s="94"/>
      <c r="R761" s="94"/>
      <c r="S761" s="94"/>
      <c r="T761" s="94"/>
      <c r="U761" s="94"/>
      <c r="V761" s="94"/>
      <c r="W761" s="94"/>
      <c r="X761" s="94"/>
      <c r="Y761" s="94"/>
      <c r="Z761" s="94"/>
    </row>
    <row r="762" spans="1:26" ht="20.25" customHeight="1" x14ac:dyDescent="0.25">
      <c r="A762" s="94"/>
      <c r="B762" s="94"/>
      <c r="C762" s="94"/>
      <c r="D762" s="94"/>
      <c r="E762" s="94"/>
      <c r="F762" s="94"/>
      <c r="G762" s="94"/>
      <c r="H762" s="94"/>
      <c r="I762" s="94"/>
      <c r="J762" s="94"/>
      <c r="K762" s="94"/>
      <c r="L762" s="94"/>
      <c r="M762" s="94"/>
      <c r="N762" s="94"/>
      <c r="O762" s="94"/>
      <c r="P762" s="94"/>
      <c r="Q762" s="94"/>
      <c r="R762" s="94"/>
      <c r="S762" s="94"/>
      <c r="T762" s="94"/>
      <c r="U762" s="94"/>
      <c r="V762" s="94"/>
      <c r="W762" s="94"/>
      <c r="X762" s="94"/>
      <c r="Y762" s="94"/>
      <c r="Z762" s="94"/>
    </row>
    <row r="763" spans="1:26" ht="20.25" customHeight="1" x14ac:dyDescent="0.25">
      <c r="A763" s="94"/>
      <c r="B763" s="94"/>
      <c r="C763" s="94"/>
      <c r="D763" s="94"/>
      <c r="E763" s="94"/>
      <c r="F763" s="94"/>
      <c r="G763" s="94"/>
      <c r="H763" s="94"/>
      <c r="I763" s="94"/>
      <c r="J763" s="94"/>
      <c r="K763" s="94"/>
      <c r="L763" s="94"/>
      <c r="M763" s="94"/>
      <c r="N763" s="94"/>
      <c r="O763" s="94"/>
      <c r="P763" s="94"/>
      <c r="Q763" s="94"/>
      <c r="R763" s="94"/>
      <c r="S763" s="94"/>
      <c r="T763" s="94"/>
      <c r="U763" s="94"/>
      <c r="V763" s="94"/>
      <c r="W763" s="94"/>
      <c r="X763" s="94"/>
      <c r="Y763" s="94"/>
      <c r="Z763" s="94"/>
    </row>
    <row r="764" spans="1:26" ht="20.25" customHeight="1" x14ac:dyDescent="0.25">
      <c r="A764" s="94"/>
      <c r="B764" s="94"/>
      <c r="C764" s="94"/>
      <c r="D764" s="94"/>
      <c r="E764" s="94"/>
      <c r="F764" s="94"/>
      <c r="G764" s="94"/>
      <c r="H764" s="94"/>
      <c r="I764" s="94"/>
      <c r="J764" s="94"/>
      <c r="K764" s="94"/>
      <c r="L764" s="94"/>
      <c r="M764" s="94"/>
      <c r="N764" s="94"/>
      <c r="O764" s="94"/>
      <c r="P764" s="94"/>
      <c r="Q764" s="94"/>
      <c r="R764" s="94"/>
      <c r="S764" s="94"/>
      <c r="T764" s="94"/>
      <c r="U764" s="94"/>
      <c r="V764" s="94"/>
      <c r="W764" s="94"/>
      <c r="X764" s="94"/>
      <c r="Y764" s="94"/>
      <c r="Z764" s="94"/>
    </row>
    <row r="765" spans="1:26" ht="20.25" customHeight="1" x14ac:dyDescent="0.25">
      <c r="A765" s="94"/>
      <c r="B765" s="94"/>
      <c r="C765" s="94"/>
      <c r="D765" s="94"/>
      <c r="E765" s="94"/>
      <c r="F765" s="94"/>
      <c r="G765" s="94"/>
      <c r="H765" s="94"/>
      <c r="I765" s="94"/>
      <c r="J765" s="94"/>
      <c r="K765" s="94"/>
      <c r="L765" s="94"/>
      <c r="M765" s="94"/>
      <c r="N765" s="94"/>
      <c r="O765" s="94"/>
      <c r="P765" s="94"/>
      <c r="Q765" s="94"/>
      <c r="R765" s="94"/>
      <c r="S765" s="94"/>
      <c r="T765" s="94"/>
      <c r="U765" s="94"/>
      <c r="V765" s="94"/>
      <c r="W765" s="94"/>
      <c r="X765" s="94"/>
      <c r="Y765" s="94"/>
      <c r="Z765" s="94"/>
    </row>
    <row r="766" spans="1:26" ht="20.25" customHeight="1" x14ac:dyDescent="0.25">
      <c r="A766" s="94"/>
      <c r="B766" s="94"/>
      <c r="C766" s="94"/>
      <c r="D766" s="94"/>
      <c r="E766" s="94"/>
      <c r="F766" s="94"/>
      <c r="G766" s="94"/>
      <c r="H766" s="94"/>
      <c r="I766" s="94"/>
      <c r="J766" s="94"/>
      <c r="K766" s="94"/>
      <c r="L766" s="94"/>
      <c r="M766" s="94"/>
      <c r="N766" s="94"/>
      <c r="O766" s="94"/>
      <c r="P766" s="94"/>
      <c r="Q766" s="94"/>
      <c r="R766" s="94"/>
      <c r="S766" s="94"/>
      <c r="T766" s="94"/>
      <c r="U766" s="94"/>
      <c r="V766" s="94"/>
      <c r="W766" s="94"/>
      <c r="X766" s="94"/>
      <c r="Y766" s="94"/>
      <c r="Z766" s="94"/>
    </row>
    <row r="767" spans="1:26" ht="20.25" customHeight="1" x14ac:dyDescent="0.25">
      <c r="A767" s="94"/>
      <c r="B767" s="94"/>
      <c r="C767" s="94"/>
      <c r="D767" s="94"/>
      <c r="E767" s="94"/>
      <c r="F767" s="94"/>
      <c r="G767" s="94"/>
      <c r="H767" s="94"/>
      <c r="I767" s="94"/>
      <c r="J767" s="94"/>
      <c r="K767" s="94"/>
      <c r="L767" s="94"/>
      <c r="M767" s="94"/>
      <c r="N767" s="94"/>
      <c r="O767" s="94"/>
      <c r="P767" s="94"/>
      <c r="Q767" s="94"/>
      <c r="R767" s="94"/>
      <c r="S767" s="94"/>
      <c r="T767" s="94"/>
      <c r="U767" s="94"/>
      <c r="V767" s="94"/>
      <c r="W767" s="94"/>
      <c r="X767" s="94"/>
      <c r="Y767" s="94"/>
      <c r="Z767" s="94"/>
    </row>
    <row r="768" spans="1:26" ht="20.25" customHeight="1" x14ac:dyDescent="0.25">
      <c r="A768" s="94"/>
      <c r="B768" s="94"/>
      <c r="C768" s="94"/>
      <c r="D768" s="94"/>
      <c r="E768" s="94"/>
      <c r="F768" s="94"/>
      <c r="G768" s="94"/>
      <c r="H768" s="94"/>
      <c r="I768" s="94"/>
      <c r="J768" s="94"/>
      <c r="K768" s="94"/>
      <c r="L768" s="94"/>
      <c r="M768" s="94"/>
      <c r="N768" s="94"/>
      <c r="O768" s="94"/>
      <c r="P768" s="94"/>
      <c r="Q768" s="94"/>
      <c r="R768" s="94"/>
      <c r="S768" s="94"/>
      <c r="T768" s="94"/>
      <c r="U768" s="94"/>
      <c r="V768" s="94"/>
      <c r="W768" s="94"/>
      <c r="X768" s="94"/>
      <c r="Y768" s="94"/>
      <c r="Z768" s="94"/>
    </row>
    <row r="769" spans="1:26" ht="20.25" customHeight="1" x14ac:dyDescent="0.25">
      <c r="A769" s="94"/>
      <c r="B769" s="94"/>
      <c r="C769" s="94"/>
      <c r="D769" s="94"/>
      <c r="E769" s="94"/>
      <c r="F769" s="94"/>
      <c r="G769" s="94"/>
      <c r="H769" s="94"/>
      <c r="I769" s="94"/>
      <c r="J769" s="94"/>
      <c r="K769" s="94"/>
      <c r="L769" s="94"/>
      <c r="M769" s="94"/>
      <c r="N769" s="94"/>
      <c r="O769" s="94"/>
      <c r="P769" s="94"/>
      <c r="Q769" s="94"/>
      <c r="R769" s="94"/>
      <c r="S769" s="94"/>
      <c r="T769" s="94"/>
      <c r="U769" s="94"/>
      <c r="V769" s="94"/>
      <c r="W769" s="94"/>
      <c r="X769" s="94"/>
      <c r="Y769" s="94"/>
      <c r="Z769" s="94"/>
    </row>
    <row r="770" spans="1:26" ht="20.25" customHeight="1" x14ac:dyDescent="0.25">
      <c r="A770" s="94"/>
      <c r="B770" s="94"/>
      <c r="C770" s="94"/>
      <c r="D770" s="94"/>
      <c r="E770" s="94"/>
      <c r="F770" s="94"/>
      <c r="G770" s="94"/>
      <c r="H770" s="94"/>
      <c r="I770" s="94"/>
      <c r="J770" s="94"/>
      <c r="K770" s="94"/>
      <c r="L770" s="94"/>
      <c r="M770" s="94"/>
      <c r="N770" s="94"/>
      <c r="O770" s="94"/>
      <c r="P770" s="94"/>
      <c r="Q770" s="94"/>
      <c r="R770" s="94"/>
      <c r="S770" s="94"/>
      <c r="T770" s="94"/>
      <c r="U770" s="94"/>
      <c r="V770" s="94"/>
      <c r="W770" s="94"/>
      <c r="X770" s="94"/>
      <c r="Y770" s="94"/>
      <c r="Z770" s="94"/>
    </row>
    <row r="771" spans="1:26" ht="20.25" customHeight="1" x14ac:dyDescent="0.25">
      <c r="A771" s="94"/>
      <c r="B771" s="94"/>
      <c r="C771" s="94"/>
      <c r="D771" s="94"/>
      <c r="E771" s="94"/>
      <c r="F771" s="94"/>
      <c r="G771" s="94"/>
      <c r="H771" s="94"/>
      <c r="I771" s="94"/>
      <c r="J771" s="94"/>
      <c r="K771" s="94"/>
      <c r="L771" s="94"/>
      <c r="M771" s="94"/>
      <c r="N771" s="94"/>
      <c r="O771" s="94"/>
      <c r="P771" s="94"/>
      <c r="Q771" s="94"/>
      <c r="R771" s="94"/>
      <c r="S771" s="94"/>
      <c r="T771" s="94"/>
      <c r="U771" s="94"/>
      <c r="V771" s="94"/>
      <c r="W771" s="94"/>
      <c r="X771" s="94"/>
      <c r="Y771" s="94"/>
      <c r="Z771" s="94"/>
    </row>
    <row r="772" spans="1:26" ht="20.25" customHeight="1" x14ac:dyDescent="0.25">
      <c r="A772" s="94"/>
      <c r="B772" s="94"/>
      <c r="C772" s="94"/>
      <c r="D772" s="94"/>
      <c r="E772" s="94"/>
      <c r="F772" s="94"/>
      <c r="G772" s="94"/>
      <c r="H772" s="94"/>
      <c r="I772" s="94"/>
      <c r="J772" s="94"/>
      <c r="K772" s="94"/>
      <c r="L772" s="94"/>
      <c r="M772" s="94"/>
      <c r="N772" s="94"/>
      <c r="O772" s="94"/>
      <c r="P772" s="94"/>
      <c r="Q772" s="94"/>
      <c r="R772" s="94"/>
      <c r="S772" s="94"/>
      <c r="T772" s="94"/>
      <c r="U772" s="94"/>
      <c r="V772" s="94"/>
      <c r="W772" s="94"/>
      <c r="X772" s="94"/>
      <c r="Y772" s="94"/>
      <c r="Z772" s="94"/>
    </row>
    <row r="773" spans="1:26" ht="20.25" customHeight="1" x14ac:dyDescent="0.25">
      <c r="A773" s="94"/>
      <c r="B773" s="94"/>
      <c r="C773" s="94"/>
      <c r="D773" s="94"/>
      <c r="E773" s="94"/>
      <c r="F773" s="94"/>
      <c r="G773" s="94"/>
      <c r="H773" s="94"/>
      <c r="I773" s="94"/>
      <c r="J773" s="94"/>
      <c r="K773" s="94"/>
      <c r="L773" s="94"/>
      <c r="M773" s="94"/>
      <c r="N773" s="94"/>
      <c r="O773" s="94"/>
      <c r="P773" s="94"/>
      <c r="Q773" s="94"/>
      <c r="R773" s="94"/>
      <c r="S773" s="94"/>
      <c r="T773" s="94"/>
      <c r="U773" s="94"/>
      <c r="V773" s="94"/>
      <c r="W773" s="94"/>
      <c r="X773" s="94"/>
      <c r="Y773" s="94"/>
      <c r="Z773" s="94"/>
    </row>
    <row r="774" spans="1:26" ht="20.25" customHeight="1" x14ac:dyDescent="0.25">
      <c r="A774" s="94"/>
      <c r="B774" s="94"/>
      <c r="C774" s="94"/>
      <c r="D774" s="94"/>
      <c r="E774" s="94"/>
      <c r="F774" s="94"/>
      <c r="G774" s="94"/>
      <c r="H774" s="94"/>
      <c r="I774" s="94"/>
      <c r="J774" s="94"/>
      <c r="K774" s="94"/>
      <c r="L774" s="94"/>
      <c r="M774" s="94"/>
      <c r="N774" s="94"/>
      <c r="O774" s="94"/>
      <c r="P774" s="94"/>
      <c r="Q774" s="94"/>
      <c r="R774" s="94"/>
      <c r="S774" s="94"/>
      <c r="T774" s="94"/>
      <c r="U774" s="94"/>
      <c r="V774" s="94"/>
      <c r="W774" s="94"/>
      <c r="X774" s="94"/>
      <c r="Y774" s="94"/>
      <c r="Z774" s="94"/>
    </row>
    <row r="775" spans="1:26" ht="20.25" customHeight="1" x14ac:dyDescent="0.25">
      <c r="A775" s="94"/>
      <c r="B775" s="94"/>
      <c r="C775" s="94"/>
      <c r="D775" s="94"/>
      <c r="E775" s="94"/>
      <c r="F775" s="94"/>
      <c r="G775" s="94"/>
      <c r="H775" s="94"/>
      <c r="I775" s="94"/>
      <c r="J775" s="94"/>
      <c r="K775" s="94"/>
      <c r="L775" s="94"/>
      <c r="M775" s="94"/>
      <c r="N775" s="94"/>
      <c r="O775" s="94"/>
      <c r="P775" s="94"/>
      <c r="Q775" s="94"/>
      <c r="R775" s="94"/>
      <c r="S775" s="94"/>
      <c r="T775" s="94"/>
      <c r="U775" s="94"/>
      <c r="V775" s="94"/>
      <c r="W775" s="94"/>
      <c r="X775" s="94"/>
      <c r="Y775" s="94"/>
      <c r="Z775" s="94"/>
    </row>
    <row r="776" spans="1:26" ht="20.25" customHeight="1" x14ac:dyDescent="0.25">
      <c r="A776" s="94"/>
      <c r="B776" s="94"/>
      <c r="C776" s="94"/>
      <c r="D776" s="94"/>
      <c r="E776" s="94"/>
      <c r="F776" s="94"/>
      <c r="G776" s="94"/>
      <c r="H776" s="94"/>
      <c r="I776" s="94"/>
      <c r="J776" s="94"/>
      <c r="K776" s="94"/>
      <c r="L776" s="94"/>
      <c r="M776" s="94"/>
      <c r="N776" s="94"/>
      <c r="O776" s="94"/>
      <c r="P776" s="94"/>
      <c r="Q776" s="94"/>
      <c r="R776" s="94"/>
      <c r="S776" s="94"/>
      <c r="T776" s="94"/>
      <c r="U776" s="94"/>
      <c r="V776" s="94"/>
      <c r="W776" s="94"/>
      <c r="X776" s="94"/>
      <c r="Y776" s="94"/>
      <c r="Z776" s="94"/>
    </row>
    <row r="777" spans="1:26" ht="20.25" customHeight="1" x14ac:dyDescent="0.25">
      <c r="A777" s="94"/>
      <c r="B777" s="94"/>
      <c r="C777" s="94"/>
      <c r="D777" s="94"/>
      <c r="E777" s="94"/>
      <c r="F777" s="94"/>
      <c r="G777" s="94"/>
      <c r="H777" s="94"/>
      <c r="I777" s="94"/>
      <c r="J777" s="94"/>
      <c r="K777" s="94"/>
      <c r="L777" s="94"/>
      <c r="M777" s="94"/>
      <c r="N777" s="94"/>
      <c r="O777" s="94"/>
      <c r="P777" s="94"/>
      <c r="Q777" s="94"/>
      <c r="R777" s="94"/>
      <c r="S777" s="94"/>
      <c r="T777" s="94"/>
      <c r="U777" s="94"/>
      <c r="V777" s="94"/>
      <c r="W777" s="94"/>
      <c r="X777" s="94"/>
      <c r="Y777" s="94"/>
      <c r="Z777" s="94"/>
    </row>
    <row r="778" spans="1:26" ht="20.25" customHeight="1" x14ac:dyDescent="0.25">
      <c r="A778" s="94"/>
      <c r="B778" s="94"/>
      <c r="C778" s="94"/>
      <c r="D778" s="94"/>
      <c r="E778" s="94"/>
      <c r="F778" s="94"/>
      <c r="G778" s="94"/>
      <c r="H778" s="94"/>
      <c r="I778" s="94"/>
      <c r="J778" s="94"/>
      <c r="K778" s="94"/>
      <c r="L778" s="94"/>
      <c r="M778" s="94"/>
      <c r="N778" s="94"/>
      <c r="O778" s="94"/>
      <c r="P778" s="94"/>
      <c r="Q778" s="94"/>
      <c r="R778" s="94"/>
      <c r="S778" s="94"/>
      <c r="T778" s="94"/>
      <c r="U778" s="94"/>
      <c r="V778" s="94"/>
      <c r="W778" s="94"/>
      <c r="X778" s="94"/>
      <c r="Y778" s="94"/>
      <c r="Z778" s="94"/>
    </row>
    <row r="779" spans="1:26" ht="20.25" customHeight="1" x14ac:dyDescent="0.25">
      <c r="A779" s="94"/>
      <c r="B779" s="94"/>
      <c r="C779" s="94"/>
      <c r="D779" s="94"/>
      <c r="E779" s="94"/>
      <c r="F779" s="94"/>
      <c r="G779" s="94"/>
      <c r="H779" s="94"/>
      <c r="I779" s="94"/>
      <c r="J779" s="94"/>
      <c r="K779" s="94"/>
      <c r="L779" s="94"/>
      <c r="M779" s="94"/>
      <c r="N779" s="94"/>
      <c r="O779" s="94"/>
      <c r="P779" s="94"/>
      <c r="Q779" s="94"/>
      <c r="R779" s="94"/>
      <c r="S779" s="94"/>
      <c r="T779" s="94"/>
      <c r="U779" s="94"/>
      <c r="V779" s="94"/>
      <c r="W779" s="94"/>
      <c r="X779" s="94"/>
      <c r="Y779" s="94"/>
      <c r="Z779" s="94"/>
    </row>
    <row r="780" spans="1:26" ht="20.25" customHeight="1" x14ac:dyDescent="0.25">
      <c r="A780" s="94"/>
      <c r="B780" s="94"/>
      <c r="C780" s="94"/>
      <c r="D780" s="94"/>
      <c r="E780" s="94"/>
      <c r="F780" s="94"/>
      <c r="G780" s="94"/>
      <c r="H780" s="94"/>
      <c r="I780" s="94"/>
      <c r="J780" s="94"/>
      <c r="K780" s="94"/>
      <c r="L780" s="94"/>
      <c r="M780" s="94"/>
      <c r="N780" s="94"/>
      <c r="O780" s="94"/>
      <c r="P780" s="94"/>
      <c r="Q780" s="94"/>
      <c r="R780" s="94"/>
      <c r="S780" s="94"/>
      <c r="T780" s="94"/>
      <c r="U780" s="94"/>
      <c r="V780" s="94"/>
      <c r="W780" s="94"/>
      <c r="X780" s="94"/>
      <c r="Y780" s="94"/>
      <c r="Z780" s="94"/>
    </row>
    <row r="781" spans="1:26" ht="20.25" customHeight="1" x14ac:dyDescent="0.25">
      <c r="A781" s="94"/>
      <c r="B781" s="94"/>
      <c r="C781" s="94"/>
      <c r="D781" s="94"/>
      <c r="E781" s="94"/>
      <c r="F781" s="94"/>
      <c r="G781" s="94"/>
      <c r="H781" s="94"/>
      <c r="I781" s="94"/>
      <c r="J781" s="94"/>
      <c r="K781" s="94"/>
      <c r="L781" s="94"/>
      <c r="M781" s="94"/>
      <c r="N781" s="94"/>
      <c r="O781" s="94"/>
      <c r="P781" s="94"/>
      <c r="Q781" s="94"/>
      <c r="R781" s="94"/>
      <c r="S781" s="94"/>
      <c r="T781" s="94"/>
      <c r="U781" s="94"/>
      <c r="V781" s="94"/>
      <c r="W781" s="94"/>
      <c r="X781" s="94"/>
      <c r="Y781" s="94"/>
      <c r="Z781" s="94"/>
    </row>
    <row r="782" spans="1:26" ht="20.25" customHeight="1" x14ac:dyDescent="0.25">
      <c r="A782" s="94"/>
      <c r="B782" s="94"/>
      <c r="C782" s="94"/>
      <c r="D782" s="94"/>
      <c r="E782" s="94"/>
      <c r="F782" s="94"/>
      <c r="G782" s="94"/>
      <c r="H782" s="94"/>
      <c r="I782" s="94"/>
      <c r="J782" s="94"/>
      <c r="K782" s="94"/>
      <c r="L782" s="94"/>
      <c r="M782" s="94"/>
      <c r="N782" s="94"/>
      <c r="O782" s="94"/>
      <c r="P782" s="94"/>
      <c r="Q782" s="94"/>
      <c r="R782" s="94"/>
      <c r="S782" s="94"/>
      <c r="T782" s="94"/>
      <c r="U782" s="94"/>
      <c r="V782" s="94"/>
      <c r="W782" s="94"/>
      <c r="X782" s="94"/>
      <c r="Y782" s="94"/>
      <c r="Z782" s="94"/>
    </row>
    <row r="783" spans="1:26" ht="20.25" customHeight="1" x14ac:dyDescent="0.25">
      <c r="A783" s="94"/>
      <c r="B783" s="94"/>
      <c r="C783" s="94"/>
      <c r="D783" s="94"/>
      <c r="E783" s="94"/>
      <c r="F783" s="94"/>
      <c r="G783" s="94"/>
      <c r="H783" s="94"/>
      <c r="I783" s="94"/>
      <c r="J783" s="94"/>
      <c r="K783" s="94"/>
      <c r="L783" s="94"/>
      <c r="M783" s="94"/>
      <c r="N783" s="94"/>
      <c r="O783" s="94"/>
      <c r="P783" s="94"/>
      <c r="Q783" s="94"/>
      <c r="R783" s="94"/>
      <c r="S783" s="94"/>
      <c r="T783" s="94"/>
      <c r="U783" s="94"/>
      <c r="V783" s="94"/>
      <c r="W783" s="94"/>
      <c r="X783" s="94"/>
      <c r="Y783" s="94"/>
      <c r="Z783" s="94"/>
    </row>
    <row r="784" spans="1:26" ht="20.25" customHeight="1" x14ac:dyDescent="0.25">
      <c r="A784" s="94"/>
      <c r="B784" s="94"/>
      <c r="C784" s="94"/>
      <c r="D784" s="94"/>
      <c r="E784" s="94"/>
      <c r="F784" s="94"/>
      <c r="G784" s="94"/>
      <c r="H784" s="94"/>
      <c r="I784" s="94"/>
      <c r="J784" s="94"/>
      <c r="K784" s="94"/>
      <c r="L784" s="94"/>
      <c r="M784" s="94"/>
      <c r="N784" s="94"/>
      <c r="O784" s="94"/>
      <c r="P784" s="94"/>
      <c r="Q784" s="94"/>
      <c r="R784" s="94"/>
      <c r="S784" s="94"/>
      <c r="T784" s="94"/>
      <c r="U784" s="94"/>
      <c r="V784" s="94"/>
      <c r="W784" s="94"/>
      <c r="X784" s="94"/>
      <c r="Y784" s="94"/>
      <c r="Z784" s="94"/>
    </row>
    <row r="785" spans="1:26" ht="20.25" customHeight="1" x14ac:dyDescent="0.25">
      <c r="A785" s="94"/>
      <c r="B785" s="94"/>
      <c r="C785" s="94"/>
      <c r="D785" s="94"/>
      <c r="E785" s="94"/>
      <c r="F785" s="94"/>
      <c r="G785" s="94"/>
      <c r="H785" s="94"/>
      <c r="I785" s="94"/>
      <c r="J785" s="94"/>
      <c r="K785" s="94"/>
      <c r="L785" s="94"/>
      <c r="M785" s="94"/>
      <c r="N785" s="94"/>
      <c r="O785" s="94"/>
      <c r="P785" s="94"/>
      <c r="Q785" s="94"/>
      <c r="R785" s="94"/>
      <c r="S785" s="94"/>
      <c r="T785" s="94"/>
      <c r="U785" s="94"/>
      <c r="V785" s="94"/>
      <c r="W785" s="94"/>
      <c r="X785" s="94"/>
      <c r="Y785" s="94"/>
      <c r="Z785" s="94"/>
    </row>
    <row r="786" spans="1:26" ht="20.25" customHeight="1" x14ac:dyDescent="0.25">
      <c r="A786" s="94"/>
      <c r="B786" s="94"/>
      <c r="C786" s="94"/>
      <c r="D786" s="94"/>
      <c r="E786" s="94"/>
      <c r="F786" s="94"/>
      <c r="G786" s="94"/>
      <c r="H786" s="94"/>
      <c r="I786" s="94"/>
      <c r="J786" s="94"/>
      <c r="K786" s="94"/>
      <c r="L786" s="94"/>
      <c r="M786" s="94"/>
      <c r="N786" s="94"/>
      <c r="O786" s="94"/>
      <c r="P786" s="94"/>
      <c r="Q786" s="94"/>
      <c r="R786" s="94"/>
      <c r="S786" s="94"/>
      <c r="T786" s="94"/>
      <c r="U786" s="94"/>
      <c r="V786" s="94"/>
      <c r="W786" s="94"/>
      <c r="X786" s="94"/>
      <c r="Y786" s="94"/>
      <c r="Z786" s="94"/>
    </row>
    <row r="787" spans="1:26" ht="20.25" customHeight="1" x14ac:dyDescent="0.25">
      <c r="A787" s="94"/>
      <c r="B787" s="94"/>
      <c r="C787" s="94"/>
      <c r="D787" s="94"/>
      <c r="E787" s="94"/>
      <c r="F787" s="94"/>
      <c r="G787" s="94"/>
      <c r="H787" s="94"/>
      <c r="I787" s="94"/>
      <c r="J787" s="94"/>
      <c r="K787" s="94"/>
      <c r="L787" s="94"/>
      <c r="M787" s="94"/>
      <c r="N787" s="94"/>
      <c r="O787" s="94"/>
      <c r="P787" s="94"/>
      <c r="Q787" s="94"/>
      <c r="R787" s="94"/>
      <c r="S787" s="94"/>
      <c r="T787" s="94"/>
      <c r="U787" s="94"/>
      <c r="V787" s="94"/>
      <c r="W787" s="94"/>
      <c r="X787" s="94"/>
      <c r="Y787" s="94"/>
      <c r="Z787" s="94"/>
    </row>
    <row r="788" spans="1:26" ht="20.25" customHeight="1" x14ac:dyDescent="0.25">
      <c r="A788" s="94"/>
      <c r="B788" s="94"/>
      <c r="C788" s="94"/>
      <c r="D788" s="94"/>
      <c r="E788" s="94"/>
      <c r="F788" s="94"/>
      <c r="G788" s="94"/>
      <c r="H788" s="94"/>
      <c r="I788" s="94"/>
      <c r="J788" s="94"/>
      <c r="K788" s="94"/>
      <c r="L788" s="94"/>
      <c r="M788" s="94"/>
      <c r="N788" s="94"/>
      <c r="O788" s="94"/>
      <c r="P788" s="94"/>
      <c r="Q788" s="94"/>
      <c r="R788" s="94"/>
      <c r="S788" s="94"/>
      <c r="T788" s="94"/>
      <c r="U788" s="94"/>
      <c r="V788" s="94"/>
      <c r="W788" s="94"/>
      <c r="X788" s="94"/>
      <c r="Y788" s="94"/>
      <c r="Z788" s="94"/>
    </row>
    <row r="789" spans="1:26" ht="20.25" customHeight="1" x14ac:dyDescent="0.25">
      <c r="A789" s="94"/>
      <c r="B789" s="94"/>
      <c r="C789" s="94"/>
      <c r="D789" s="94"/>
      <c r="E789" s="94"/>
      <c r="F789" s="94"/>
      <c r="G789" s="94"/>
      <c r="H789" s="94"/>
      <c r="I789" s="94"/>
      <c r="J789" s="94"/>
      <c r="K789" s="94"/>
      <c r="L789" s="94"/>
      <c r="M789" s="94"/>
      <c r="N789" s="94"/>
      <c r="O789" s="94"/>
      <c r="P789" s="94"/>
      <c r="Q789" s="94"/>
      <c r="R789" s="94"/>
      <c r="S789" s="94"/>
      <c r="T789" s="94"/>
      <c r="U789" s="94"/>
      <c r="V789" s="94"/>
      <c r="W789" s="94"/>
      <c r="X789" s="94"/>
      <c r="Y789" s="94"/>
      <c r="Z789" s="94"/>
    </row>
    <row r="790" spans="1:26" ht="20.25" customHeight="1" x14ac:dyDescent="0.25">
      <c r="A790" s="94"/>
      <c r="B790" s="94"/>
      <c r="C790" s="94"/>
      <c r="D790" s="94"/>
      <c r="E790" s="94"/>
      <c r="F790" s="94"/>
      <c r="G790" s="94"/>
      <c r="H790" s="94"/>
      <c r="I790" s="94"/>
      <c r="J790" s="94"/>
      <c r="K790" s="94"/>
      <c r="L790" s="94"/>
      <c r="M790" s="94"/>
      <c r="N790" s="94"/>
      <c r="O790" s="94"/>
      <c r="P790" s="94"/>
      <c r="Q790" s="94"/>
      <c r="R790" s="94"/>
      <c r="S790" s="94"/>
      <c r="T790" s="94"/>
      <c r="U790" s="94"/>
      <c r="V790" s="94"/>
      <c r="W790" s="94"/>
      <c r="X790" s="94"/>
      <c r="Y790" s="94"/>
      <c r="Z790" s="94"/>
    </row>
    <row r="791" spans="1:26" ht="20.25" customHeight="1" x14ac:dyDescent="0.25">
      <c r="A791" s="94"/>
      <c r="B791" s="94"/>
      <c r="C791" s="94"/>
      <c r="D791" s="94"/>
      <c r="E791" s="94"/>
      <c r="F791" s="94"/>
      <c r="G791" s="94"/>
      <c r="H791" s="94"/>
      <c r="I791" s="94"/>
      <c r="J791" s="94"/>
      <c r="K791" s="94"/>
      <c r="L791" s="94"/>
      <c r="M791" s="94"/>
      <c r="N791" s="94"/>
      <c r="O791" s="94"/>
      <c r="P791" s="94"/>
      <c r="Q791" s="94"/>
      <c r="R791" s="94"/>
      <c r="S791" s="94"/>
      <c r="T791" s="94"/>
      <c r="U791" s="94"/>
      <c r="V791" s="94"/>
      <c r="W791" s="94"/>
      <c r="X791" s="94"/>
      <c r="Y791" s="94"/>
      <c r="Z791" s="94"/>
    </row>
    <row r="792" spans="1:26" ht="20.25" customHeight="1" x14ac:dyDescent="0.25">
      <c r="A792" s="94"/>
      <c r="B792" s="94"/>
      <c r="C792" s="94"/>
      <c r="D792" s="94"/>
      <c r="E792" s="94"/>
      <c r="F792" s="94"/>
      <c r="G792" s="94"/>
      <c r="H792" s="94"/>
      <c r="I792" s="94"/>
      <c r="J792" s="94"/>
      <c r="K792" s="94"/>
      <c r="L792" s="94"/>
      <c r="M792" s="94"/>
      <c r="N792" s="94"/>
      <c r="O792" s="94"/>
      <c r="P792" s="94"/>
      <c r="Q792" s="94"/>
      <c r="R792" s="94"/>
      <c r="S792" s="94"/>
      <c r="T792" s="94"/>
      <c r="U792" s="94"/>
      <c r="V792" s="94"/>
      <c r="W792" s="94"/>
      <c r="X792" s="94"/>
      <c r="Y792" s="94"/>
      <c r="Z792" s="94"/>
    </row>
    <row r="793" spans="1:26" ht="20.25" customHeight="1" x14ac:dyDescent="0.25">
      <c r="A793" s="94"/>
      <c r="B793" s="94"/>
      <c r="C793" s="94"/>
      <c r="D793" s="94"/>
      <c r="E793" s="94"/>
      <c r="F793" s="94"/>
      <c r="G793" s="94"/>
      <c r="H793" s="94"/>
      <c r="I793" s="94"/>
      <c r="J793" s="94"/>
      <c r="K793" s="94"/>
      <c r="L793" s="94"/>
      <c r="M793" s="94"/>
      <c r="N793" s="94"/>
      <c r="O793" s="94"/>
      <c r="P793" s="94"/>
      <c r="Q793" s="94"/>
      <c r="R793" s="94"/>
      <c r="S793" s="94"/>
      <c r="T793" s="94"/>
      <c r="U793" s="94"/>
      <c r="V793" s="94"/>
      <c r="W793" s="94"/>
      <c r="X793" s="94"/>
      <c r="Y793" s="94"/>
      <c r="Z793" s="94"/>
    </row>
    <row r="794" spans="1:26" ht="20.25" customHeight="1" x14ac:dyDescent="0.25">
      <c r="A794" s="94"/>
      <c r="B794" s="94"/>
      <c r="C794" s="94"/>
      <c r="D794" s="94"/>
      <c r="E794" s="94"/>
      <c r="F794" s="94"/>
      <c r="G794" s="94"/>
      <c r="H794" s="94"/>
      <c r="I794" s="94"/>
      <c r="J794" s="94"/>
      <c r="K794" s="94"/>
      <c r="L794" s="94"/>
      <c r="M794" s="94"/>
      <c r="N794" s="94"/>
      <c r="O794" s="94"/>
      <c r="P794" s="94"/>
      <c r="Q794" s="94"/>
      <c r="R794" s="94"/>
      <c r="S794" s="94"/>
      <c r="T794" s="94"/>
      <c r="U794" s="94"/>
      <c r="V794" s="94"/>
      <c r="W794" s="94"/>
      <c r="X794" s="94"/>
      <c r="Y794" s="94"/>
      <c r="Z794" s="94"/>
    </row>
    <row r="795" spans="1:26" ht="20.25" customHeight="1" x14ac:dyDescent="0.25">
      <c r="A795" s="94"/>
      <c r="B795" s="94"/>
      <c r="C795" s="94"/>
      <c r="D795" s="94"/>
      <c r="E795" s="94"/>
      <c r="F795" s="94"/>
      <c r="G795" s="94"/>
      <c r="H795" s="94"/>
      <c r="I795" s="94"/>
      <c r="J795" s="94"/>
      <c r="K795" s="94"/>
      <c r="L795" s="94"/>
      <c r="M795" s="94"/>
      <c r="N795" s="94"/>
      <c r="O795" s="94"/>
      <c r="P795" s="94"/>
      <c r="Q795" s="94"/>
      <c r="R795" s="94"/>
      <c r="S795" s="94"/>
      <c r="T795" s="94"/>
      <c r="U795" s="94"/>
      <c r="V795" s="94"/>
      <c r="W795" s="94"/>
      <c r="X795" s="94"/>
      <c r="Y795" s="94"/>
      <c r="Z795" s="94"/>
    </row>
    <row r="796" spans="1:26" ht="20.25" customHeight="1" x14ac:dyDescent="0.25">
      <c r="A796" s="94"/>
      <c r="B796" s="94"/>
      <c r="C796" s="94"/>
      <c r="D796" s="94"/>
      <c r="E796" s="94"/>
      <c r="F796" s="94"/>
      <c r="G796" s="94"/>
      <c r="H796" s="94"/>
      <c r="I796" s="94"/>
      <c r="J796" s="94"/>
      <c r="K796" s="94"/>
      <c r="L796" s="94"/>
      <c r="M796" s="94"/>
      <c r="N796" s="94"/>
      <c r="O796" s="94"/>
      <c r="P796" s="94"/>
      <c r="Q796" s="94"/>
      <c r="R796" s="94"/>
      <c r="S796" s="94"/>
      <c r="T796" s="94"/>
      <c r="U796" s="94"/>
      <c r="V796" s="94"/>
      <c r="W796" s="94"/>
      <c r="X796" s="94"/>
      <c r="Y796" s="94"/>
      <c r="Z796" s="94"/>
    </row>
    <row r="797" spans="1:26" ht="20.25" customHeight="1" x14ac:dyDescent="0.25">
      <c r="A797" s="94"/>
      <c r="B797" s="94"/>
      <c r="C797" s="94"/>
      <c r="D797" s="94"/>
      <c r="E797" s="94"/>
      <c r="F797" s="94"/>
      <c r="G797" s="94"/>
      <c r="H797" s="94"/>
      <c r="I797" s="94"/>
      <c r="J797" s="94"/>
      <c r="K797" s="94"/>
      <c r="L797" s="94"/>
      <c r="M797" s="94"/>
      <c r="N797" s="94"/>
      <c r="O797" s="94"/>
      <c r="P797" s="94"/>
      <c r="Q797" s="94"/>
      <c r="R797" s="94"/>
      <c r="S797" s="94"/>
      <c r="T797" s="94"/>
      <c r="U797" s="94"/>
      <c r="V797" s="94"/>
      <c r="W797" s="94"/>
      <c r="X797" s="94"/>
      <c r="Y797" s="94"/>
      <c r="Z797" s="94"/>
    </row>
    <row r="798" spans="1:26" ht="20.25" customHeight="1" x14ac:dyDescent="0.25">
      <c r="A798" s="94"/>
      <c r="B798" s="94"/>
      <c r="C798" s="94"/>
      <c r="D798" s="94"/>
      <c r="E798" s="94"/>
      <c r="F798" s="94"/>
      <c r="G798" s="94"/>
      <c r="H798" s="94"/>
      <c r="I798" s="94"/>
      <c r="J798" s="94"/>
      <c r="K798" s="94"/>
      <c r="L798" s="94"/>
      <c r="M798" s="94"/>
      <c r="N798" s="94"/>
      <c r="O798" s="94"/>
      <c r="P798" s="94"/>
      <c r="Q798" s="94"/>
      <c r="R798" s="94"/>
      <c r="S798" s="94"/>
      <c r="T798" s="94"/>
      <c r="U798" s="94"/>
      <c r="V798" s="94"/>
      <c r="W798" s="94"/>
      <c r="X798" s="94"/>
      <c r="Y798" s="94"/>
      <c r="Z798" s="94"/>
    </row>
    <row r="799" spans="1:26" ht="20.25" customHeight="1" x14ac:dyDescent="0.25">
      <c r="A799" s="94"/>
      <c r="B799" s="94"/>
      <c r="C799" s="94"/>
      <c r="D799" s="94"/>
      <c r="E799" s="94"/>
      <c r="F799" s="94"/>
      <c r="G799" s="94"/>
      <c r="H799" s="94"/>
      <c r="I799" s="94"/>
      <c r="J799" s="94"/>
      <c r="K799" s="94"/>
      <c r="L799" s="94"/>
      <c r="M799" s="94"/>
      <c r="N799" s="94"/>
      <c r="O799" s="94"/>
      <c r="P799" s="94"/>
      <c r="Q799" s="94"/>
      <c r="R799" s="94"/>
      <c r="S799" s="94"/>
      <c r="T799" s="94"/>
      <c r="U799" s="94"/>
      <c r="V799" s="94"/>
      <c r="W799" s="94"/>
      <c r="X799" s="94"/>
      <c r="Y799" s="94"/>
      <c r="Z799" s="94"/>
    </row>
    <row r="800" spans="1:26" ht="20.25" customHeight="1" x14ac:dyDescent="0.25">
      <c r="A800" s="94"/>
      <c r="B800" s="94"/>
      <c r="C800" s="94"/>
      <c r="D800" s="94"/>
      <c r="E800" s="94"/>
      <c r="F800" s="94"/>
      <c r="G800" s="94"/>
      <c r="H800" s="94"/>
      <c r="I800" s="94"/>
      <c r="J800" s="94"/>
      <c r="K800" s="94"/>
      <c r="L800" s="94"/>
      <c r="M800" s="94"/>
      <c r="N800" s="94"/>
      <c r="O800" s="94"/>
      <c r="P800" s="94"/>
      <c r="Q800" s="94"/>
      <c r="R800" s="94"/>
      <c r="S800" s="94"/>
      <c r="T800" s="94"/>
      <c r="U800" s="94"/>
      <c r="V800" s="94"/>
      <c r="W800" s="94"/>
      <c r="X800" s="94"/>
      <c r="Y800" s="94"/>
      <c r="Z800" s="94"/>
    </row>
    <row r="801" spans="1:26" ht="20.25" customHeight="1" x14ac:dyDescent="0.25">
      <c r="A801" s="94"/>
      <c r="B801" s="94"/>
      <c r="C801" s="94"/>
      <c r="D801" s="94"/>
      <c r="E801" s="94"/>
      <c r="F801" s="94"/>
      <c r="G801" s="94"/>
      <c r="H801" s="94"/>
      <c r="I801" s="94"/>
      <c r="J801" s="94"/>
      <c r="K801" s="94"/>
      <c r="L801" s="94"/>
      <c r="M801" s="94"/>
      <c r="N801" s="94"/>
      <c r="O801" s="94"/>
      <c r="P801" s="94"/>
      <c r="Q801" s="94"/>
      <c r="R801" s="94"/>
      <c r="S801" s="94"/>
      <c r="T801" s="94"/>
      <c r="U801" s="94"/>
      <c r="V801" s="94"/>
      <c r="W801" s="94"/>
      <c r="X801" s="94"/>
      <c r="Y801" s="94"/>
      <c r="Z801" s="94"/>
    </row>
    <row r="802" spans="1:26" ht="20.25" customHeight="1" x14ac:dyDescent="0.25">
      <c r="A802" s="94"/>
      <c r="B802" s="94"/>
      <c r="C802" s="94"/>
      <c r="D802" s="94"/>
      <c r="E802" s="94"/>
      <c r="F802" s="94"/>
      <c r="G802" s="94"/>
      <c r="H802" s="94"/>
      <c r="I802" s="94"/>
      <c r="J802" s="94"/>
      <c r="K802" s="94"/>
      <c r="L802" s="94"/>
      <c r="M802" s="94"/>
      <c r="N802" s="94"/>
      <c r="O802" s="94"/>
      <c r="P802" s="94"/>
      <c r="Q802" s="94"/>
      <c r="R802" s="94"/>
      <c r="S802" s="94"/>
      <c r="T802" s="94"/>
      <c r="U802" s="94"/>
      <c r="V802" s="94"/>
      <c r="W802" s="94"/>
      <c r="X802" s="94"/>
      <c r="Y802" s="94"/>
      <c r="Z802" s="94"/>
    </row>
    <row r="803" spans="1:26" ht="20.25" customHeight="1" x14ac:dyDescent="0.25">
      <c r="A803" s="94"/>
      <c r="B803" s="94"/>
      <c r="C803" s="94"/>
      <c r="D803" s="94"/>
      <c r="E803" s="94"/>
      <c r="F803" s="94"/>
      <c r="G803" s="94"/>
      <c r="H803" s="94"/>
      <c r="I803" s="94"/>
      <c r="J803" s="94"/>
      <c r="K803" s="94"/>
      <c r="L803" s="94"/>
      <c r="M803" s="94"/>
      <c r="N803" s="94"/>
      <c r="O803" s="94"/>
      <c r="P803" s="94"/>
      <c r="Q803" s="94"/>
      <c r="R803" s="94"/>
      <c r="S803" s="94"/>
      <c r="T803" s="94"/>
      <c r="U803" s="94"/>
      <c r="V803" s="94"/>
      <c r="W803" s="94"/>
      <c r="X803" s="94"/>
      <c r="Y803" s="94"/>
      <c r="Z803" s="94"/>
    </row>
    <row r="804" spans="1:26" ht="20.25" customHeight="1" x14ac:dyDescent="0.25">
      <c r="A804" s="94"/>
      <c r="B804" s="94"/>
      <c r="C804" s="94"/>
      <c r="D804" s="94"/>
      <c r="E804" s="94"/>
      <c r="F804" s="94"/>
      <c r="G804" s="94"/>
      <c r="H804" s="94"/>
      <c r="I804" s="94"/>
      <c r="J804" s="94"/>
      <c r="K804" s="94"/>
      <c r="L804" s="94"/>
      <c r="M804" s="94"/>
      <c r="N804" s="94"/>
      <c r="O804" s="94"/>
      <c r="P804" s="94"/>
      <c r="Q804" s="94"/>
      <c r="R804" s="94"/>
      <c r="S804" s="94"/>
      <c r="T804" s="94"/>
      <c r="U804" s="94"/>
      <c r="V804" s="94"/>
      <c r="W804" s="94"/>
      <c r="X804" s="94"/>
      <c r="Y804" s="94"/>
      <c r="Z804" s="94"/>
    </row>
    <row r="805" spans="1:26" ht="20.25" customHeight="1" x14ac:dyDescent="0.25">
      <c r="A805" s="94"/>
      <c r="B805" s="94"/>
      <c r="C805" s="94"/>
      <c r="D805" s="94"/>
      <c r="E805" s="94"/>
      <c r="F805" s="94"/>
      <c r="G805" s="94"/>
      <c r="H805" s="94"/>
      <c r="I805" s="94"/>
      <c r="J805" s="94"/>
      <c r="K805" s="94"/>
      <c r="L805" s="94"/>
      <c r="M805" s="94"/>
      <c r="N805" s="94"/>
      <c r="O805" s="94"/>
      <c r="P805" s="94"/>
      <c r="Q805" s="94"/>
      <c r="R805" s="94"/>
      <c r="S805" s="94"/>
      <c r="T805" s="94"/>
      <c r="U805" s="94"/>
      <c r="V805" s="94"/>
      <c r="W805" s="94"/>
      <c r="X805" s="94"/>
      <c r="Y805" s="94"/>
      <c r="Z805" s="94"/>
    </row>
    <row r="806" spans="1:26" ht="20.25" customHeight="1" x14ac:dyDescent="0.25">
      <c r="A806" s="94"/>
      <c r="B806" s="94"/>
      <c r="C806" s="94"/>
      <c r="D806" s="94"/>
      <c r="E806" s="94"/>
      <c r="F806" s="94"/>
      <c r="G806" s="94"/>
      <c r="H806" s="94"/>
      <c r="I806" s="94"/>
      <c r="J806" s="94"/>
      <c r="K806" s="94"/>
      <c r="L806" s="94"/>
      <c r="M806" s="94"/>
      <c r="N806" s="94"/>
      <c r="O806" s="94"/>
      <c r="P806" s="94"/>
      <c r="Q806" s="94"/>
      <c r="R806" s="94"/>
      <c r="S806" s="94"/>
      <c r="T806" s="94"/>
      <c r="U806" s="94"/>
      <c r="V806" s="94"/>
      <c r="W806" s="94"/>
      <c r="X806" s="94"/>
      <c r="Y806" s="94"/>
      <c r="Z806" s="94"/>
    </row>
    <row r="807" spans="1:26" ht="20.25" customHeight="1" x14ac:dyDescent="0.25">
      <c r="A807" s="94"/>
      <c r="B807" s="94"/>
      <c r="C807" s="94"/>
      <c r="D807" s="94"/>
      <c r="E807" s="94"/>
      <c r="F807" s="94"/>
      <c r="G807" s="94"/>
      <c r="H807" s="94"/>
      <c r="I807" s="94"/>
      <c r="J807" s="94"/>
      <c r="K807" s="94"/>
      <c r="L807" s="94"/>
      <c r="M807" s="94"/>
      <c r="N807" s="94"/>
      <c r="O807" s="94"/>
      <c r="P807" s="94"/>
      <c r="Q807" s="94"/>
      <c r="R807" s="94"/>
      <c r="S807" s="94"/>
      <c r="T807" s="94"/>
      <c r="U807" s="94"/>
      <c r="V807" s="94"/>
      <c r="W807" s="94"/>
      <c r="X807" s="94"/>
      <c r="Y807" s="94"/>
      <c r="Z807" s="94"/>
    </row>
    <row r="808" spans="1:26" ht="20.25" customHeight="1" x14ac:dyDescent="0.25">
      <c r="A808" s="94"/>
      <c r="B808" s="94"/>
      <c r="C808" s="94"/>
      <c r="D808" s="94"/>
      <c r="E808" s="94"/>
      <c r="F808" s="94"/>
      <c r="G808" s="94"/>
      <c r="H808" s="94"/>
      <c r="I808" s="94"/>
      <c r="J808" s="94"/>
      <c r="K808" s="94"/>
      <c r="L808" s="94"/>
      <c r="M808" s="94"/>
      <c r="N808" s="94"/>
      <c r="O808" s="94"/>
      <c r="P808" s="94"/>
      <c r="Q808" s="94"/>
      <c r="R808" s="94"/>
      <c r="S808" s="94"/>
      <c r="T808" s="94"/>
      <c r="U808" s="94"/>
      <c r="V808" s="94"/>
      <c r="W808" s="94"/>
      <c r="X808" s="94"/>
      <c r="Y808" s="94"/>
      <c r="Z808" s="94"/>
    </row>
    <row r="809" spans="1:26" ht="20.25" customHeight="1" x14ac:dyDescent="0.25">
      <c r="A809" s="94"/>
      <c r="B809" s="94"/>
      <c r="C809" s="94"/>
      <c r="D809" s="94"/>
      <c r="E809" s="94"/>
      <c r="F809" s="94"/>
      <c r="G809" s="94"/>
      <c r="H809" s="94"/>
      <c r="I809" s="94"/>
      <c r="J809" s="94"/>
      <c r="K809" s="94"/>
      <c r="L809" s="94"/>
      <c r="M809" s="94"/>
      <c r="N809" s="94"/>
      <c r="O809" s="94"/>
      <c r="P809" s="94"/>
      <c r="Q809" s="94"/>
      <c r="R809" s="94"/>
      <c r="S809" s="94"/>
      <c r="T809" s="94"/>
      <c r="U809" s="94"/>
      <c r="V809" s="94"/>
      <c r="W809" s="94"/>
      <c r="X809" s="94"/>
      <c r="Y809" s="94"/>
      <c r="Z809" s="94"/>
    </row>
    <row r="810" spans="1:26" ht="20.25" customHeight="1" x14ac:dyDescent="0.25">
      <c r="A810" s="94"/>
      <c r="B810" s="94"/>
      <c r="C810" s="94"/>
      <c r="D810" s="94"/>
      <c r="E810" s="94"/>
      <c r="F810" s="94"/>
      <c r="G810" s="94"/>
      <c r="H810" s="94"/>
      <c r="I810" s="94"/>
      <c r="J810" s="94"/>
      <c r="K810" s="94"/>
      <c r="L810" s="94"/>
      <c r="M810" s="94"/>
      <c r="N810" s="94"/>
      <c r="O810" s="94"/>
      <c r="P810" s="94"/>
      <c r="Q810" s="94"/>
      <c r="R810" s="94"/>
      <c r="S810" s="94"/>
      <c r="T810" s="94"/>
      <c r="U810" s="94"/>
      <c r="V810" s="94"/>
      <c r="W810" s="94"/>
      <c r="X810" s="94"/>
      <c r="Y810" s="94"/>
      <c r="Z810" s="94"/>
    </row>
    <row r="811" spans="1:26" ht="20.25" customHeight="1" x14ac:dyDescent="0.25">
      <c r="A811" s="94"/>
      <c r="B811" s="94"/>
      <c r="C811" s="94"/>
      <c r="D811" s="94"/>
      <c r="E811" s="94"/>
      <c r="F811" s="94"/>
      <c r="G811" s="94"/>
      <c r="H811" s="94"/>
      <c r="I811" s="94"/>
      <c r="J811" s="94"/>
      <c r="K811" s="94"/>
      <c r="L811" s="94"/>
      <c r="M811" s="94"/>
      <c r="N811" s="94"/>
      <c r="O811" s="94"/>
      <c r="P811" s="94"/>
      <c r="Q811" s="94"/>
      <c r="R811" s="94"/>
      <c r="S811" s="94"/>
      <c r="T811" s="94"/>
      <c r="U811" s="94"/>
      <c r="V811" s="94"/>
      <c r="W811" s="94"/>
      <c r="X811" s="94"/>
      <c r="Y811" s="94"/>
      <c r="Z811" s="94"/>
    </row>
    <row r="812" spans="1:26" ht="20.25" customHeight="1" x14ac:dyDescent="0.25">
      <c r="A812" s="94"/>
      <c r="B812" s="94"/>
      <c r="C812" s="94"/>
      <c r="D812" s="94"/>
      <c r="E812" s="94"/>
      <c r="F812" s="94"/>
      <c r="G812" s="94"/>
      <c r="H812" s="94"/>
      <c r="I812" s="94"/>
      <c r="J812" s="94"/>
      <c r="K812" s="94"/>
      <c r="L812" s="94"/>
      <c r="M812" s="94"/>
      <c r="N812" s="94"/>
      <c r="O812" s="94"/>
      <c r="P812" s="94"/>
      <c r="Q812" s="94"/>
      <c r="R812" s="94"/>
      <c r="S812" s="94"/>
      <c r="T812" s="94"/>
      <c r="U812" s="94"/>
      <c r="V812" s="94"/>
      <c r="W812" s="94"/>
      <c r="X812" s="94"/>
      <c r="Y812" s="94"/>
      <c r="Z812" s="94"/>
    </row>
    <row r="813" spans="1:26" ht="20.25" customHeight="1" x14ac:dyDescent="0.25">
      <c r="A813" s="94"/>
      <c r="B813" s="94"/>
      <c r="C813" s="94"/>
      <c r="D813" s="94"/>
      <c r="E813" s="94"/>
      <c r="F813" s="94"/>
      <c r="G813" s="94"/>
      <c r="H813" s="94"/>
      <c r="I813" s="94"/>
      <c r="J813" s="94"/>
      <c r="K813" s="94"/>
      <c r="L813" s="94"/>
      <c r="M813" s="94"/>
      <c r="N813" s="94"/>
      <c r="O813" s="94"/>
      <c r="P813" s="94"/>
      <c r="Q813" s="94"/>
      <c r="R813" s="94"/>
      <c r="S813" s="94"/>
      <c r="T813" s="94"/>
      <c r="U813" s="94"/>
      <c r="V813" s="94"/>
      <c r="W813" s="94"/>
      <c r="X813" s="94"/>
      <c r="Y813" s="94"/>
      <c r="Z813" s="94"/>
    </row>
    <row r="814" spans="1:26" ht="20.25" customHeight="1" x14ac:dyDescent="0.25">
      <c r="A814" s="94"/>
      <c r="B814" s="94"/>
      <c r="C814" s="94"/>
      <c r="D814" s="94"/>
      <c r="E814" s="94"/>
      <c r="F814" s="94"/>
      <c r="G814" s="94"/>
      <c r="H814" s="94"/>
      <c r="I814" s="94"/>
      <c r="J814" s="94"/>
      <c r="K814" s="94"/>
      <c r="L814" s="94"/>
      <c r="M814" s="94"/>
      <c r="N814" s="94"/>
      <c r="O814" s="94"/>
      <c r="P814" s="94"/>
      <c r="Q814" s="94"/>
      <c r="R814" s="94"/>
      <c r="S814" s="94"/>
      <c r="T814" s="94"/>
      <c r="U814" s="94"/>
      <c r="V814" s="94"/>
      <c r="W814" s="94"/>
      <c r="X814" s="94"/>
      <c r="Y814" s="94"/>
      <c r="Z814" s="94"/>
    </row>
    <row r="815" spans="1:26" ht="20.25" customHeight="1" x14ac:dyDescent="0.25">
      <c r="A815" s="94"/>
      <c r="B815" s="94"/>
      <c r="C815" s="94"/>
      <c r="D815" s="94"/>
      <c r="E815" s="94"/>
      <c r="F815" s="94"/>
      <c r="G815" s="94"/>
      <c r="H815" s="94"/>
      <c r="I815" s="94"/>
      <c r="J815" s="94"/>
      <c r="K815" s="94"/>
      <c r="L815" s="94"/>
      <c r="M815" s="94"/>
      <c r="N815" s="94"/>
      <c r="O815" s="94"/>
      <c r="P815" s="94"/>
      <c r="Q815" s="94"/>
      <c r="R815" s="94"/>
      <c r="S815" s="94"/>
      <c r="T815" s="94"/>
      <c r="U815" s="94"/>
      <c r="V815" s="94"/>
      <c r="W815" s="94"/>
      <c r="X815" s="94"/>
      <c r="Y815" s="94"/>
      <c r="Z815" s="94"/>
    </row>
    <row r="816" spans="1:26" ht="20.25" customHeight="1" x14ac:dyDescent="0.25">
      <c r="A816" s="94"/>
      <c r="B816" s="94"/>
      <c r="C816" s="94"/>
      <c r="D816" s="94"/>
      <c r="E816" s="94"/>
      <c r="F816" s="94"/>
      <c r="G816" s="94"/>
      <c r="H816" s="94"/>
      <c r="I816" s="94"/>
      <c r="J816" s="94"/>
      <c r="K816" s="94"/>
      <c r="L816" s="94"/>
      <c r="M816" s="94"/>
      <c r="N816" s="94"/>
      <c r="O816" s="94"/>
      <c r="P816" s="94"/>
      <c r="Q816" s="94"/>
      <c r="R816" s="94"/>
      <c r="S816" s="94"/>
      <c r="T816" s="94"/>
      <c r="U816" s="94"/>
      <c r="V816" s="94"/>
      <c r="W816" s="94"/>
      <c r="X816" s="94"/>
      <c r="Y816" s="94"/>
      <c r="Z816" s="94"/>
    </row>
    <row r="817" spans="1:26" ht="20.25" customHeight="1" x14ac:dyDescent="0.25">
      <c r="A817" s="94"/>
      <c r="B817" s="94"/>
      <c r="C817" s="94"/>
      <c r="D817" s="94"/>
      <c r="E817" s="94"/>
      <c r="F817" s="94"/>
      <c r="G817" s="94"/>
      <c r="H817" s="94"/>
      <c r="I817" s="94"/>
      <c r="J817" s="94"/>
      <c r="K817" s="94"/>
      <c r="L817" s="94"/>
      <c r="M817" s="94"/>
      <c r="N817" s="94"/>
      <c r="O817" s="94"/>
      <c r="P817" s="94"/>
      <c r="Q817" s="94"/>
      <c r="R817" s="94"/>
      <c r="S817" s="94"/>
      <c r="T817" s="94"/>
      <c r="U817" s="94"/>
      <c r="V817" s="94"/>
      <c r="W817" s="94"/>
      <c r="X817" s="94"/>
      <c r="Y817" s="94"/>
      <c r="Z817" s="94"/>
    </row>
    <row r="818" spans="1:26" ht="20.25" customHeight="1" x14ac:dyDescent="0.25">
      <c r="A818" s="94"/>
      <c r="B818" s="94"/>
      <c r="C818" s="94"/>
      <c r="D818" s="94"/>
      <c r="E818" s="94"/>
      <c r="F818" s="94"/>
      <c r="G818" s="94"/>
      <c r="H818" s="94"/>
      <c r="I818" s="94"/>
      <c r="J818" s="94"/>
      <c r="K818" s="94"/>
      <c r="L818" s="94"/>
      <c r="M818" s="94"/>
      <c r="N818" s="94"/>
      <c r="O818" s="94"/>
      <c r="P818" s="94"/>
      <c r="Q818" s="94"/>
      <c r="R818" s="94"/>
      <c r="S818" s="94"/>
      <c r="T818" s="94"/>
      <c r="U818" s="94"/>
      <c r="V818" s="94"/>
      <c r="W818" s="94"/>
      <c r="X818" s="94"/>
      <c r="Y818" s="94"/>
      <c r="Z818" s="94"/>
    </row>
    <row r="819" spans="1:26" ht="20.25" customHeight="1" x14ac:dyDescent="0.25">
      <c r="A819" s="94"/>
      <c r="B819" s="94"/>
      <c r="C819" s="94"/>
      <c r="D819" s="94"/>
      <c r="E819" s="94"/>
      <c r="F819" s="94"/>
      <c r="G819" s="94"/>
      <c r="H819" s="94"/>
      <c r="I819" s="94"/>
      <c r="J819" s="94"/>
      <c r="K819" s="94"/>
      <c r="L819" s="94"/>
      <c r="M819" s="94"/>
      <c r="N819" s="94"/>
      <c r="O819" s="94"/>
      <c r="P819" s="94"/>
      <c r="Q819" s="94"/>
      <c r="R819" s="94"/>
      <c r="S819" s="94"/>
      <c r="T819" s="94"/>
      <c r="U819" s="94"/>
      <c r="V819" s="94"/>
      <c r="W819" s="94"/>
      <c r="X819" s="94"/>
      <c r="Y819" s="94"/>
      <c r="Z819" s="94"/>
    </row>
    <row r="820" spans="1:26" ht="20.25" customHeight="1" x14ac:dyDescent="0.25">
      <c r="A820" s="94"/>
      <c r="B820" s="94"/>
      <c r="C820" s="94"/>
      <c r="D820" s="94"/>
      <c r="E820" s="94"/>
      <c r="F820" s="94"/>
      <c r="G820" s="94"/>
      <c r="H820" s="94"/>
      <c r="I820" s="94"/>
      <c r="J820" s="94"/>
      <c r="K820" s="94"/>
      <c r="L820" s="94"/>
      <c r="M820" s="94"/>
      <c r="N820" s="94"/>
      <c r="O820" s="94"/>
      <c r="P820" s="94"/>
      <c r="Q820" s="94"/>
      <c r="R820" s="94"/>
      <c r="S820" s="94"/>
      <c r="T820" s="94"/>
      <c r="U820" s="94"/>
      <c r="V820" s="94"/>
      <c r="W820" s="94"/>
      <c r="X820" s="94"/>
      <c r="Y820" s="94"/>
      <c r="Z820" s="94"/>
    </row>
    <row r="821" spans="1:26" ht="20.25" customHeight="1" x14ac:dyDescent="0.25">
      <c r="A821" s="94"/>
      <c r="B821" s="94"/>
      <c r="C821" s="94"/>
      <c r="D821" s="94"/>
      <c r="E821" s="94"/>
      <c r="F821" s="94"/>
      <c r="G821" s="94"/>
      <c r="H821" s="94"/>
      <c r="I821" s="94"/>
      <c r="J821" s="94"/>
      <c r="K821" s="94"/>
      <c r="L821" s="94"/>
      <c r="M821" s="94"/>
      <c r="N821" s="94"/>
      <c r="O821" s="94"/>
      <c r="P821" s="94"/>
      <c r="Q821" s="94"/>
      <c r="R821" s="94"/>
      <c r="S821" s="94"/>
      <c r="T821" s="94"/>
      <c r="U821" s="94"/>
      <c r="V821" s="94"/>
      <c r="W821" s="94"/>
      <c r="X821" s="94"/>
      <c r="Y821" s="94"/>
      <c r="Z821" s="94"/>
    </row>
    <row r="822" spans="1:26" ht="20.25" customHeight="1" x14ac:dyDescent="0.25">
      <c r="A822" s="94"/>
      <c r="B822" s="94"/>
      <c r="C822" s="94"/>
      <c r="D822" s="94"/>
      <c r="E822" s="94"/>
      <c r="F822" s="94"/>
      <c r="G822" s="94"/>
      <c r="H822" s="94"/>
      <c r="I822" s="94"/>
      <c r="J822" s="94"/>
      <c r="K822" s="94"/>
      <c r="L822" s="94"/>
      <c r="M822" s="94"/>
      <c r="N822" s="94"/>
      <c r="O822" s="94"/>
      <c r="P822" s="94"/>
      <c r="Q822" s="94"/>
      <c r="R822" s="94"/>
      <c r="S822" s="94"/>
      <c r="T822" s="94"/>
      <c r="U822" s="94"/>
      <c r="V822" s="94"/>
      <c r="W822" s="94"/>
      <c r="X822" s="94"/>
      <c r="Y822" s="94"/>
      <c r="Z822" s="94"/>
    </row>
    <row r="823" spans="1:26" ht="20.25" customHeight="1" x14ac:dyDescent="0.25">
      <c r="A823" s="94"/>
      <c r="B823" s="94"/>
      <c r="C823" s="94"/>
      <c r="D823" s="94"/>
      <c r="E823" s="94"/>
      <c r="F823" s="94"/>
      <c r="G823" s="94"/>
      <c r="H823" s="94"/>
      <c r="I823" s="94"/>
      <c r="J823" s="94"/>
      <c r="K823" s="94"/>
      <c r="L823" s="94"/>
      <c r="M823" s="94"/>
      <c r="N823" s="94"/>
      <c r="O823" s="94"/>
      <c r="P823" s="94"/>
      <c r="Q823" s="94"/>
      <c r="R823" s="94"/>
      <c r="S823" s="94"/>
      <c r="T823" s="94"/>
      <c r="U823" s="94"/>
      <c r="V823" s="94"/>
      <c r="W823" s="94"/>
      <c r="X823" s="94"/>
      <c r="Y823" s="94"/>
      <c r="Z823" s="94"/>
    </row>
    <row r="824" spans="1:26" ht="20.25" customHeight="1" x14ac:dyDescent="0.25">
      <c r="A824" s="94"/>
      <c r="B824" s="94"/>
      <c r="C824" s="94"/>
      <c r="D824" s="94"/>
      <c r="E824" s="94"/>
      <c r="F824" s="94"/>
      <c r="G824" s="94"/>
      <c r="H824" s="94"/>
      <c r="I824" s="94"/>
      <c r="J824" s="94"/>
      <c r="K824" s="94"/>
      <c r="L824" s="94"/>
      <c r="M824" s="94"/>
      <c r="N824" s="94"/>
      <c r="O824" s="94"/>
      <c r="P824" s="94"/>
      <c r="Q824" s="94"/>
      <c r="R824" s="94"/>
      <c r="S824" s="94"/>
      <c r="T824" s="94"/>
      <c r="U824" s="94"/>
      <c r="V824" s="94"/>
      <c r="W824" s="94"/>
      <c r="X824" s="94"/>
      <c r="Y824" s="94"/>
      <c r="Z824" s="94"/>
    </row>
    <row r="825" spans="1:26" ht="20.25" customHeight="1" x14ac:dyDescent="0.25">
      <c r="A825" s="94"/>
      <c r="B825" s="94"/>
      <c r="C825" s="94"/>
      <c r="D825" s="94"/>
      <c r="E825" s="94"/>
      <c r="F825" s="94"/>
      <c r="G825" s="94"/>
      <c r="H825" s="94"/>
      <c r="I825" s="94"/>
      <c r="J825" s="94"/>
      <c r="K825" s="94"/>
      <c r="L825" s="94"/>
      <c r="M825" s="94"/>
      <c r="N825" s="94"/>
      <c r="O825" s="94"/>
      <c r="P825" s="94"/>
      <c r="Q825" s="94"/>
      <c r="R825" s="94"/>
      <c r="S825" s="94"/>
      <c r="T825" s="94"/>
      <c r="U825" s="94"/>
      <c r="V825" s="94"/>
      <c r="W825" s="94"/>
      <c r="X825" s="94"/>
      <c r="Y825" s="94"/>
      <c r="Z825" s="94"/>
    </row>
    <row r="826" spans="1:26" ht="20.25" customHeight="1" x14ac:dyDescent="0.25">
      <c r="A826" s="94"/>
      <c r="B826" s="94"/>
      <c r="C826" s="94"/>
      <c r="D826" s="94"/>
      <c r="E826" s="94"/>
      <c r="F826" s="94"/>
      <c r="G826" s="94"/>
      <c r="H826" s="94"/>
      <c r="I826" s="94"/>
      <c r="J826" s="94"/>
      <c r="K826" s="94"/>
      <c r="L826" s="94"/>
      <c r="M826" s="94"/>
      <c r="N826" s="94"/>
      <c r="O826" s="94"/>
      <c r="P826" s="94"/>
      <c r="Q826" s="94"/>
      <c r="R826" s="94"/>
      <c r="S826" s="94"/>
      <c r="T826" s="94"/>
      <c r="U826" s="94"/>
      <c r="V826" s="94"/>
      <c r="W826" s="94"/>
      <c r="X826" s="94"/>
      <c r="Y826" s="94"/>
      <c r="Z826" s="94"/>
    </row>
    <row r="827" spans="1:26" ht="20.25" customHeight="1" x14ac:dyDescent="0.25">
      <c r="A827" s="94"/>
      <c r="B827" s="94"/>
      <c r="C827" s="94"/>
      <c r="D827" s="94"/>
      <c r="E827" s="94"/>
      <c r="F827" s="94"/>
      <c r="G827" s="94"/>
      <c r="H827" s="94"/>
      <c r="I827" s="94"/>
      <c r="J827" s="94"/>
      <c r="K827" s="94"/>
      <c r="L827" s="94"/>
      <c r="M827" s="94"/>
      <c r="N827" s="94"/>
      <c r="O827" s="94"/>
      <c r="P827" s="94"/>
      <c r="Q827" s="94"/>
      <c r="R827" s="94"/>
      <c r="S827" s="94"/>
      <c r="T827" s="94"/>
      <c r="U827" s="94"/>
      <c r="V827" s="94"/>
      <c r="W827" s="94"/>
      <c r="X827" s="94"/>
      <c r="Y827" s="94"/>
      <c r="Z827" s="94"/>
    </row>
    <row r="828" spans="1:26" ht="20.25" customHeight="1" x14ac:dyDescent="0.25">
      <c r="A828" s="94"/>
      <c r="B828" s="94"/>
      <c r="C828" s="94"/>
      <c r="D828" s="94"/>
      <c r="E828" s="94"/>
      <c r="F828" s="94"/>
      <c r="G828" s="94"/>
      <c r="H828" s="94"/>
      <c r="I828" s="94"/>
      <c r="J828" s="94"/>
      <c r="K828" s="94"/>
      <c r="L828" s="94"/>
      <c r="M828" s="94"/>
      <c r="N828" s="94"/>
      <c r="O828" s="94"/>
      <c r="P828" s="94"/>
      <c r="Q828" s="94"/>
      <c r="R828" s="94"/>
      <c r="S828" s="94"/>
      <c r="T828" s="94"/>
      <c r="U828" s="94"/>
      <c r="V828" s="94"/>
      <c r="W828" s="94"/>
      <c r="X828" s="94"/>
      <c r="Y828" s="94"/>
      <c r="Z828" s="94"/>
    </row>
    <row r="829" spans="1:26" ht="20.25" customHeight="1" x14ac:dyDescent="0.25">
      <c r="A829" s="94"/>
      <c r="B829" s="94"/>
      <c r="C829" s="94"/>
      <c r="D829" s="94"/>
      <c r="E829" s="94"/>
      <c r="F829" s="94"/>
      <c r="G829" s="94"/>
      <c r="H829" s="94"/>
      <c r="I829" s="94"/>
      <c r="J829" s="94"/>
      <c r="K829" s="94"/>
      <c r="L829" s="94"/>
      <c r="M829" s="94"/>
      <c r="N829" s="94"/>
      <c r="O829" s="94"/>
      <c r="P829" s="94"/>
      <c r="Q829" s="94"/>
      <c r="R829" s="94"/>
      <c r="S829" s="94"/>
      <c r="T829" s="94"/>
      <c r="U829" s="94"/>
      <c r="V829" s="94"/>
      <c r="W829" s="94"/>
      <c r="X829" s="94"/>
      <c r="Y829" s="94"/>
      <c r="Z829" s="94"/>
    </row>
    <row r="830" spans="1:26" ht="20.25" customHeight="1" x14ac:dyDescent="0.25">
      <c r="A830" s="94"/>
      <c r="B830" s="94"/>
      <c r="C830" s="94"/>
      <c r="D830" s="94"/>
      <c r="E830" s="94"/>
      <c r="F830" s="94"/>
      <c r="G830" s="94"/>
      <c r="H830" s="94"/>
      <c r="I830" s="94"/>
      <c r="J830" s="94"/>
      <c r="K830" s="94"/>
      <c r="L830" s="94"/>
      <c r="M830" s="94"/>
      <c r="N830" s="94"/>
      <c r="O830" s="94"/>
      <c r="P830" s="94"/>
      <c r="Q830" s="94"/>
      <c r="R830" s="94"/>
      <c r="S830" s="94"/>
      <c r="T830" s="94"/>
      <c r="U830" s="94"/>
      <c r="V830" s="94"/>
      <c r="W830" s="94"/>
      <c r="X830" s="94"/>
      <c r="Y830" s="94"/>
      <c r="Z830" s="94"/>
    </row>
    <row r="831" spans="1:26" ht="20.25" customHeight="1" x14ac:dyDescent="0.25">
      <c r="A831" s="94"/>
      <c r="B831" s="94"/>
      <c r="C831" s="94"/>
      <c r="D831" s="94"/>
      <c r="E831" s="94"/>
      <c r="F831" s="94"/>
      <c r="G831" s="94"/>
      <c r="H831" s="94"/>
      <c r="I831" s="94"/>
      <c r="J831" s="94"/>
      <c r="K831" s="94"/>
      <c r="L831" s="94"/>
      <c r="M831" s="94"/>
      <c r="N831" s="94"/>
      <c r="O831" s="94"/>
      <c r="P831" s="94"/>
      <c r="Q831" s="94"/>
      <c r="R831" s="94"/>
      <c r="S831" s="94"/>
      <c r="T831" s="94"/>
      <c r="U831" s="94"/>
      <c r="V831" s="94"/>
      <c r="W831" s="94"/>
      <c r="X831" s="94"/>
      <c r="Y831" s="94"/>
      <c r="Z831" s="94"/>
    </row>
    <row r="832" spans="1:26" ht="20.25" customHeight="1" x14ac:dyDescent="0.25">
      <c r="A832" s="94"/>
      <c r="B832" s="94"/>
      <c r="C832" s="94"/>
      <c r="D832" s="94"/>
      <c r="E832" s="94"/>
      <c r="F832" s="94"/>
      <c r="G832" s="94"/>
      <c r="H832" s="94"/>
      <c r="I832" s="94"/>
      <c r="J832" s="94"/>
      <c r="K832" s="94"/>
      <c r="L832" s="94"/>
      <c r="M832" s="94"/>
      <c r="N832" s="94"/>
      <c r="O832" s="94"/>
      <c r="P832" s="94"/>
      <c r="Q832" s="94"/>
      <c r="R832" s="94"/>
      <c r="S832" s="94"/>
      <c r="T832" s="94"/>
      <c r="U832" s="94"/>
      <c r="V832" s="94"/>
      <c r="W832" s="94"/>
      <c r="X832" s="94"/>
      <c r="Y832" s="94"/>
      <c r="Z832" s="94"/>
    </row>
    <row r="833" spans="1:26" ht="20.25" customHeight="1" x14ac:dyDescent="0.25">
      <c r="A833" s="94"/>
      <c r="B833" s="94"/>
      <c r="C833" s="94"/>
      <c r="D833" s="94"/>
      <c r="E833" s="94"/>
      <c r="F833" s="94"/>
      <c r="G833" s="94"/>
      <c r="H833" s="94"/>
      <c r="I833" s="94"/>
      <c r="J833" s="94"/>
      <c r="K833" s="94"/>
      <c r="L833" s="94"/>
      <c r="M833" s="94"/>
      <c r="N833" s="94"/>
      <c r="O833" s="94"/>
      <c r="P833" s="94"/>
      <c r="Q833" s="94"/>
      <c r="R833" s="94"/>
      <c r="S833" s="94"/>
      <c r="T833" s="94"/>
      <c r="U833" s="94"/>
      <c r="V833" s="94"/>
      <c r="W833" s="94"/>
      <c r="X833" s="94"/>
      <c r="Y833" s="94"/>
      <c r="Z833" s="94"/>
    </row>
    <row r="834" spans="1:26" ht="20.25" customHeight="1" x14ac:dyDescent="0.25">
      <c r="A834" s="94"/>
      <c r="B834" s="94"/>
      <c r="C834" s="94"/>
      <c r="D834" s="94"/>
      <c r="E834" s="94"/>
      <c r="F834" s="94"/>
      <c r="G834" s="94"/>
      <c r="H834" s="94"/>
      <c r="I834" s="94"/>
      <c r="J834" s="94"/>
      <c r="K834" s="94"/>
      <c r="L834" s="94"/>
      <c r="M834" s="94"/>
      <c r="N834" s="94"/>
      <c r="O834" s="94"/>
      <c r="P834" s="94"/>
      <c r="Q834" s="94"/>
      <c r="R834" s="94"/>
      <c r="S834" s="94"/>
      <c r="T834" s="94"/>
      <c r="U834" s="94"/>
      <c r="V834" s="94"/>
      <c r="W834" s="94"/>
      <c r="X834" s="94"/>
      <c r="Y834" s="94"/>
      <c r="Z834" s="94"/>
    </row>
    <row r="835" spans="1:26" ht="20.25" customHeight="1" x14ac:dyDescent="0.25">
      <c r="A835" s="94"/>
      <c r="B835" s="94"/>
      <c r="C835" s="94"/>
      <c r="D835" s="94"/>
      <c r="E835" s="94"/>
      <c r="F835" s="94"/>
      <c r="G835" s="94"/>
      <c r="H835" s="94"/>
      <c r="I835" s="94"/>
      <c r="J835" s="94"/>
      <c r="K835" s="94"/>
      <c r="L835" s="94"/>
      <c r="M835" s="94"/>
      <c r="N835" s="94"/>
      <c r="O835" s="94"/>
      <c r="P835" s="94"/>
      <c r="Q835" s="94"/>
      <c r="R835" s="94"/>
      <c r="S835" s="94"/>
      <c r="T835" s="94"/>
      <c r="U835" s="94"/>
      <c r="V835" s="94"/>
      <c r="W835" s="94"/>
      <c r="X835" s="94"/>
      <c r="Y835" s="94"/>
      <c r="Z835" s="94"/>
    </row>
    <row r="836" spans="1:26" ht="20.25" customHeight="1" x14ac:dyDescent="0.25">
      <c r="A836" s="94"/>
      <c r="B836" s="94"/>
      <c r="C836" s="94"/>
      <c r="D836" s="94"/>
      <c r="E836" s="94"/>
      <c r="F836" s="94"/>
      <c r="G836" s="94"/>
      <c r="H836" s="94"/>
      <c r="I836" s="94"/>
      <c r="J836" s="94"/>
      <c r="K836" s="94"/>
      <c r="L836" s="94"/>
      <c r="M836" s="94"/>
      <c r="N836" s="94"/>
      <c r="O836" s="94"/>
      <c r="P836" s="94"/>
      <c r="Q836" s="94"/>
      <c r="R836" s="94"/>
      <c r="S836" s="94"/>
      <c r="T836" s="94"/>
      <c r="U836" s="94"/>
      <c r="V836" s="94"/>
      <c r="W836" s="94"/>
      <c r="X836" s="94"/>
      <c r="Y836" s="94"/>
      <c r="Z836" s="94"/>
    </row>
    <row r="837" spans="1:26" ht="20.25" customHeight="1" x14ac:dyDescent="0.25">
      <c r="A837" s="94"/>
      <c r="B837" s="94"/>
      <c r="C837" s="94"/>
      <c r="D837" s="94"/>
      <c r="E837" s="94"/>
      <c r="F837" s="94"/>
      <c r="G837" s="94"/>
      <c r="H837" s="94"/>
      <c r="I837" s="94"/>
      <c r="J837" s="94"/>
      <c r="K837" s="94"/>
      <c r="L837" s="94"/>
      <c r="M837" s="94"/>
      <c r="N837" s="94"/>
      <c r="O837" s="94"/>
      <c r="P837" s="94"/>
      <c r="Q837" s="94"/>
      <c r="R837" s="94"/>
      <c r="S837" s="94"/>
      <c r="T837" s="94"/>
      <c r="U837" s="94"/>
      <c r="V837" s="94"/>
      <c r="W837" s="94"/>
      <c r="X837" s="94"/>
      <c r="Y837" s="94"/>
      <c r="Z837" s="94"/>
    </row>
    <row r="838" spans="1:26" ht="20.25" customHeight="1" x14ac:dyDescent="0.25">
      <c r="A838" s="94"/>
      <c r="B838" s="94"/>
      <c r="C838" s="94"/>
      <c r="D838" s="94"/>
      <c r="E838" s="94"/>
      <c r="F838" s="94"/>
      <c r="G838" s="94"/>
      <c r="H838" s="94"/>
      <c r="I838" s="94"/>
      <c r="J838" s="94"/>
      <c r="K838" s="94"/>
      <c r="L838" s="94"/>
      <c r="M838" s="94"/>
      <c r="N838" s="94"/>
      <c r="O838" s="94"/>
      <c r="P838" s="94"/>
      <c r="Q838" s="94"/>
      <c r="R838" s="94"/>
      <c r="S838" s="94"/>
      <c r="T838" s="94"/>
      <c r="U838" s="94"/>
      <c r="V838" s="94"/>
      <c r="W838" s="94"/>
      <c r="X838" s="94"/>
      <c r="Y838" s="94"/>
      <c r="Z838" s="94"/>
    </row>
    <row r="839" spans="1:26" ht="20.25" customHeight="1" x14ac:dyDescent="0.25">
      <c r="A839" s="94"/>
      <c r="B839" s="94"/>
      <c r="C839" s="94"/>
      <c r="D839" s="94"/>
      <c r="E839" s="94"/>
      <c r="F839" s="94"/>
      <c r="G839" s="94"/>
      <c r="H839" s="94"/>
      <c r="I839" s="94"/>
      <c r="J839" s="94"/>
      <c r="K839" s="94"/>
      <c r="L839" s="94"/>
      <c r="M839" s="94"/>
      <c r="N839" s="94"/>
      <c r="O839" s="94"/>
      <c r="P839" s="94"/>
      <c r="Q839" s="94"/>
      <c r="R839" s="94"/>
      <c r="S839" s="94"/>
      <c r="T839" s="94"/>
      <c r="U839" s="94"/>
      <c r="V839" s="94"/>
      <c r="W839" s="94"/>
      <c r="X839" s="94"/>
      <c r="Y839" s="94"/>
      <c r="Z839" s="94"/>
    </row>
    <row r="840" spans="1:26" ht="20.25" customHeight="1" x14ac:dyDescent="0.25">
      <c r="A840" s="94"/>
      <c r="B840" s="94"/>
      <c r="C840" s="94"/>
      <c r="D840" s="94"/>
      <c r="E840" s="94"/>
      <c r="F840" s="94"/>
      <c r="G840" s="94"/>
      <c r="H840" s="94"/>
      <c r="I840" s="94"/>
      <c r="J840" s="94"/>
      <c r="K840" s="94"/>
      <c r="L840" s="94"/>
      <c r="M840" s="94"/>
      <c r="N840" s="94"/>
      <c r="O840" s="94"/>
      <c r="P840" s="94"/>
      <c r="Q840" s="94"/>
      <c r="R840" s="94"/>
      <c r="S840" s="94"/>
      <c r="T840" s="94"/>
      <c r="U840" s="94"/>
      <c r="V840" s="94"/>
      <c r="W840" s="94"/>
      <c r="X840" s="94"/>
      <c r="Y840" s="94"/>
      <c r="Z840" s="94"/>
    </row>
    <row r="841" spans="1:26" ht="20.25" customHeight="1" x14ac:dyDescent="0.25">
      <c r="A841" s="94"/>
      <c r="B841" s="94"/>
      <c r="C841" s="94"/>
      <c r="D841" s="94"/>
      <c r="E841" s="94"/>
      <c r="F841" s="94"/>
      <c r="G841" s="94"/>
      <c r="H841" s="94"/>
      <c r="I841" s="94"/>
      <c r="J841" s="94"/>
      <c r="K841" s="94"/>
      <c r="L841" s="94"/>
      <c r="M841" s="94"/>
      <c r="N841" s="94"/>
      <c r="O841" s="94"/>
      <c r="P841" s="94"/>
      <c r="Q841" s="94"/>
      <c r="R841" s="94"/>
      <c r="S841" s="94"/>
      <c r="T841" s="94"/>
      <c r="U841" s="94"/>
      <c r="V841" s="94"/>
      <c r="W841" s="94"/>
      <c r="X841" s="94"/>
      <c r="Y841" s="94"/>
      <c r="Z841" s="94"/>
    </row>
    <row r="842" spans="1:26" ht="20.25" customHeight="1" x14ac:dyDescent="0.25">
      <c r="A842" s="94"/>
      <c r="B842" s="94"/>
      <c r="C842" s="94"/>
      <c r="D842" s="94"/>
      <c r="E842" s="94"/>
      <c r="F842" s="94"/>
      <c r="G842" s="94"/>
      <c r="H842" s="94"/>
      <c r="I842" s="94"/>
      <c r="J842" s="94"/>
      <c r="K842" s="94"/>
      <c r="L842" s="94"/>
      <c r="M842" s="94"/>
      <c r="N842" s="94"/>
      <c r="O842" s="94"/>
      <c r="P842" s="94"/>
      <c r="Q842" s="94"/>
      <c r="R842" s="94"/>
      <c r="S842" s="94"/>
      <c r="T842" s="94"/>
      <c r="U842" s="94"/>
      <c r="V842" s="94"/>
      <c r="W842" s="94"/>
      <c r="X842" s="94"/>
      <c r="Y842" s="94"/>
      <c r="Z842" s="94"/>
    </row>
    <row r="843" spans="1:26" ht="20.25" customHeight="1" x14ac:dyDescent="0.25">
      <c r="A843" s="94"/>
      <c r="B843" s="94"/>
      <c r="C843" s="94"/>
      <c r="D843" s="94"/>
      <c r="E843" s="94"/>
      <c r="F843" s="94"/>
      <c r="G843" s="94"/>
      <c r="H843" s="94"/>
      <c r="I843" s="94"/>
      <c r="J843" s="94"/>
      <c r="K843" s="94"/>
      <c r="L843" s="94"/>
      <c r="M843" s="94"/>
      <c r="N843" s="94"/>
      <c r="O843" s="94"/>
      <c r="P843" s="94"/>
      <c r="Q843" s="94"/>
      <c r="R843" s="94"/>
      <c r="S843" s="94"/>
      <c r="T843" s="94"/>
      <c r="U843" s="94"/>
      <c r="V843" s="94"/>
      <c r="W843" s="94"/>
      <c r="X843" s="94"/>
      <c r="Y843" s="94"/>
      <c r="Z843" s="94"/>
    </row>
    <row r="844" spans="1:26" ht="20.25" customHeight="1" x14ac:dyDescent="0.25">
      <c r="A844" s="94"/>
      <c r="B844" s="94"/>
      <c r="C844" s="94"/>
      <c r="D844" s="94"/>
      <c r="E844" s="94"/>
      <c r="F844" s="94"/>
      <c r="G844" s="94"/>
      <c r="H844" s="94"/>
      <c r="I844" s="94"/>
      <c r="J844" s="94"/>
      <c r="K844" s="94"/>
      <c r="L844" s="94"/>
      <c r="M844" s="94"/>
      <c r="N844" s="94"/>
      <c r="O844" s="94"/>
      <c r="P844" s="94"/>
      <c r="Q844" s="94"/>
      <c r="R844" s="94"/>
      <c r="S844" s="94"/>
      <c r="T844" s="94"/>
      <c r="U844" s="94"/>
      <c r="V844" s="94"/>
      <c r="W844" s="94"/>
      <c r="X844" s="94"/>
      <c r="Y844" s="94"/>
      <c r="Z844" s="94"/>
    </row>
    <row r="845" spans="1:26" ht="20.25" customHeight="1" x14ac:dyDescent="0.25">
      <c r="A845" s="94"/>
      <c r="B845" s="94"/>
      <c r="C845" s="94"/>
      <c r="D845" s="94"/>
      <c r="E845" s="94"/>
      <c r="F845" s="94"/>
      <c r="G845" s="94"/>
      <c r="H845" s="94"/>
      <c r="I845" s="94"/>
      <c r="J845" s="94"/>
      <c r="K845" s="94"/>
      <c r="L845" s="94"/>
      <c r="M845" s="94"/>
      <c r="N845" s="94"/>
      <c r="O845" s="94"/>
      <c r="P845" s="94"/>
      <c r="Q845" s="94"/>
      <c r="R845" s="94"/>
      <c r="S845" s="94"/>
      <c r="T845" s="94"/>
      <c r="U845" s="94"/>
      <c r="V845" s="94"/>
      <c r="W845" s="94"/>
      <c r="X845" s="94"/>
      <c r="Y845" s="94"/>
      <c r="Z845" s="94"/>
    </row>
    <row r="846" spans="1:26" ht="20.25" customHeight="1" x14ac:dyDescent="0.25">
      <c r="A846" s="94"/>
      <c r="B846" s="94"/>
      <c r="C846" s="94"/>
      <c r="D846" s="94"/>
      <c r="E846" s="94"/>
      <c r="F846" s="94"/>
      <c r="G846" s="94"/>
      <c r="H846" s="94"/>
      <c r="I846" s="94"/>
      <c r="J846" s="94"/>
      <c r="K846" s="94"/>
      <c r="L846" s="94"/>
      <c r="M846" s="94"/>
      <c r="N846" s="94"/>
      <c r="O846" s="94"/>
      <c r="P846" s="94"/>
      <c r="Q846" s="94"/>
      <c r="R846" s="94"/>
      <c r="S846" s="94"/>
      <c r="T846" s="94"/>
      <c r="U846" s="94"/>
      <c r="V846" s="94"/>
      <c r="W846" s="94"/>
      <c r="X846" s="94"/>
      <c r="Y846" s="94"/>
      <c r="Z846" s="94"/>
    </row>
    <row r="847" spans="1:26" ht="20.25" customHeight="1" x14ac:dyDescent="0.25">
      <c r="A847" s="94"/>
      <c r="B847" s="94"/>
      <c r="C847" s="94"/>
      <c r="D847" s="94"/>
      <c r="E847" s="94"/>
      <c r="F847" s="94"/>
      <c r="G847" s="94"/>
      <c r="H847" s="94"/>
      <c r="I847" s="94"/>
      <c r="J847" s="94"/>
      <c r="K847" s="94"/>
      <c r="L847" s="94"/>
      <c r="M847" s="94"/>
      <c r="N847" s="94"/>
      <c r="O847" s="94"/>
      <c r="P847" s="94"/>
      <c r="Q847" s="94"/>
      <c r="R847" s="94"/>
      <c r="S847" s="94"/>
      <c r="T847" s="94"/>
      <c r="U847" s="94"/>
      <c r="V847" s="94"/>
      <c r="W847" s="94"/>
      <c r="X847" s="94"/>
      <c r="Y847" s="94"/>
      <c r="Z847" s="94"/>
    </row>
    <row r="848" spans="1:26" ht="20.25" customHeight="1" x14ac:dyDescent="0.25">
      <c r="A848" s="94"/>
      <c r="B848" s="94"/>
      <c r="C848" s="94"/>
      <c r="D848" s="94"/>
      <c r="E848" s="94"/>
      <c r="F848" s="94"/>
      <c r="G848" s="94"/>
      <c r="H848" s="94"/>
      <c r="I848" s="94"/>
      <c r="J848" s="94"/>
      <c r="K848" s="94"/>
      <c r="L848" s="94"/>
      <c r="M848" s="94"/>
      <c r="N848" s="94"/>
      <c r="O848" s="94"/>
      <c r="P848" s="94"/>
      <c r="Q848" s="94"/>
      <c r="R848" s="94"/>
      <c r="S848" s="94"/>
      <c r="T848" s="94"/>
      <c r="U848" s="94"/>
      <c r="V848" s="94"/>
      <c r="W848" s="94"/>
      <c r="X848" s="94"/>
      <c r="Y848" s="94"/>
      <c r="Z848" s="94"/>
    </row>
    <row r="849" spans="1:26" ht="20.25" customHeight="1" x14ac:dyDescent="0.25">
      <c r="A849" s="94"/>
      <c r="B849" s="94"/>
      <c r="C849" s="94"/>
      <c r="D849" s="94"/>
      <c r="E849" s="94"/>
      <c r="F849" s="94"/>
      <c r="G849" s="94"/>
      <c r="H849" s="94"/>
      <c r="I849" s="94"/>
      <c r="J849" s="94"/>
      <c r="K849" s="94"/>
      <c r="L849" s="94"/>
      <c r="M849" s="94"/>
      <c r="N849" s="94"/>
      <c r="O849" s="94"/>
      <c r="P849" s="94"/>
      <c r="Q849" s="94"/>
      <c r="R849" s="94"/>
      <c r="S849" s="94"/>
      <c r="T849" s="94"/>
      <c r="U849" s="94"/>
      <c r="V849" s="94"/>
      <c r="W849" s="94"/>
      <c r="X849" s="94"/>
      <c r="Y849" s="94"/>
      <c r="Z849" s="94"/>
    </row>
    <row r="850" spans="1:26" ht="20.25" customHeight="1" x14ac:dyDescent="0.25">
      <c r="A850" s="94"/>
      <c r="B850" s="94"/>
      <c r="C850" s="94"/>
      <c r="D850" s="94"/>
      <c r="E850" s="94"/>
      <c r="F850" s="94"/>
      <c r="G850" s="94"/>
      <c r="H850" s="94"/>
      <c r="I850" s="94"/>
      <c r="J850" s="94"/>
      <c r="K850" s="94"/>
      <c r="L850" s="94"/>
      <c r="M850" s="94"/>
      <c r="N850" s="94"/>
      <c r="O850" s="94"/>
      <c r="P850" s="94"/>
      <c r="Q850" s="94"/>
      <c r="R850" s="94"/>
      <c r="S850" s="94"/>
      <c r="T850" s="94"/>
      <c r="U850" s="94"/>
      <c r="V850" s="94"/>
      <c r="W850" s="94"/>
      <c r="X850" s="94"/>
      <c r="Y850" s="94"/>
      <c r="Z850" s="94"/>
    </row>
    <row r="851" spans="1:26" ht="20.25" customHeight="1" x14ac:dyDescent="0.25">
      <c r="A851" s="94"/>
      <c r="B851" s="94"/>
      <c r="C851" s="94"/>
      <c r="D851" s="94"/>
      <c r="E851" s="94"/>
      <c r="F851" s="94"/>
      <c r="G851" s="94"/>
      <c r="H851" s="94"/>
      <c r="I851" s="94"/>
      <c r="J851" s="94"/>
      <c r="K851" s="94"/>
      <c r="L851" s="94"/>
      <c r="M851" s="94"/>
      <c r="N851" s="94"/>
      <c r="O851" s="94"/>
      <c r="P851" s="94"/>
      <c r="Q851" s="94"/>
      <c r="R851" s="94"/>
      <c r="S851" s="94"/>
      <c r="T851" s="94"/>
      <c r="U851" s="94"/>
      <c r="V851" s="94"/>
      <c r="W851" s="94"/>
      <c r="X851" s="94"/>
      <c r="Y851" s="94"/>
      <c r="Z851" s="94"/>
    </row>
    <row r="852" spans="1:26" ht="20.25" customHeight="1" x14ac:dyDescent="0.25">
      <c r="A852" s="94"/>
      <c r="B852" s="94"/>
      <c r="C852" s="94"/>
      <c r="D852" s="94"/>
      <c r="E852" s="94"/>
      <c r="F852" s="94"/>
      <c r="G852" s="94"/>
      <c r="H852" s="94"/>
      <c r="I852" s="94"/>
      <c r="J852" s="94"/>
      <c r="K852" s="94"/>
      <c r="L852" s="94"/>
      <c r="M852" s="94"/>
      <c r="N852" s="94"/>
      <c r="O852" s="94"/>
      <c r="P852" s="94"/>
      <c r="Q852" s="94"/>
      <c r="R852" s="94"/>
      <c r="S852" s="94"/>
      <c r="T852" s="94"/>
      <c r="U852" s="94"/>
      <c r="V852" s="94"/>
      <c r="W852" s="94"/>
      <c r="X852" s="94"/>
      <c r="Y852" s="94"/>
      <c r="Z852" s="94"/>
    </row>
    <row r="853" spans="1:26" ht="20.25" customHeight="1" x14ac:dyDescent="0.25">
      <c r="A853" s="94"/>
      <c r="B853" s="94"/>
      <c r="C853" s="94"/>
      <c r="D853" s="94"/>
      <c r="E853" s="94"/>
      <c r="F853" s="94"/>
      <c r="G853" s="94"/>
      <c r="H853" s="94"/>
      <c r="I853" s="94"/>
      <c r="J853" s="94"/>
      <c r="K853" s="94"/>
      <c r="L853" s="94"/>
      <c r="M853" s="94"/>
      <c r="N853" s="94"/>
      <c r="O853" s="94"/>
      <c r="P853" s="94"/>
      <c r="Q853" s="94"/>
      <c r="R853" s="94"/>
      <c r="S853" s="94"/>
      <c r="T853" s="94"/>
      <c r="U853" s="94"/>
      <c r="V853" s="94"/>
      <c r="W853" s="94"/>
      <c r="X853" s="94"/>
      <c r="Y853" s="94"/>
      <c r="Z853" s="94"/>
    </row>
    <row r="854" spans="1:26" ht="20.25" customHeight="1" x14ac:dyDescent="0.25">
      <c r="A854" s="94"/>
      <c r="B854" s="94"/>
      <c r="C854" s="94"/>
      <c r="D854" s="94"/>
      <c r="E854" s="94"/>
      <c r="F854" s="94"/>
      <c r="G854" s="94"/>
      <c r="H854" s="94"/>
      <c r="I854" s="94"/>
      <c r="J854" s="94"/>
      <c r="K854" s="94"/>
      <c r="L854" s="94"/>
      <c r="M854" s="94"/>
      <c r="N854" s="94"/>
      <c r="O854" s="94"/>
      <c r="P854" s="94"/>
      <c r="Q854" s="94"/>
      <c r="R854" s="94"/>
      <c r="S854" s="94"/>
      <c r="T854" s="94"/>
      <c r="U854" s="94"/>
      <c r="V854" s="94"/>
      <c r="W854" s="94"/>
      <c r="X854" s="94"/>
      <c r="Y854" s="94"/>
      <c r="Z854" s="94"/>
    </row>
    <row r="855" spans="1:26" ht="20.25" customHeight="1" x14ac:dyDescent="0.25">
      <c r="A855" s="94"/>
      <c r="B855" s="94"/>
      <c r="C855" s="94"/>
      <c r="D855" s="94"/>
      <c r="E855" s="94"/>
      <c r="F855" s="94"/>
      <c r="G855" s="94"/>
      <c r="H855" s="94"/>
      <c r="I855" s="94"/>
      <c r="J855" s="94"/>
      <c r="K855" s="94"/>
      <c r="L855" s="94"/>
      <c r="M855" s="94"/>
      <c r="N855" s="94"/>
      <c r="O855" s="94"/>
      <c r="P855" s="94"/>
      <c r="Q855" s="94"/>
      <c r="R855" s="94"/>
      <c r="S855" s="94"/>
      <c r="T855" s="94"/>
      <c r="U855" s="94"/>
      <c r="V855" s="94"/>
      <c r="W855" s="94"/>
      <c r="X855" s="94"/>
      <c r="Y855" s="94"/>
      <c r="Z855" s="94"/>
    </row>
    <row r="856" spans="1:26" ht="20.25" customHeight="1" x14ac:dyDescent="0.25">
      <c r="A856" s="94"/>
      <c r="B856" s="94"/>
      <c r="C856" s="94"/>
      <c r="D856" s="94"/>
      <c r="E856" s="94"/>
      <c r="F856" s="94"/>
      <c r="G856" s="94"/>
      <c r="H856" s="94"/>
      <c r="I856" s="94"/>
      <c r="J856" s="94"/>
      <c r="K856" s="94"/>
      <c r="L856" s="94"/>
      <c r="M856" s="94"/>
      <c r="N856" s="94"/>
      <c r="O856" s="94"/>
      <c r="P856" s="94"/>
      <c r="Q856" s="94"/>
      <c r="R856" s="94"/>
      <c r="S856" s="94"/>
      <c r="T856" s="94"/>
      <c r="U856" s="94"/>
      <c r="V856" s="94"/>
      <c r="W856" s="94"/>
      <c r="X856" s="94"/>
      <c r="Y856" s="94"/>
      <c r="Z856" s="94"/>
    </row>
    <row r="857" spans="1:26" ht="20.25" customHeight="1" x14ac:dyDescent="0.25">
      <c r="A857" s="94"/>
      <c r="B857" s="94"/>
      <c r="C857" s="94"/>
      <c r="D857" s="94"/>
      <c r="E857" s="94"/>
      <c r="F857" s="94"/>
      <c r="G857" s="94"/>
      <c r="H857" s="94"/>
      <c r="I857" s="94"/>
      <c r="J857" s="94"/>
      <c r="K857" s="94"/>
      <c r="L857" s="94"/>
      <c r="M857" s="94"/>
      <c r="N857" s="94"/>
      <c r="O857" s="94"/>
      <c r="P857" s="94"/>
      <c r="Q857" s="94"/>
      <c r="R857" s="94"/>
      <c r="S857" s="94"/>
      <c r="T857" s="94"/>
      <c r="U857" s="94"/>
      <c r="V857" s="94"/>
      <c r="W857" s="94"/>
      <c r="X857" s="94"/>
      <c r="Y857" s="94"/>
      <c r="Z857" s="94"/>
    </row>
    <row r="858" spans="1:26" ht="20.25" customHeight="1" x14ac:dyDescent="0.25">
      <c r="A858" s="94"/>
      <c r="B858" s="94"/>
      <c r="C858" s="94"/>
      <c r="D858" s="94"/>
      <c r="E858" s="94"/>
      <c r="F858" s="94"/>
      <c r="G858" s="94"/>
      <c r="H858" s="94"/>
      <c r="I858" s="94"/>
      <c r="J858" s="94"/>
      <c r="K858" s="94"/>
      <c r="L858" s="94"/>
      <c r="M858" s="94"/>
      <c r="N858" s="94"/>
      <c r="O858" s="94"/>
      <c r="P858" s="94"/>
      <c r="Q858" s="94"/>
      <c r="R858" s="94"/>
      <c r="S858" s="94"/>
      <c r="T858" s="94"/>
      <c r="U858" s="94"/>
      <c r="V858" s="94"/>
      <c r="W858" s="94"/>
      <c r="X858" s="94"/>
      <c r="Y858" s="94"/>
      <c r="Z858" s="94"/>
    </row>
    <row r="859" spans="1:26" ht="20.25" customHeight="1" x14ac:dyDescent="0.25">
      <c r="A859" s="94"/>
      <c r="B859" s="94"/>
      <c r="C859" s="94"/>
      <c r="D859" s="94"/>
      <c r="E859" s="94"/>
      <c r="F859" s="94"/>
      <c r="G859" s="94"/>
      <c r="H859" s="94"/>
      <c r="I859" s="94"/>
      <c r="J859" s="94"/>
      <c r="K859" s="94"/>
      <c r="L859" s="94"/>
      <c r="M859" s="94"/>
      <c r="N859" s="94"/>
      <c r="O859" s="94"/>
      <c r="P859" s="94"/>
      <c r="Q859" s="94"/>
      <c r="R859" s="94"/>
      <c r="S859" s="94"/>
      <c r="T859" s="94"/>
      <c r="U859" s="94"/>
      <c r="V859" s="94"/>
      <c r="W859" s="94"/>
      <c r="X859" s="94"/>
      <c r="Y859" s="94"/>
      <c r="Z859" s="94"/>
    </row>
    <row r="860" spans="1:26" ht="20.25" customHeight="1" x14ac:dyDescent="0.25">
      <c r="A860" s="94"/>
      <c r="B860" s="94"/>
      <c r="C860" s="94"/>
      <c r="D860" s="94"/>
      <c r="E860" s="94"/>
      <c r="F860" s="94"/>
      <c r="G860" s="94"/>
      <c r="H860" s="94"/>
      <c r="I860" s="94"/>
      <c r="J860" s="94"/>
      <c r="K860" s="94"/>
      <c r="L860" s="94"/>
      <c r="M860" s="94"/>
      <c r="N860" s="94"/>
      <c r="O860" s="94"/>
      <c r="P860" s="94"/>
      <c r="Q860" s="94"/>
      <c r="R860" s="94"/>
      <c r="S860" s="94"/>
      <c r="T860" s="94"/>
      <c r="U860" s="94"/>
      <c r="V860" s="94"/>
      <c r="W860" s="94"/>
      <c r="X860" s="94"/>
      <c r="Y860" s="94"/>
      <c r="Z860" s="94"/>
    </row>
    <row r="861" spans="1:26" ht="20.25" customHeight="1" x14ac:dyDescent="0.25">
      <c r="A861" s="94"/>
      <c r="B861" s="94"/>
      <c r="C861" s="94"/>
      <c r="D861" s="94"/>
      <c r="E861" s="94"/>
      <c r="F861" s="94"/>
      <c r="G861" s="94"/>
      <c r="H861" s="94"/>
      <c r="I861" s="94"/>
      <c r="J861" s="94"/>
      <c r="K861" s="94"/>
      <c r="L861" s="94"/>
      <c r="M861" s="94"/>
      <c r="N861" s="94"/>
      <c r="O861" s="94"/>
      <c r="P861" s="94"/>
      <c r="Q861" s="94"/>
      <c r="R861" s="94"/>
      <c r="S861" s="94"/>
      <c r="T861" s="94"/>
      <c r="U861" s="94"/>
      <c r="V861" s="94"/>
      <c r="W861" s="94"/>
      <c r="X861" s="94"/>
      <c r="Y861" s="94"/>
      <c r="Z861" s="94"/>
    </row>
    <row r="862" spans="1:26" ht="20.25" customHeight="1" x14ac:dyDescent="0.25">
      <c r="A862" s="94"/>
      <c r="B862" s="94"/>
      <c r="C862" s="94"/>
      <c r="D862" s="94"/>
      <c r="E862" s="94"/>
      <c r="F862" s="94"/>
      <c r="G862" s="94"/>
      <c r="H862" s="94"/>
      <c r="I862" s="94"/>
      <c r="J862" s="94"/>
      <c r="K862" s="94"/>
      <c r="L862" s="94"/>
      <c r="M862" s="94"/>
      <c r="N862" s="94"/>
      <c r="O862" s="94"/>
      <c r="P862" s="94"/>
      <c r="Q862" s="94"/>
      <c r="R862" s="94"/>
      <c r="S862" s="94"/>
      <c r="T862" s="94"/>
      <c r="U862" s="94"/>
      <c r="V862" s="94"/>
      <c r="W862" s="94"/>
      <c r="X862" s="94"/>
      <c r="Y862" s="94"/>
      <c r="Z862" s="94"/>
    </row>
    <row r="863" spans="1:26" ht="20.25" customHeight="1" x14ac:dyDescent="0.25">
      <c r="A863" s="94"/>
      <c r="B863" s="94"/>
      <c r="C863" s="94"/>
      <c r="D863" s="94"/>
      <c r="E863" s="94"/>
      <c r="F863" s="94"/>
      <c r="G863" s="94"/>
      <c r="H863" s="94"/>
      <c r="I863" s="94"/>
      <c r="J863" s="94"/>
      <c r="K863" s="94"/>
      <c r="L863" s="94"/>
      <c r="M863" s="94"/>
      <c r="N863" s="94"/>
      <c r="O863" s="94"/>
      <c r="P863" s="94"/>
      <c r="Q863" s="94"/>
      <c r="R863" s="94"/>
      <c r="S863" s="94"/>
      <c r="T863" s="94"/>
      <c r="U863" s="94"/>
      <c r="V863" s="94"/>
      <c r="W863" s="94"/>
      <c r="X863" s="94"/>
      <c r="Y863" s="94"/>
      <c r="Z863" s="94"/>
    </row>
    <row r="864" spans="1:26" ht="20.25" customHeight="1" x14ac:dyDescent="0.25">
      <c r="A864" s="94"/>
      <c r="B864" s="94"/>
      <c r="C864" s="94"/>
      <c r="D864" s="94"/>
      <c r="E864" s="94"/>
      <c r="F864" s="94"/>
      <c r="G864" s="94"/>
      <c r="H864" s="94"/>
      <c r="I864" s="94"/>
      <c r="J864" s="94"/>
      <c r="K864" s="94"/>
      <c r="L864" s="94"/>
      <c r="M864" s="94"/>
      <c r="N864" s="94"/>
      <c r="O864" s="94"/>
      <c r="P864" s="94"/>
      <c r="Q864" s="94"/>
      <c r="R864" s="94"/>
      <c r="S864" s="94"/>
      <c r="T864" s="94"/>
      <c r="U864" s="94"/>
      <c r="V864" s="94"/>
      <c r="W864" s="94"/>
      <c r="X864" s="94"/>
      <c r="Y864" s="94"/>
      <c r="Z864" s="94"/>
    </row>
    <row r="865" spans="1:26" ht="20.25" customHeight="1" x14ac:dyDescent="0.25">
      <c r="A865" s="94"/>
      <c r="B865" s="94"/>
      <c r="C865" s="94"/>
      <c r="D865" s="94"/>
      <c r="E865" s="94"/>
      <c r="F865" s="94"/>
      <c r="G865" s="94"/>
      <c r="H865" s="94"/>
      <c r="I865" s="94"/>
      <c r="J865" s="94"/>
      <c r="K865" s="94"/>
      <c r="L865" s="94"/>
      <c r="M865" s="94"/>
      <c r="N865" s="94"/>
      <c r="O865" s="94"/>
      <c r="P865" s="94"/>
      <c r="Q865" s="94"/>
      <c r="R865" s="94"/>
      <c r="S865" s="94"/>
      <c r="T865" s="94"/>
      <c r="U865" s="94"/>
      <c r="V865" s="94"/>
      <c r="W865" s="94"/>
      <c r="X865" s="94"/>
      <c r="Y865" s="94"/>
      <c r="Z865" s="94"/>
    </row>
    <row r="866" spans="1:26" ht="20.25" customHeight="1" x14ac:dyDescent="0.25">
      <c r="A866" s="94"/>
      <c r="B866" s="94"/>
      <c r="C866" s="94"/>
      <c r="D866" s="94"/>
      <c r="E866" s="94"/>
      <c r="F866" s="94"/>
      <c r="G866" s="94"/>
      <c r="H866" s="94"/>
      <c r="I866" s="94"/>
      <c r="J866" s="94"/>
      <c r="K866" s="94"/>
      <c r="L866" s="94"/>
      <c r="M866" s="94"/>
      <c r="N866" s="94"/>
      <c r="O866" s="94"/>
      <c r="P866" s="94"/>
      <c r="Q866" s="94"/>
      <c r="R866" s="94"/>
      <c r="S866" s="94"/>
      <c r="T866" s="94"/>
      <c r="U866" s="94"/>
      <c r="V866" s="94"/>
      <c r="W866" s="94"/>
      <c r="X866" s="94"/>
      <c r="Y866" s="94"/>
      <c r="Z866" s="94"/>
    </row>
    <row r="867" spans="1:26" ht="20.25" customHeight="1" x14ac:dyDescent="0.25">
      <c r="A867" s="94"/>
      <c r="B867" s="94"/>
      <c r="C867" s="94"/>
      <c r="D867" s="94"/>
      <c r="E867" s="94"/>
      <c r="F867" s="94"/>
      <c r="G867" s="94"/>
      <c r="H867" s="94"/>
      <c r="I867" s="94"/>
      <c r="J867" s="94"/>
      <c r="K867" s="94"/>
      <c r="L867" s="94"/>
      <c r="M867" s="94"/>
      <c r="N867" s="94"/>
      <c r="O867" s="94"/>
      <c r="P867" s="94"/>
      <c r="Q867" s="94"/>
      <c r="R867" s="94"/>
      <c r="S867" s="94"/>
      <c r="T867" s="94"/>
      <c r="U867" s="94"/>
      <c r="V867" s="94"/>
      <c r="W867" s="94"/>
      <c r="X867" s="94"/>
      <c r="Y867" s="94"/>
      <c r="Z867" s="94"/>
    </row>
    <row r="868" spans="1:26" ht="20.25" customHeight="1" x14ac:dyDescent="0.25">
      <c r="A868" s="94"/>
      <c r="B868" s="94"/>
      <c r="C868" s="94"/>
      <c r="D868" s="94"/>
      <c r="E868" s="94"/>
      <c r="F868" s="94"/>
      <c r="G868" s="94"/>
      <c r="H868" s="94"/>
      <c r="I868" s="94"/>
      <c r="J868" s="94"/>
      <c r="K868" s="94"/>
      <c r="L868" s="94"/>
      <c r="M868" s="94"/>
      <c r="N868" s="94"/>
      <c r="O868" s="94"/>
      <c r="P868" s="94"/>
      <c r="Q868" s="94"/>
      <c r="R868" s="94"/>
      <c r="S868" s="94"/>
      <c r="T868" s="94"/>
      <c r="U868" s="94"/>
      <c r="V868" s="94"/>
      <c r="W868" s="94"/>
      <c r="X868" s="94"/>
      <c r="Y868" s="94"/>
      <c r="Z868" s="94"/>
    </row>
    <row r="869" spans="1:26" ht="20.25" customHeight="1" x14ac:dyDescent="0.25">
      <c r="A869" s="94"/>
      <c r="B869" s="94"/>
      <c r="C869" s="94"/>
      <c r="D869" s="94"/>
      <c r="E869" s="94"/>
      <c r="F869" s="94"/>
      <c r="G869" s="94"/>
      <c r="H869" s="94"/>
      <c r="I869" s="94"/>
      <c r="J869" s="94"/>
      <c r="K869" s="94"/>
      <c r="L869" s="94"/>
      <c r="M869" s="94"/>
      <c r="N869" s="94"/>
      <c r="O869" s="94"/>
      <c r="P869" s="94"/>
      <c r="Q869" s="94"/>
      <c r="R869" s="94"/>
      <c r="S869" s="94"/>
      <c r="T869" s="94"/>
      <c r="U869" s="94"/>
      <c r="V869" s="94"/>
      <c r="W869" s="94"/>
      <c r="X869" s="94"/>
      <c r="Y869" s="94"/>
      <c r="Z869" s="94"/>
    </row>
    <row r="870" spans="1:26" ht="20.25" customHeight="1" x14ac:dyDescent="0.25">
      <c r="A870" s="94"/>
      <c r="B870" s="94"/>
      <c r="C870" s="94"/>
      <c r="D870" s="94"/>
      <c r="E870" s="94"/>
      <c r="F870" s="94"/>
      <c r="G870" s="94"/>
      <c r="H870" s="94"/>
      <c r="I870" s="94"/>
      <c r="J870" s="94"/>
      <c r="K870" s="94"/>
      <c r="L870" s="94"/>
      <c r="M870" s="94"/>
      <c r="N870" s="94"/>
      <c r="O870" s="94"/>
      <c r="P870" s="94"/>
      <c r="Q870" s="94"/>
      <c r="R870" s="94"/>
      <c r="S870" s="94"/>
      <c r="T870" s="94"/>
      <c r="U870" s="94"/>
      <c r="V870" s="94"/>
      <c r="W870" s="94"/>
      <c r="X870" s="94"/>
      <c r="Y870" s="94"/>
      <c r="Z870" s="94"/>
    </row>
    <row r="871" spans="1:26" ht="20.25" customHeight="1" x14ac:dyDescent="0.25">
      <c r="A871" s="94"/>
      <c r="B871" s="94"/>
      <c r="C871" s="94"/>
      <c r="D871" s="94"/>
      <c r="E871" s="94"/>
      <c r="F871" s="94"/>
      <c r="G871" s="94"/>
      <c r="H871" s="94"/>
      <c r="I871" s="94"/>
      <c r="J871" s="94"/>
      <c r="K871" s="94"/>
      <c r="L871" s="94"/>
      <c r="M871" s="94"/>
      <c r="N871" s="94"/>
      <c r="O871" s="94"/>
      <c r="P871" s="94"/>
      <c r="Q871" s="94"/>
      <c r="R871" s="94"/>
      <c r="S871" s="94"/>
      <c r="T871" s="94"/>
      <c r="U871" s="94"/>
      <c r="V871" s="94"/>
      <c r="W871" s="94"/>
      <c r="X871" s="94"/>
      <c r="Y871" s="94"/>
      <c r="Z871" s="94"/>
    </row>
    <row r="872" spans="1:26" ht="20.25" customHeight="1" x14ac:dyDescent="0.25">
      <c r="A872" s="94"/>
      <c r="B872" s="94"/>
      <c r="C872" s="94"/>
      <c r="D872" s="94"/>
      <c r="E872" s="94"/>
      <c r="F872" s="94"/>
      <c r="G872" s="94"/>
      <c r="H872" s="94"/>
      <c r="I872" s="94"/>
      <c r="J872" s="94"/>
      <c r="K872" s="94"/>
      <c r="L872" s="94"/>
      <c r="M872" s="94"/>
      <c r="N872" s="94"/>
      <c r="O872" s="94"/>
      <c r="P872" s="94"/>
      <c r="Q872" s="94"/>
      <c r="R872" s="94"/>
      <c r="S872" s="94"/>
      <c r="T872" s="94"/>
      <c r="U872" s="94"/>
      <c r="V872" s="94"/>
      <c r="W872" s="94"/>
      <c r="X872" s="94"/>
      <c r="Y872" s="94"/>
      <c r="Z872" s="94"/>
    </row>
    <row r="873" spans="1:26" ht="20.25" customHeight="1" x14ac:dyDescent="0.25">
      <c r="A873" s="94"/>
      <c r="B873" s="94"/>
      <c r="C873" s="94"/>
      <c r="D873" s="94"/>
      <c r="E873" s="94"/>
      <c r="F873" s="94"/>
      <c r="G873" s="94"/>
      <c r="H873" s="94"/>
      <c r="I873" s="94"/>
      <c r="J873" s="94"/>
      <c r="K873" s="94"/>
      <c r="L873" s="94"/>
      <c r="M873" s="94"/>
      <c r="N873" s="94"/>
      <c r="O873" s="94"/>
      <c r="P873" s="94"/>
      <c r="Q873" s="94"/>
      <c r="R873" s="94"/>
      <c r="S873" s="94"/>
      <c r="T873" s="94"/>
      <c r="U873" s="94"/>
      <c r="V873" s="94"/>
      <c r="W873" s="94"/>
      <c r="X873" s="94"/>
      <c r="Y873" s="94"/>
      <c r="Z873" s="94"/>
    </row>
    <row r="874" spans="1:26" ht="20.25" customHeight="1" x14ac:dyDescent="0.25">
      <c r="A874" s="94"/>
      <c r="B874" s="94"/>
      <c r="C874" s="94"/>
      <c r="D874" s="94"/>
      <c r="E874" s="94"/>
      <c r="F874" s="94"/>
      <c r="G874" s="94"/>
      <c r="H874" s="94"/>
      <c r="I874" s="94"/>
      <c r="J874" s="94"/>
      <c r="K874" s="94"/>
      <c r="L874" s="94"/>
      <c r="M874" s="94"/>
      <c r="N874" s="94"/>
      <c r="O874" s="94"/>
      <c r="P874" s="94"/>
      <c r="Q874" s="94"/>
      <c r="R874" s="94"/>
      <c r="S874" s="94"/>
      <c r="T874" s="94"/>
      <c r="U874" s="94"/>
      <c r="V874" s="94"/>
      <c r="W874" s="94"/>
      <c r="X874" s="94"/>
      <c r="Y874" s="94"/>
      <c r="Z874" s="94"/>
    </row>
    <row r="875" spans="1:26" ht="20.25" customHeight="1" x14ac:dyDescent="0.25">
      <c r="A875" s="94"/>
      <c r="B875" s="94"/>
      <c r="C875" s="94"/>
      <c r="D875" s="94"/>
      <c r="E875" s="94"/>
      <c r="F875" s="94"/>
      <c r="G875" s="94"/>
      <c r="H875" s="94"/>
      <c r="I875" s="94"/>
      <c r="J875" s="94"/>
      <c r="K875" s="94"/>
      <c r="L875" s="94"/>
      <c r="M875" s="94"/>
      <c r="N875" s="94"/>
      <c r="O875" s="94"/>
      <c r="P875" s="94"/>
      <c r="Q875" s="94"/>
      <c r="R875" s="94"/>
      <c r="S875" s="94"/>
      <c r="T875" s="94"/>
      <c r="U875" s="94"/>
      <c r="V875" s="94"/>
      <c r="W875" s="94"/>
      <c r="X875" s="94"/>
      <c r="Y875" s="94"/>
      <c r="Z875" s="94"/>
    </row>
    <row r="876" spans="1:26" ht="20.25" customHeight="1" x14ac:dyDescent="0.25">
      <c r="A876" s="94"/>
      <c r="B876" s="94"/>
      <c r="C876" s="94"/>
      <c r="D876" s="94"/>
      <c r="E876" s="94"/>
      <c r="F876" s="94"/>
      <c r="G876" s="94"/>
      <c r="H876" s="94"/>
      <c r="I876" s="94"/>
      <c r="J876" s="94"/>
      <c r="K876" s="94"/>
      <c r="L876" s="94"/>
      <c r="M876" s="94"/>
      <c r="N876" s="94"/>
      <c r="O876" s="94"/>
      <c r="P876" s="94"/>
      <c r="Q876" s="94"/>
      <c r="R876" s="94"/>
      <c r="S876" s="94"/>
      <c r="T876" s="94"/>
      <c r="U876" s="94"/>
      <c r="V876" s="94"/>
      <c r="W876" s="94"/>
      <c r="X876" s="94"/>
      <c r="Y876" s="94"/>
      <c r="Z876" s="94"/>
    </row>
    <row r="877" spans="1:26" ht="20.25" customHeight="1" x14ac:dyDescent="0.25">
      <c r="A877" s="94"/>
      <c r="B877" s="94"/>
      <c r="C877" s="94"/>
      <c r="D877" s="94"/>
      <c r="E877" s="94"/>
      <c r="F877" s="94"/>
      <c r="G877" s="94"/>
      <c r="H877" s="94"/>
      <c r="I877" s="94"/>
      <c r="J877" s="94"/>
      <c r="K877" s="94"/>
      <c r="L877" s="94"/>
      <c r="M877" s="94"/>
      <c r="N877" s="94"/>
      <c r="O877" s="94"/>
      <c r="P877" s="94"/>
      <c r="Q877" s="94"/>
      <c r="R877" s="94"/>
      <c r="S877" s="94"/>
      <c r="T877" s="94"/>
      <c r="U877" s="94"/>
      <c r="V877" s="94"/>
      <c r="W877" s="94"/>
      <c r="X877" s="94"/>
      <c r="Y877" s="94"/>
      <c r="Z877" s="94"/>
    </row>
    <row r="878" spans="1:26" ht="20.25" customHeight="1" x14ac:dyDescent="0.25">
      <c r="A878" s="94"/>
      <c r="B878" s="94"/>
      <c r="C878" s="94"/>
      <c r="D878" s="94"/>
      <c r="E878" s="94"/>
      <c r="F878" s="94"/>
      <c r="G878" s="94"/>
      <c r="H878" s="94"/>
      <c r="I878" s="94"/>
      <c r="J878" s="94"/>
      <c r="K878" s="94"/>
      <c r="L878" s="94"/>
      <c r="M878" s="94"/>
      <c r="N878" s="94"/>
      <c r="O878" s="94"/>
      <c r="P878" s="94"/>
      <c r="Q878" s="94"/>
      <c r="R878" s="94"/>
      <c r="S878" s="94"/>
      <c r="T878" s="94"/>
      <c r="U878" s="94"/>
      <c r="V878" s="94"/>
      <c r="W878" s="94"/>
      <c r="X878" s="94"/>
      <c r="Y878" s="94"/>
      <c r="Z878" s="94"/>
    </row>
    <row r="879" spans="1:26" ht="20.25" customHeight="1" x14ac:dyDescent="0.25">
      <c r="A879" s="94"/>
      <c r="B879" s="94"/>
      <c r="C879" s="94"/>
      <c r="D879" s="94"/>
      <c r="E879" s="94"/>
      <c r="F879" s="94"/>
      <c r="G879" s="94"/>
      <c r="H879" s="94"/>
      <c r="I879" s="94"/>
      <c r="J879" s="94"/>
      <c r="K879" s="94"/>
      <c r="L879" s="94"/>
      <c r="M879" s="94"/>
      <c r="N879" s="94"/>
      <c r="O879" s="94"/>
      <c r="P879" s="94"/>
      <c r="Q879" s="94"/>
      <c r="R879" s="94"/>
      <c r="S879" s="94"/>
      <c r="T879" s="94"/>
      <c r="U879" s="94"/>
      <c r="V879" s="94"/>
      <c r="W879" s="94"/>
      <c r="X879" s="94"/>
      <c r="Y879" s="94"/>
      <c r="Z879" s="94"/>
    </row>
    <row r="880" spans="1:26" ht="20.25" customHeight="1" x14ac:dyDescent="0.25">
      <c r="A880" s="94"/>
      <c r="B880" s="94"/>
      <c r="C880" s="94"/>
      <c r="D880" s="94"/>
      <c r="E880" s="94"/>
      <c r="F880" s="94"/>
      <c r="G880" s="94"/>
      <c r="H880" s="94"/>
      <c r="I880" s="94"/>
      <c r="J880" s="94"/>
      <c r="K880" s="94"/>
      <c r="L880" s="94"/>
      <c r="M880" s="94"/>
      <c r="N880" s="94"/>
      <c r="O880" s="94"/>
      <c r="P880" s="94"/>
      <c r="Q880" s="94"/>
      <c r="R880" s="94"/>
      <c r="S880" s="94"/>
      <c r="T880" s="94"/>
      <c r="U880" s="94"/>
      <c r="V880" s="94"/>
      <c r="W880" s="94"/>
      <c r="X880" s="94"/>
      <c r="Y880" s="94"/>
      <c r="Z880" s="94"/>
    </row>
    <row r="881" spans="1:26" ht="20.25" customHeight="1" x14ac:dyDescent="0.25">
      <c r="A881" s="94"/>
      <c r="B881" s="94"/>
      <c r="C881" s="94"/>
      <c r="D881" s="94"/>
      <c r="E881" s="94"/>
      <c r="F881" s="94"/>
      <c r="G881" s="94"/>
      <c r="H881" s="94"/>
      <c r="I881" s="94"/>
      <c r="J881" s="94"/>
      <c r="K881" s="94"/>
      <c r="L881" s="94"/>
      <c r="M881" s="94"/>
      <c r="N881" s="94"/>
      <c r="O881" s="94"/>
      <c r="P881" s="94"/>
      <c r="Q881" s="94"/>
      <c r="R881" s="94"/>
      <c r="S881" s="94"/>
      <c r="T881" s="94"/>
      <c r="U881" s="94"/>
      <c r="V881" s="94"/>
      <c r="W881" s="94"/>
      <c r="X881" s="94"/>
      <c r="Y881" s="94"/>
      <c r="Z881" s="94"/>
    </row>
    <row r="882" spans="1:26" ht="20.25" customHeight="1" x14ac:dyDescent="0.25">
      <c r="A882" s="94"/>
      <c r="B882" s="94"/>
      <c r="C882" s="94"/>
      <c r="D882" s="94"/>
      <c r="E882" s="94"/>
      <c r="F882" s="94"/>
      <c r="G882" s="94"/>
      <c r="H882" s="94"/>
      <c r="I882" s="94"/>
      <c r="J882" s="94"/>
      <c r="K882" s="94"/>
      <c r="L882" s="94"/>
      <c r="M882" s="94"/>
      <c r="N882" s="94"/>
      <c r="O882" s="94"/>
      <c r="P882" s="94"/>
      <c r="Q882" s="94"/>
      <c r="R882" s="94"/>
      <c r="S882" s="94"/>
      <c r="T882" s="94"/>
      <c r="U882" s="94"/>
      <c r="V882" s="94"/>
      <c r="W882" s="94"/>
      <c r="X882" s="94"/>
      <c r="Y882" s="94"/>
      <c r="Z882" s="94"/>
    </row>
    <row r="883" spans="1:26" ht="20.25" customHeight="1" x14ac:dyDescent="0.25">
      <c r="A883" s="94"/>
      <c r="B883" s="94"/>
      <c r="C883" s="94"/>
      <c r="D883" s="94"/>
      <c r="E883" s="94"/>
      <c r="F883" s="94"/>
      <c r="G883" s="94"/>
      <c r="H883" s="94"/>
      <c r="I883" s="94"/>
      <c r="J883" s="94"/>
      <c r="K883" s="94"/>
      <c r="L883" s="94"/>
      <c r="M883" s="94"/>
      <c r="N883" s="94"/>
      <c r="O883" s="94"/>
      <c r="P883" s="94"/>
      <c r="Q883" s="94"/>
      <c r="R883" s="94"/>
      <c r="S883" s="94"/>
      <c r="T883" s="94"/>
      <c r="U883" s="94"/>
      <c r="V883" s="94"/>
      <c r="W883" s="94"/>
      <c r="X883" s="94"/>
      <c r="Y883" s="94"/>
      <c r="Z883" s="94"/>
    </row>
    <row r="884" spans="1:26" ht="20.25" customHeight="1" x14ac:dyDescent="0.25">
      <c r="A884" s="94"/>
      <c r="B884" s="94"/>
      <c r="C884" s="94"/>
      <c r="D884" s="94"/>
      <c r="E884" s="94"/>
      <c r="F884" s="94"/>
      <c r="G884" s="94"/>
      <c r="H884" s="94"/>
      <c r="I884" s="94"/>
      <c r="J884" s="94"/>
      <c r="K884" s="94"/>
      <c r="L884" s="94"/>
      <c r="M884" s="94"/>
      <c r="N884" s="94"/>
      <c r="O884" s="94"/>
      <c r="P884" s="94"/>
      <c r="Q884" s="94"/>
      <c r="R884" s="94"/>
      <c r="S884" s="94"/>
      <c r="T884" s="94"/>
      <c r="U884" s="94"/>
      <c r="V884" s="94"/>
      <c r="W884" s="94"/>
      <c r="X884" s="94"/>
      <c r="Y884" s="94"/>
      <c r="Z884" s="94"/>
    </row>
    <row r="885" spans="1:26" ht="20.25" customHeight="1" x14ac:dyDescent="0.25">
      <c r="A885" s="94"/>
      <c r="B885" s="94"/>
      <c r="C885" s="94"/>
      <c r="D885" s="94"/>
      <c r="E885" s="94"/>
      <c r="F885" s="94"/>
      <c r="G885" s="94"/>
      <c r="H885" s="94"/>
      <c r="I885" s="94"/>
      <c r="J885" s="94"/>
      <c r="K885" s="94"/>
      <c r="L885" s="94"/>
      <c r="M885" s="94"/>
      <c r="N885" s="94"/>
      <c r="O885" s="94"/>
      <c r="P885" s="94"/>
      <c r="Q885" s="94"/>
      <c r="R885" s="94"/>
      <c r="S885" s="94"/>
      <c r="T885" s="94"/>
      <c r="U885" s="94"/>
      <c r="V885" s="94"/>
      <c r="W885" s="94"/>
      <c r="X885" s="94"/>
      <c r="Y885" s="94"/>
      <c r="Z885" s="94"/>
    </row>
    <row r="886" spans="1:26" ht="20.25" customHeight="1" x14ac:dyDescent="0.25">
      <c r="A886" s="94"/>
      <c r="B886" s="94"/>
      <c r="C886" s="94"/>
      <c r="D886" s="94"/>
      <c r="E886" s="94"/>
      <c r="F886" s="94"/>
      <c r="G886" s="94"/>
      <c r="H886" s="94"/>
      <c r="I886" s="94"/>
      <c r="J886" s="94"/>
      <c r="K886" s="94"/>
      <c r="L886" s="94"/>
      <c r="M886" s="94"/>
      <c r="N886" s="94"/>
      <c r="O886" s="94"/>
      <c r="P886" s="94"/>
      <c r="Q886" s="94"/>
      <c r="R886" s="94"/>
      <c r="S886" s="94"/>
      <c r="T886" s="94"/>
      <c r="U886" s="94"/>
      <c r="V886" s="94"/>
      <c r="W886" s="94"/>
      <c r="X886" s="94"/>
      <c r="Y886" s="94"/>
      <c r="Z886" s="94"/>
    </row>
    <row r="887" spans="1:26" ht="20.25" customHeight="1" x14ac:dyDescent="0.25">
      <c r="A887" s="94"/>
      <c r="B887" s="94"/>
      <c r="C887" s="94"/>
      <c r="D887" s="94"/>
      <c r="E887" s="94"/>
      <c r="F887" s="94"/>
      <c r="G887" s="94"/>
      <c r="H887" s="94"/>
      <c r="I887" s="94"/>
      <c r="J887" s="94"/>
      <c r="K887" s="94"/>
      <c r="L887" s="94"/>
      <c r="M887" s="94"/>
      <c r="N887" s="94"/>
      <c r="O887" s="94"/>
      <c r="P887" s="94"/>
      <c r="Q887" s="94"/>
      <c r="R887" s="94"/>
      <c r="S887" s="94"/>
      <c r="T887" s="94"/>
      <c r="U887" s="94"/>
      <c r="V887" s="94"/>
      <c r="W887" s="94"/>
      <c r="X887" s="94"/>
      <c r="Y887" s="94"/>
      <c r="Z887" s="94"/>
    </row>
    <row r="888" spans="1:26" ht="20.25" customHeight="1" x14ac:dyDescent="0.25">
      <c r="A888" s="94"/>
      <c r="B888" s="94"/>
      <c r="C888" s="94"/>
      <c r="D888" s="94"/>
      <c r="E888" s="94"/>
      <c r="F888" s="94"/>
      <c r="G888" s="94"/>
      <c r="H888" s="94"/>
      <c r="I888" s="94"/>
      <c r="J888" s="94"/>
      <c r="K888" s="94"/>
      <c r="L888" s="94"/>
      <c r="M888" s="94"/>
      <c r="N888" s="94"/>
      <c r="O888" s="94"/>
      <c r="P888" s="94"/>
      <c r="Q888" s="94"/>
      <c r="R888" s="94"/>
      <c r="S888" s="94"/>
      <c r="T888" s="94"/>
      <c r="U888" s="94"/>
      <c r="V888" s="94"/>
      <c r="W888" s="94"/>
      <c r="X888" s="94"/>
      <c r="Y888" s="94"/>
      <c r="Z888" s="94"/>
    </row>
    <row r="889" spans="1:26" ht="20.25" customHeight="1" x14ac:dyDescent="0.25">
      <c r="A889" s="94"/>
      <c r="B889" s="94"/>
      <c r="C889" s="94"/>
      <c r="D889" s="94"/>
      <c r="E889" s="94"/>
      <c r="F889" s="94"/>
      <c r="G889" s="94"/>
      <c r="H889" s="94"/>
      <c r="I889" s="94"/>
      <c r="J889" s="94"/>
      <c r="K889" s="94"/>
      <c r="L889" s="94"/>
      <c r="M889" s="94"/>
      <c r="N889" s="94"/>
      <c r="O889" s="94"/>
      <c r="P889" s="94"/>
      <c r="Q889" s="94"/>
      <c r="R889" s="94"/>
      <c r="S889" s="94"/>
      <c r="T889" s="94"/>
      <c r="U889" s="94"/>
      <c r="V889" s="94"/>
      <c r="W889" s="94"/>
      <c r="X889" s="94"/>
      <c r="Y889" s="94"/>
      <c r="Z889" s="94"/>
    </row>
    <row r="890" spans="1:26" ht="20.25" customHeight="1" x14ac:dyDescent="0.25">
      <c r="A890" s="94"/>
      <c r="B890" s="94"/>
      <c r="C890" s="94"/>
      <c r="D890" s="94"/>
      <c r="E890" s="94"/>
      <c r="F890" s="94"/>
      <c r="G890" s="94"/>
      <c r="H890" s="94"/>
      <c r="I890" s="94"/>
      <c r="J890" s="94"/>
      <c r="K890" s="94"/>
      <c r="L890" s="94"/>
      <c r="M890" s="94"/>
      <c r="N890" s="94"/>
      <c r="O890" s="94"/>
      <c r="P890" s="94"/>
      <c r="Q890" s="94"/>
      <c r="R890" s="94"/>
      <c r="S890" s="94"/>
      <c r="T890" s="94"/>
      <c r="U890" s="94"/>
      <c r="V890" s="94"/>
      <c r="W890" s="94"/>
      <c r="X890" s="94"/>
      <c r="Y890" s="94"/>
      <c r="Z890" s="94"/>
    </row>
    <row r="891" spans="1:26" ht="20.25" customHeight="1" x14ac:dyDescent="0.25">
      <c r="A891" s="94"/>
      <c r="B891" s="94"/>
      <c r="C891" s="94"/>
      <c r="D891" s="94"/>
      <c r="E891" s="94"/>
      <c r="F891" s="94"/>
      <c r="G891" s="94"/>
      <c r="H891" s="94"/>
      <c r="I891" s="94"/>
      <c r="J891" s="94"/>
      <c r="K891" s="94"/>
      <c r="L891" s="94"/>
      <c r="M891" s="94"/>
      <c r="N891" s="94"/>
      <c r="O891" s="94"/>
      <c r="P891" s="94"/>
      <c r="Q891" s="94"/>
      <c r="R891" s="94"/>
      <c r="S891" s="94"/>
      <c r="T891" s="94"/>
      <c r="U891" s="94"/>
      <c r="V891" s="94"/>
      <c r="W891" s="94"/>
      <c r="X891" s="94"/>
      <c r="Y891" s="94"/>
      <c r="Z891" s="94"/>
    </row>
    <row r="892" spans="1:26" ht="20.25" customHeight="1" x14ac:dyDescent="0.25">
      <c r="A892" s="94"/>
      <c r="B892" s="94"/>
      <c r="C892" s="94"/>
      <c r="D892" s="94"/>
      <c r="E892" s="94"/>
      <c r="F892" s="94"/>
      <c r="G892" s="94"/>
      <c r="H892" s="94"/>
      <c r="I892" s="94"/>
      <c r="J892" s="94"/>
      <c r="K892" s="94"/>
      <c r="L892" s="94"/>
      <c r="M892" s="94"/>
      <c r="N892" s="94"/>
      <c r="O892" s="94"/>
      <c r="P892" s="94"/>
      <c r="Q892" s="94"/>
      <c r="R892" s="94"/>
      <c r="S892" s="94"/>
      <c r="T892" s="94"/>
      <c r="U892" s="94"/>
      <c r="V892" s="94"/>
      <c r="W892" s="94"/>
      <c r="X892" s="94"/>
      <c r="Y892" s="94"/>
      <c r="Z892" s="94"/>
    </row>
    <row r="893" spans="1:26" ht="20.25" customHeight="1" x14ac:dyDescent="0.25">
      <c r="A893" s="94"/>
      <c r="B893" s="94"/>
      <c r="C893" s="94"/>
      <c r="D893" s="94"/>
      <c r="E893" s="94"/>
      <c r="F893" s="94"/>
      <c r="G893" s="94"/>
      <c r="H893" s="94"/>
      <c r="I893" s="94"/>
      <c r="J893" s="94"/>
      <c r="K893" s="94"/>
      <c r="L893" s="94"/>
      <c r="M893" s="94"/>
      <c r="N893" s="94"/>
      <c r="O893" s="94"/>
      <c r="P893" s="94"/>
      <c r="Q893" s="94"/>
      <c r="R893" s="94"/>
      <c r="S893" s="94"/>
      <c r="T893" s="94"/>
      <c r="U893" s="94"/>
      <c r="V893" s="94"/>
      <c r="W893" s="94"/>
      <c r="X893" s="94"/>
      <c r="Y893" s="94"/>
      <c r="Z893" s="94"/>
    </row>
    <row r="894" spans="1:26" ht="20.25" customHeight="1" x14ac:dyDescent="0.25">
      <c r="A894" s="94"/>
      <c r="B894" s="94"/>
      <c r="C894" s="94"/>
      <c r="D894" s="94"/>
      <c r="E894" s="94"/>
      <c r="F894" s="94"/>
      <c r="G894" s="94"/>
      <c r="H894" s="94"/>
      <c r="I894" s="94"/>
      <c r="J894" s="94"/>
      <c r="K894" s="94"/>
      <c r="L894" s="94"/>
      <c r="M894" s="94"/>
      <c r="N894" s="94"/>
      <c r="O894" s="94"/>
      <c r="P894" s="94"/>
      <c r="Q894" s="94"/>
      <c r="R894" s="94"/>
      <c r="S894" s="94"/>
      <c r="T894" s="94"/>
      <c r="U894" s="94"/>
      <c r="V894" s="94"/>
      <c r="W894" s="94"/>
      <c r="X894" s="94"/>
      <c r="Y894" s="94"/>
      <c r="Z894" s="94"/>
    </row>
    <row r="895" spans="1:26" ht="20.25" customHeight="1" x14ac:dyDescent="0.25">
      <c r="A895" s="94"/>
      <c r="B895" s="94"/>
      <c r="C895" s="94"/>
      <c r="D895" s="94"/>
      <c r="E895" s="94"/>
      <c r="F895" s="94"/>
      <c r="G895" s="94"/>
      <c r="H895" s="94"/>
      <c r="I895" s="94"/>
      <c r="J895" s="94"/>
      <c r="K895" s="94"/>
      <c r="L895" s="94"/>
      <c r="M895" s="94"/>
      <c r="N895" s="94"/>
      <c r="O895" s="94"/>
      <c r="P895" s="94"/>
      <c r="Q895" s="94"/>
      <c r="R895" s="94"/>
      <c r="S895" s="94"/>
      <c r="T895" s="94"/>
      <c r="U895" s="94"/>
      <c r="V895" s="94"/>
      <c r="W895" s="94"/>
      <c r="X895" s="94"/>
      <c r="Y895" s="94"/>
      <c r="Z895" s="94"/>
    </row>
    <row r="896" spans="1:26" ht="20.25" customHeight="1" x14ac:dyDescent="0.25">
      <c r="A896" s="94"/>
      <c r="B896" s="94"/>
      <c r="C896" s="94"/>
      <c r="D896" s="94"/>
      <c r="E896" s="94"/>
      <c r="F896" s="94"/>
      <c r="G896" s="94"/>
      <c r="H896" s="94"/>
      <c r="I896" s="94"/>
      <c r="J896" s="94"/>
      <c r="K896" s="94"/>
      <c r="L896" s="94"/>
      <c r="M896" s="94"/>
      <c r="N896" s="94"/>
      <c r="O896" s="94"/>
      <c r="P896" s="94"/>
      <c r="Q896" s="94"/>
      <c r="R896" s="94"/>
      <c r="S896" s="94"/>
      <c r="T896" s="94"/>
      <c r="U896" s="94"/>
      <c r="V896" s="94"/>
      <c r="W896" s="94"/>
      <c r="X896" s="94"/>
      <c r="Y896" s="94"/>
      <c r="Z896" s="94"/>
    </row>
    <row r="897" spans="1:26" ht="20.25" customHeight="1" x14ac:dyDescent="0.25">
      <c r="A897" s="94"/>
      <c r="B897" s="94"/>
      <c r="C897" s="94"/>
      <c r="D897" s="94"/>
      <c r="E897" s="94"/>
      <c r="F897" s="94"/>
      <c r="G897" s="94"/>
      <c r="H897" s="94"/>
      <c r="I897" s="94"/>
      <c r="J897" s="94"/>
      <c r="K897" s="94"/>
      <c r="L897" s="94"/>
      <c r="M897" s="94"/>
      <c r="N897" s="94"/>
      <c r="O897" s="94"/>
      <c r="P897" s="94"/>
      <c r="Q897" s="94"/>
      <c r="R897" s="94"/>
      <c r="S897" s="94"/>
      <c r="T897" s="94"/>
      <c r="U897" s="94"/>
      <c r="V897" s="94"/>
      <c r="W897" s="94"/>
      <c r="X897" s="94"/>
      <c r="Y897" s="94"/>
      <c r="Z897" s="94"/>
    </row>
    <row r="898" spans="1:26" ht="20.25" customHeight="1" x14ac:dyDescent="0.25">
      <c r="A898" s="94"/>
      <c r="B898" s="94"/>
      <c r="C898" s="94"/>
      <c r="D898" s="94"/>
      <c r="E898" s="94"/>
      <c r="F898" s="94"/>
      <c r="G898" s="94"/>
      <c r="H898" s="94"/>
      <c r="I898" s="94"/>
      <c r="J898" s="94"/>
      <c r="K898" s="94"/>
      <c r="L898" s="94"/>
      <c r="M898" s="94"/>
      <c r="N898" s="94"/>
      <c r="O898" s="94"/>
      <c r="P898" s="94"/>
      <c r="Q898" s="94"/>
      <c r="R898" s="94"/>
      <c r="S898" s="94"/>
      <c r="T898" s="94"/>
      <c r="U898" s="94"/>
      <c r="V898" s="94"/>
      <c r="W898" s="94"/>
      <c r="X898" s="94"/>
      <c r="Y898" s="94"/>
      <c r="Z898" s="94"/>
    </row>
    <row r="899" spans="1:26" ht="20.25" customHeight="1" x14ac:dyDescent="0.25">
      <c r="A899" s="94"/>
      <c r="B899" s="94"/>
      <c r="C899" s="94"/>
      <c r="D899" s="94"/>
      <c r="E899" s="94"/>
      <c r="F899" s="94"/>
      <c r="G899" s="94"/>
      <c r="H899" s="94"/>
      <c r="I899" s="94"/>
      <c r="J899" s="94"/>
      <c r="K899" s="94"/>
      <c r="L899" s="94"/>
      <c r="M899" s="94"/>
      <c r="N899" s="94"/>
      <c r="O899" s="94"/>
      <c r="P899" s="94"/>
      <c r="Q899" s="94"/>
      <c r="R899" s="94"/>
      <c r="S899" s="94"/>
      <c r="T899" s="94"/>
      <c r="U899" s="94"/>
      <c r="V899" s="94"/>
      <c r="W899" s="94"/>
      <c r="X899" s="94"/>
      <c r="Y899" s="94"/>
      <c r="Z899" s="94"/>
    </row>
    <row r="900" spans="1:26" ht="20.25" customHeight="1" x14ac:dyDescent="0.25">
      <c r="A900" s="94"/>
      <c r="B900" s="94"/>
      <c r="C900" s="94"/>
      <c r="D900" s="94"/>
      <c r="E900" s="94"/>
      <c r="F900" s="94"/>
      <c r="G900" s="94"/>
      <c r="H900" s="94"/>
      <c r="I900" s="94"/>
      <c r="J900" s="94"/>
      <c r="K900" s="94"/>
      <c r="L900" s="94"/>
      <c r="M900" s="94"/>
      <c r="N900" s="94"/>
      <c r="O900" s="94"/>
      <c r="P900" s="94"/>
      <c r="Q900" s="94"/>
      <c r="R900" s="94"/>
      <c r="S900" s="94"/>
      <c r="T900" s="94"/>
      <c r="U900" s="94"/>
      <c r="V900" s="94"/>
      <c r="W900" s="94"/>
      <c r="X900" s="94"/>
      <c r="Y900" s="94"/>
      <c r="Z900" s="94"/>
    </row>
    <row r="901" spans="1:26" ht="20.25" customHeight="1" x14ac:dyDescent="0.25">
      <c r="A901" s="94"/>
      <c r="B901" s="94"/>
      <c r="C901" s="94"/>
      <c r="D901" s="94"/>
      <c r="E901" s="94"/>
      <c r="F901" s="94"/>
      <c r="G901" s="94"/>
      <c r="H901" s="94"/>
      <c r="I901" s="94"/>
      <c r="J901" s="94"/>
      <c r="K901" s="94"/>
      <c r="L901" s="94"/>
      <c r="M901" s="94"/>
      <c r="N901" s="94"/>
      <c r="O901" s="94"/>
      <c r="P901" s="94"/>
      <c r="Q901" s="94"/>
      <c r="R901" s="94"/>
      <c r="S901" s="94"/>
      <c r="T901" s="94"/>
      <c r="U901" s="94"/>
      <c r="V901" s="94"/>
      <c r="W901" s="94"/>
      <c r="X901" s="94"/>
      <c r="Y901" s="94"/>
      <c r="Z901" s="94"/>
    </row>
    <row r="902" spans="1:26" ht="20.25" customHeight="1" x14ac:dyDescent="0.25">
      <c r="A902" s="94"/>
      <c r="B902" s="94"/>
      <c r="C902" s="94"/>
      <c r="D902" s="94"/>
      <c r="E902" s="94"/>
      <c r="F902" s="94"/>
      <c r="G902" s="94"/>
      <c r="H902" s="94"/>
      <c r="I902" s="94"/>
      <c r="J902" s="94"/>
      <c r="K902" s="94"/>
      <c r="L902" s="94"/>
      <c r="M902" s="94"/>
      <c r="N902" s="94"/>
      <c r="O902" s="94"/>
      <c r="P902" s="94"/>
      <c r="Q902" s="94"/>
      <c r="R902" s="94"/>
      <c r="S902" s="94"/>
      <c r="T902" s="94"/>
      <c r="U902" s="94"/>
      <c r="V902" s="94"/>
      <c r="W902" s="94"/>
      <c r="X902" s="94"/>
      <c r="Y902" s="94"/>
      <c r="Z902" s="94"/>
    </row>
    <row r="903" spans="1:26" ht="20.25" customHeight="1" x14ac:dyDescent="0.25">
      <c r="A903" s="94"/>
      <c r="B903" s="94"/>
      <c r="C903" s="94"/>
      <c r="D903" s="94"/>
      <c r="E903" s="94"/>
      <c r="F903" s="94"/>
      <c r="G903" s="94"/>
      <c r="H903" s="94"/>
      <c r="I903" s="94"/>
      <c r="J903" s="94"/>
      <c r="K903" s="94"/>
      <c r="L903" s="94"/>
      <c r="M903" s="94"/>
      <c r="N903" s="94"/>
      <c r="O903" s="94"/>
      <c r="P903" s="94"/>
      <c r="Q903" s="94"/>
      <c r="R903" s="94"/>
      <c r="S903" s="94"/>
      <c r="T903" s="94"/>
      <c r="U903" s="94"/>
      <c r="V903" s="94"/>
      <c r="W903" s="94"/>
      <c r="X903" s="94"/>
      <c r="Y903" s="94"/>
      <c r="Z903" s="94"/>
    </row>
    <row r="904" spans="1:26" ht="20.25" customHeight="1" x14ac:dyDescent="0.25">
      <c r="A904" s="94"/>
      <c r="B904" s="94"/>
      <c r="C904" s="94"/>
      <c r="D904" s="94"/>
      <c r="E904" s="94"/>
      <c r="F904" s="94"/>
      <c r="G904" s="94"/>
      <c r="H904" s="94"/>
      <c r="I904" s="94"/>
      <c r="J904" s="94"/>
      <c r="K904" s="94"/>
      <c r="L904" s="94"/>
      <c r="M904" s="94"/>
      <c r="N904" s="94"/>
      <c r="O904" s="94"/>
      <c r="P904" s="94"/>
      <c r="Q904" s="94"/>
      <c r="R904" s="94"/>
      <c r="S904" s="94"/>
      <c r="T904" s="94"/>
      <c r="U904" s="94"/>
      <c r="V904" s="94"/>
      <c r="W904" s="94"/>
      <c r="X904" s="94"/>
      <c r="Y904" s="94"/>
      <c r="Z904" s="94"/>
    </row>
    <row r="905" spans="1:26" ht="20.25" customHeight="1" x14ac:dyDescent="0.25">
      <c r="A905" s="94"/>
      <c r="B905" s="94"/>
      <c r="C905" s="94"/>
      <c r="D905" s="94"/>
      <c r="E905" s="94"/>
      <c r="F905" s="94"/>
      <c r="G905" s="94"/>
      <c r="H905" s="94"/>
      <c r="I905" s="94"/>
      <c r="J905" s="94"/>
      <c r="K905" s="94"/>
      <c r="L905" s="94"/>
      <c r="M905" s="94"/>
      <c r="N905" s="94"/>
      <c r="O905" s="94"/>
      <c r="P905" s="94"/>
      <c r="Q905" s="94"/>
      <c r="R905" s="94"/>
      <c r="S905" s="94"/>
      <c r="T905" s="94"/>
      <c r="U905" s="94"/>
      <c r="V905" s="94"/>
      <c r="W905" s="94"/>
      <c r="X905" s="94"/>
      <c r="Y905" s="94"/>
      <c r="Z905" s="94"/>
    </row>
    <row r="906" spans="1:26" ht="20.25" customHeight="1" x14ac:dyDescent="0.25">
      <c r="A906" s="94"/>
      <c r="B906" s="94"/>
      <c r="C906" s="94"/>
      <c r="D906" s="94"/>
      <c r="E906" s="94"/>
      <c r="F906" s="94"/>
      <c r="G906" s="94"/>
      <c r="H906" s="94"/>
      <c r="I906" s="94"/>
      <c r="J906" s="94"/>
      <c r="K906" s="94"/>
      <c r="L906" s="94"/>
      <c r="M906" s="94"/>
      <c r="N906" s="94"/>
      <c r="O906" s="94"/>
      <c r="P906" s="94"/>
      <c r="Q906" s="94"/>
      <c r="R906" s="94"/>
      <c r="S906" s="94"/>
      <c r="T906" s="94"/>
      <c r="U906" s="94"/>
      <c r="V906" s="94"/>
      <c r="W906" s="94"/>
      <c r="X906" s="94"/>
      <c r="Y906" s="94"/>
      <c r="Z906" s="94"/>
    </row>
    <row r="907" spans="1:26" ht="20.25" customHeight="1" x14ac:dyDescent="0.25">
      <c r="A907" s="94"/>
      <c r="B907" s="94"/>
      <c r="C907" s="94"/>
      <c r="D907" s="94"/>
      <c r="E907" s="94"/>
      <c r="F907" s="94"/>
      <c r="G907" s="94"/>
      <c r="H907" s="94"/>
      <c r="I907" s="94"/>
      <c r="J907" s="94"/>
      <c r="K907" s="94"/>
      <c r="L907" s="94"/>
      <c r="M907" s="94"/>
      <c r="N907" s="94"/>
      <c r="O907" s="94"/>
      <c r="P907" s="94"/>
      <c r="Q907" s="94"/>
      <c r="R907" s="94"/>
      <c r="S907" s="94"/>
      <c r="T907" s="94"/>
      <c r="U907" s="94"/>
      <c r="V907" s="94"/>
      <c r="W907" s="94"/>
      <c r="X907" s="94"/>
      <c r="Y907" s="94"/>
      <c r="Z907" s="94"/>
    </row>
    <row r="908" spans="1:26" ht="20.25" customHeight="1" x14ac:dyDescent="0.25">
      <c r="A908" s="94"/>
      <c r="B908" s="94"/>
      <c r="C908" s="94"/>
      <c r="D908" s="94"/>
      <c r="E908" s="94"/>
      <c r="F908" s="94"/>
      <c r="G908" s="94"/>
      <c r="H908" s="94"/>
      <c r="I908" s="94"/>
      <c r="J908" s="94"/>
      <c r="K908" s="94"/>
      <c r="L908" s="94"/>
      <c r="M908" s="94"/>
      <c r="N908" s="94"/>
      <c r="O908" s="94"/>
      <c r="P908" s="94"/>
      <c r="Q908" s="94"/>
      <c r="R908" s="94"/>
      <c r="S908" s="94"/>
      <c r="T908" s="94"/>
      <c r="U908" s="94"/>
      <c r="V908" s="94"/>
      <c r="W908" s="94"/>
      <c r="X908" s="94"/>
      <c r="Y908" s="94"/>
      <c r="Z908" s="94"/>
    </row>
    <row r="909" spans="1:26" ht="20.25" customHeight="1" x14ac:dyDescent="0.25">
      <c r="A909" s="94"/>
      <c r="B909" s="94"/>
      <c r="C909" s="94"/>
      <c r="D909" s="94"/>
      <c r="E909" s="94"/>
      <c r="F909" s="94"/>
      <c r="G909" s="94"/>
      <c r="H909" s="94"/>
      <c r="I909" s="94"/>
      <c r="J909" s="94"/>
      <c r="K909" s="94"/>
      <c r="L909" s="94"/>
      <c r="M909" s="94"/>
      <c r="N909" s="94"/>
      <c r="O909" s="94"/>
      <c r="P909" s="94"/>
      <c r="Q909" s="94"/>
      <c r="R909" s="94"/>
      <c r="S909" s="94"/>
      <c r="T909" s="94"/>
      <c r="U909" s="94"/>
      <c r="V909" s="94"/>
      <c r="W909" s="94"/>
      <c r="X909" s="94"/>
      <c r="Y909" s="94"/>
      <c r="Z909" s="94"/>
    </row>
    <row r="910" spans="1:26" ht="20.25" customHeight="1" x14ac:dyDescent="0.25">
      <c r="A910" s="94"/>
      <c r="B910" s="94"/>
      <c r="C910" s="94"/>
      <c r="D910" s="94"/>
      <c r="E910" s="94"/>
      <c r="F910" s="94"/>
      <c r="G910" s="94"/>
      <c r="H910" s="94"/>
      <c r="I910" s="94"/>
      <c r="J910" s="94"/>
      <c r="K910" s="94"/>
      <c r="L910" s="94"/>
      <c r="M910" s="94"/>
      <c r="N910" s="94"/>
      <c r="O910" s="94"/>
      <c r="P910" s="94"/>
      <c r="Q910" s="94"/>
      <c r="R910" s="94"/>
      <c r="S910" s="94"/>
      <c r="T910" s="94"/>
      <c r="U910" s="94"/>
      <c r="V910" s="94"/>
      <c r="W910" s="94"/>
      <c r="X910" s="94"/>
      <c r="Y910" s="94"/>
      <c r="Z910" s="94"/>
    </row>
    <row r="911" spans="1:26" ht="20.25" customHeight="1" x14ac:dyDescent="0.25">
      <c r="A911" s="94"/>
      <c r="B911" s="94"/>
      <c r="C911" s="94"/>
      <c r="D911" s="94"/>
      <c r="E911" s="94"/>
      <c r="F911" s="94"/>
      <c r="G911" s="94"/>
      <c r="H911" s="94"/>
      <c r="I911" s="94"/>
      <c r="J911" s="94"/>
      <c r="K911" s="94"/>
      <c r="L911" s="94"/>
      <c r="M911" s="94"/>
      <c r="N911" s="94"/>
      <c r="O911" s="94"/>
      <c r="P911" s="94"/>
      <c r="Q911" s="94"/>
      <c r="R911" s="94"/>
      <c r="S911" s="94"/>
      <c r="T911" s="94"/>
      <c r="U911" s="94"/>
      <c r="V911" s="94"/>
      <c r="W911" s="94"/>
      <c r="X911" s="94"/>
      <c r="Y911" s="94"/>
      <c r="Z911" s="94"/>
    </row>
    <row r="912" spans="1:26" ht="20.25" customHeight="1" x14ac:dyDescent="0.25">
      <c r="A912" s="94"/>
      <c r="B912" s="94"/>
      <c r="C912" s="94"/>
      <c r="D912" s="94"/>
      <c r="E912" s="94"/>
      <c r="F912" s="94"/>
      <c r="G912" s="94"/>
      <c r="H912" s="94"/>
      <c r="I912" s="94"/>
      <c r="J912" s="94"/>
      <c r="K912" s="94"/>
      <c r="L912" s="94"/>
      <c r="M912" s="94"/>
      <c r="N912" s="94"/>
      <c r="O912" s="94"/>
      <c r="P912" s="94"/>
      <c r="Q912" s="94"/>
      <c r="R912" s="94"/>
      <c r="S912" s="94"/>
      <c r="T912" s="94"/>
      <c r="U912" s="94"/>
      <c r="V912" s="94"/>
      <c r="W912" s="94"/>
      <c r="X912" s="94"/>
      <c r="Y912" s="94"/>
      <c r="Z912" s="94"/>
    </row>
    <row r="913" spans="1:26" ht="20.25" customHeight="1" x14ac:dyDescent="0.25">
      <c r="A913" s="94"/>
      <c r="B913" s="94"/>
      <c r="C913" s="94"/>
      <c r="D913" s="94"/>
      <c r="E913" s="94"/>
      <c r="F913" s="94"/>
      <c r="G913" s="94"/>
      <c r="H913" s="94"/>
      <c r="I913" s="94"/>
      <c r="J913" s="94"/>
      <c r="K913" s="94"/>
      <c r="L913" s="94"/>
      <c r="M913" s="94"/>
      <c r="N913" s="94"/>
      <c r="O913" s="94"/>
      <c r="P913" s="94"/>
      <c r="Q913" s="94"/>
      <c r="R913" s="94"/>
      <c r="S913" s="94"/>
      <c r="T913" s="94"/>
      <c r="U913" s="94"/>
      <c r="V913" s="94"/>
      <c r="W913" s="94"/>
      <c r="X913" s="94"/>
      <c r="Y913" s="94"/>
      <c r="Z913" s="94"/>
    </row>
    <row r="914" spans="1:26" ht="20.25" customHeight="1" x14ac:dyDescent="0.25">
      <c r="A914" s="94"/>
      <c r="B914" s="94"/>
      <c r="C914" s="94"/>
      <c r="D914" s="94"/>
      <c r="E914" s="94"/>
      <c r="F914" s="94"/>
      <c r="G914" s="94"/>
      <c r="H914" s="94"/>
      <c r="I914" s="94"/>
      <c r="J914" s="94"/>
      <c r="K914" s="94"/>
      <c r="L914" s="94"/>
      <c r="M914" s="94"/>
      <c r="N914" s="94"/>
      <c r="O914" s="94"/>
      <c r="P914" s="94"/>
      <c r="Q914" s="94"/>
      <c r="R914" s="94"/>
      <c r="S914" s="94"/>
      <c r="T914" s="94"/>
      <c r="U914" s="94"/>
      <c r="V914" s="94"/>
      <c r="W914" s="94"/>
      <c r="X914" s="94"/>
      <c r="Y914" s="94"/>
      <c r="Z914" s="94"/>
    </row>
    <row r="915" spans="1:26" ht="20.25" customHeight="1" x14ac:dyDescent="0.25">
      <c r="A915" s="94"/>
      <c r="B915" s="94"/>
      <c r="C915" s="94"/>
      <c r="D915" s="94"/>
      <c r="E915" s="94"/>
      <c r="F915" s="94"/>
      <c r="G915" s="94"/>
      <c r="H915" s="94"/>
      <c r="I915" s="94"/>
      <c r="J915" s="94"/>
      <c r="K915" s="94"/>
      <c r="L915" s="94"/>
      <c r="M915" s="94"/>
      <c r="N915" s="94"/>
      <c r="O915" s="94"/>
      <c r="P915" s="94"/>
      <c r="Q915" s="94"/>
      <c r="R915" s="94"/>
      <c r="S915" s="94"/>
      <c r="T915" s="94"/>
      <c r="U915" s="94"/>
      <c r="V915" s="94"/>
      <c r="W915" s="94"/>
      <c r="X915" s="94"/>
      <c r="Y915" s="94"/>
      <c r="Z915" s="94"/>
    </row>
    <row r="916" spans="1:26" ht="20.25" customHeight="1" x14ac:dyDescent="0.25">
      <c r="A916" s="94"/>
      <c r="B916" s="94"/>
      <c r="C916" s="94"/>
      <c r="D916" s="94"/>
      <c r="E916" s="94"/>
      <c r="F916" s="94"/>
      <c r="G916" s="94"/>
      <c r="H916" s="94"/>
      <c r="I916" s="94"/>
      <c r="J916" s="94"/>
      <c r="K916" s="94"/>
      <c r="L916" s="94"/>
      <c r="M916" s="94"/>
      <c r="N916" s="94"/>
      <c r="O916" s="94"/>
      <c r="P916" s="94"/>
      <c r="Q916" s="94"/>
      <c r="R916" s="94"/>
      <c r="S916" s="94"/>
      <c r="T916" s="94"/>
      <c r="U916" s="94"/>
      <c r="V916" s="94"/>
      <c r="W916" s="94"/>
      <c r="X916" s="94"/>
      <c r="Y916" s="94"/>
      <c r="Z916" s="94"/>
    </row>
    <row r="917" spans="1:26" ht="20.25" customHeight="1" x14ac:dyDescent="0.25">
      <c r="A917" s="94"/>
      <c r="B917" s="94"/>
      <c r="C917" s="94"/>
      <c r="D917" s="94"/>
      <c r="E917" s="94"/>
      <c r="F917" s="94"/>
      <c r="G917" s="94"/>
      <c r="H917" s="94"/>
      <c r="I917" s="94"/>
      <c r="J917" s="94"/>
      <c r="K917" s="94"/>
      <c r="L917" s="94"/>
      <c r="M917" s="94"/>
      <c r="N917" s="94"/>
      <c r="O917" s="94"/>
      <c r="P917" s="94"/>
      <c r="Q917" s="94"/>
      <c r="R917" s="94"/>
      <c r="S917" s="94"/>
      <c r="T917" s="94"/>
      <c r="U917" s="94"/>
      <c r="V917" s="94"/>
      <c r="W917" s="94"/>
      <c r="X917" s="94"/>
      <c r="Y917" s="94"/>
      <c r="Z917" s="94"/>
    </row>
    <row r="918" spans="1:26" ht="20.25" customHeight="1" x14ac:dyDescent="0.25">
      <c r="A918" s="94"/>
      <c r="B918" s="94"/>
      <c r="C918" s="94"/>
      <c r="D918" s="94"/>
      <c r="E918" s="94"/>
      <c r="F918" s="94"/>
      <c r="G918" s="94"/>
      <c r="H918" s="94"/>
      <c r="I918" s="94"/>
      <c r="J918" s="94"/>
      <c r="K918" s="94"/>
      <c r="L918" s="94"/>
      <c r="M918" s="94"/>
      <c r="N918" s="94"/>
      <c r="O918" s="94"/>
      <c r="P918" s="94"/>
      <c r="Q918" s="94"/>
      <c r="R918" s="94"/>
      <c r="S918" s="94"/>
      <c r="T918" s="94"/>
      <c r="U918" s="94"/>
      <c r="V918" s="94"/>
      <c r="W918" s="94"/>
      <c r="X918" s="94"/>
      <c r="Y918" s="94"/>
      <c r="Z918" s="94"/>
    </row>
    <row r="919" spans="1:26" ht="20.25" customHeight="1" x14ac:dyDescent="0.25">
      <c r="A919" s="94"/>
      <c r="B919" s="94"/>
      <c r="C919" s="94"/>
      <c r="D919" s="94"/>
      <c r="E919" s="94"/>
      <c r="F919" s="94"/>
      <c r="G919" s="94"/>
      <c r="H919" s="94"/>
      <c r="I919" s="94"/>
      <c r="J919" s="94"/>
      <c r="K919" s="94"/>
      <c r="L919" s="94"/>
      <c r="M919" s="94"/>
      <c r="N919" s="94"/>
      <c r="O919" s="94"/>
      <c r="P919" s="94"/>
      <c r="Q919" s="94"/>
      <c r="R919" s="94"/>
      <c r="S919" s="94"/>
      <c r="T919" s="94"/>
      <c r="U919" s="94"/>
      <c r="V919" s="94"/>
      <c r="W919" s="94"/>
      <c r="X919" s="94"/>
      <c r="Y919" s="94"/>
      <c r="Z919" s="94"/>
    </row>
    <row r="920" spans="1:26" ht="20.25" customHeight="1" x14ac:dyDescent="0.25">
      <c r="A920" s="94"/>
      <c r="B920" s="94"/>
      <c r="C920" s="94"/>
      <c r="D920" s="94"/>
      <c r="E920" s="94"/>
      <c r="F920" s="94"/>
      <c r="G920" s="94"/>
      <c r="H920" s="94"/>
      <c r="I920" s="94"/>
      <c r="J920" s="94"/>
      <c r="K920" s="94"/>
      <c r="L920" s="94"/>
      <c r="M920" s="94"/>
      <c r="N920" s="94"/>
      <c r="O920" s="94"/>
      <c r="P920" s="94"/>
      <c r="Q920" s="94"/>
      <c r="R920" s="94"/>
      <c r="S920" s="94"/>
      <c r="T920" s="94"/>
      <c r="U920" s="94"/>
      <c r="V920" s="94"/>
      <c r="W920" s="94"/>
      <c r="X920" s="94"/>
      <c r="Y920" s="94"/>
      <c r="Z920" s="94"/>
    </row>
    <row r="921" spans="1:26" ht="20.25" customHeight="1" x14ac:dyDescent="0.25">
      <c r="A921" s="94"/>
      <c r="B921" s="94"/>
      <c r="C921" s="94"/>
      <c r="D921" s="94"/>
      <c r="E921" s="94"/>
      <c r="F921" s="94"/>
      <c r="G921" s="94"/>
      <c r="H921" s="94"/>
      <c r="I921" s="94"/>
      <c r="J921" s="94"/>
      <c r="K921" s="94"/>
      <c r="L921" s="94"/>
      <c r="M921" s="94"/>
      <c r="N921" s="94"/>
      <c r="O921" s="94"/>
      <c r="P921" s="94"/>
      <c r="Q921" s="94"/>
      <c r="R921" s="94"/>
      <c r="S921" s="94"/>
      <c r="T921" s="94"/>
      <c r="U921" s="94"/>
      <c r="V921" s="94"/>
      <c r="W921" s="94"/>
      <c r="X921" s="94"/>
      <c r="Y921" s="94"/>
      <c r="Z921" s="94"/>
    </row>
    <row r="922" spans="1:26" ht="20.25" customHeight="1" x14ac:dyDescent="0.25">
      <c r="A922" s="94"/>
      <c r="B922" s="94"/>
      <c r="C922" s="94"/>
      <c r="D922" s="94"/>
      <c r="E922" s="94"/>
      <c r="F922" s="94"/>
      <c r="G922" s="94"/>
      <c r="H922" s="94"/>
      <c r="I922" s="94"/>
      <c r="J922" s="94"/>
      <c r="K922" s="94"/>
      <c r="L922" s="94"/>
      <c r="M922" s="94"/>
      <c r="N922" s="94"/>
      <c r="O922" s="94"/>
      <c r="P922" s="94"/>
      <c r="Q922" s="94"/>
      <c r="R922" s="94"/>
      <c r="S922" s="94"/>
      <c r="T922" s="94"/>
      <c r="U922" s="94"/>
      <c r="V922" s="94"/>
      <c r="W922" s="94"/>
      <c r="X922" s="94"/>
      <c r="Y922" s="94"/>
      <c r="Z922" s="94"/>
    </row>
    <row r="923" spans="1:26" ht="20.25" customHeight="1" x14ac:dyDescent="0.25">
      <c r="A923" s="94"/>
      <c r="B923" s="94"/>
      <c r="C923" s="94"/>
      <c r="D923" s="94"/>
      <c r="E923" s="94"/>
      <c r="F923" s="94"/>
      <c r="G923" s="94"/>
      <c r="H923" s="94"/>
      <c r="I923" s="94"/>
      <c r="J923" s="94"/>
      <c r="K923" s="94"/>
      <c r="L923" s="94"/>
      <c r="M923" s="94"/>
      <c r="N923" s="94"/>
      <c r="O923" s="94"/>
      <c r="P923" s="94"/>
      <c r="Q923" s="94"/>
      <c r="R923" s="94"/>
      <c r="S923" s="94"/>
      <c r="T923" s="94"/>
      <c r="U923" s="94"/>
      <c r="V923" s="94"/>
      <c r="W923" s="94"/>
      <c r="X923" s="94"/>
      <c r="Y923" s="94"/>
      <c r="Z923" s="94"/>
    </row>
    <row r="924" spans="1:26" ht="20.25" customHeight="1" x14ac:dyDescent="0.25">
      <c r="A924" s="94"/>
      <c r="B924" s="94"/>
      <c r="C924" s="94"/>
      <c r="D924" s="94"/>
      <c r="E924" s="94"/>
      <c r="F924" s="94"/>
      <c r="G924" s="94"/>
      <c r="H924" s="94"/>
      <c r="I924" s="94"/>
      <c r="J924" s="94"/>
      <c r="K924" s="94"/>
      <c r="L924" s="94"/>
      <c r="M924" s="94"/>
      <c r="N924" s="94"/>
      <c r="O924" s="94"/>
      <c r="P924" s="94"/>
      <c r="Q924" s="94"/>
      <c r="R924" s="94"/>
      <c r="S924" s="94"/>
      <c r="T924" s="94"/>
      <c r="U924" s="94"/>
      <c r="V924" s="94"/>
      <c r="W924" s="94"/>
      <c r="X924" s="94"/>
      <c r="Y924" s="94"/>
      <c r="Z924" s="94"/>
    </row>
    <row r="925" spans="1:26" ht="20.25" customHeight="1" x14ac:dyDescent="0.25">
      <c r="A925" s="94"/>
      <c r="B925" s="94"/>
      <c r="C925" s="94"/>
      <c r="D925" s="94"/>
      <c r="E925" s="94"/>
      <c r="F925" s="94"/>
      <c r="G925" s="94"/>
      <c r="H925" s="94"/>
      <c r="I925" s="94"/>
      <c r="J925" s="94"/>
      <c r="K925" s="94"/>
      <c r="L925" s="94"/>
      <c r="M925" s="94"/>
      <c r="N925" s="94"/>
      <c r="O925" s="94"/>
      <c r="P925" s="94"/>
      <c r="Q925" s="94"/>
      <c r="R925" s="94"/>
      <c r="S925" s="94"/>
      <c r="T925" s="94"/>
      <c r="U925" s="94"/>
      <c r="V925" s="94"/>
      <c r="W925" s="94"/>
      <c r="X925" s="94"/>
      <c r="Y925" s="94"/>
      <c r="Z925" s="94"/>
    </row>
    <row r="926" spans="1:26" ht="20.25" customHeight="1" x14ac:dyDescent="0.25">
      <c r="A926" s="94"/>
      <c r="B926" s="94"/>
      <c r="C926" s="94"/>
      <c r="D926" s="94"/>
      <c r="E926" s="94"/>
      <c r="F926" s="94"/>
      <c r="G926" s="94"/>
      <c r="H926" s="94"/>
      <c r="I926" s="94"/>
      <c r="J926" s="94"/>
      <c r="K926" s="94"/>
      <c r="L926" s="94"/>
      <c r="M926" s="94"/>
      <c r="N926" s="94"/>
      <c r="O926" s="94"/>
      <c r="P926" s="94"/>
      <c r="Q926" s="94"/>
      <c r="R926" s="94"/>
      <c r="S926" s="94"/>
      <c r="T926" s="94"/>
      <c r="U926" s="94"/>
      <c r="V926" s="94"/>
      <c r="W926" s="94"/>
      <c r="X926" s="94"/>
      <c r="Y926" s="94"/>
      <c r="Z926" s="94"/>
    </row>
    <row r="927" spans="1:26" ht="20.25" customHeight="1" x14ac:dyDescent="0.25">
      <c r="A927" s="94"/>
      <c r="B927" s="94"/>
      <c r="C927" s="94"/>
      <c r="D927" s="94"/>
      <c r="E927" s="94"/>
      <c r="F927" s="94"/>
      <c r="G927" s="94"/>
      <c r="H927" s="94"/>
      <c r="I927" s="94"/>
      <c r="J927" s="94"/>
      <c r="K927" s="94"/>
      <c r="L927" s="94"/>
      <c r="M927" s="94"/>
      <c r="N927" s="94"/>
      <c r="O927" s="94"/>
      <c r="P927" s="94"/>
      <c r="Q927" s="94"/>
      <c r="R927" s="94"/>
      <c r="S927" s="94"/>
      <c r="T927" s="94"/>
      <c r="U927" s="94"/>
      <c r="V927" s="94"/>
      <c r="W927" s="94"/>
      <c r="X927" s="94"/>
      <c r="Y927" s="94"/>
      <c r="Z927" s="94"/>
    </row>
    <row r="928" spans="1:26" ht="20.25" customHeight="1" x14ac:dyDescent="0.25">
      <c r="A928" s="94"/>
      <c r="B928" s="94"/>
      <c r="C928" s="94"/>
      <c r="D928" s="94"/>
      <c r="E928" s="94"/>
      <c r="F928" s="94"/>
      <c r="G928" s="94"/>
      <c r="H928" s="94"/>
      <c r="I928" s="94"/>
      <c r="J928" s="94"/>
      <c r="K928" s="94"/>
      <c r="L928" s="94"/>
      <c r="M928" s="94"/>
      <c r="N928" s="94"/>
      <c r="O928" s="94"/>
      <c r="P928" s="94"/>
      <c r="Q928" s="94"/>
      <c r="R928" s="94"/>
      <c r="S928" s="94"/>
      <c r="T928" s="94"/>
      <c r="U928" s="94"/>
      <c r="V928" s="94"/>
      <c r="W928" s="94"/>
      <c r="X928" s="94"/>
      <c r="Y928" s="94"/>
      <c r="Z928" s="94"/>
    </row>
    <row r="929" spans="1:26" ht="20.25" customHeight="1" x14ac:dyDescent="0.25">
      <c r="A929" s="94"/>
      <c r="B929" s="94"/>
      <c r="C929" s="94"/>
      <c r="D929" s="94"/>
      <c r="E929" s="94"/>
      <c r="F929" s="94"/>
      <c r="G929" s="94"/>
      <c r="H929" s="94"/>
      <c r="I929" s="94"/>
      <c r="J929" s="94"/>
      <c r="K929" s="94"/>
      <c r="L929" s="94"/>
      <c r="M929" s="94"/>
      <c r="N929" s="94"/>
      <c r="O929" s="94"/>
      <c r="P929" s="94"/>
      <c r="Q929" s="94"/>
      <c r="R929" s="94"/>
      <c r="S929" s="94"/>
      <c r="T929" s="94"/>
      <c r="U929" s="94"/>
      <c r="V929" s="94"/>
      <c r="W929" s="94"/>
      <c r="X929" s="94"/>
      <c r="Y929" s="94"/>
      <c r="Z929" s="94"/>
    </row>
    <row r="930" spans="1:26" ht="20.25" customHeight="1" x14ac:dyDescent="0.25">
      <c r="A930" s="94"/>
      <c r="B930" s="94"/>
      <c r="C930" s="94"/>
      <c r="D930" s="94"/>
      <c r="E930" s="94"/>
      <c r="F930" s="94"/>
      <c r="G930" s="94"/>
      <c r="H930" s="94"/>
      <c r="I930" s="94"/>
      <c r="J930" s="94"/>
      <c r="K930" s="94"/>
      <c r="L930" s="94"/>
      <c r="M930" s="94"/>
      <c r="N930" s="94"/>
      <c r="O930" s="94"/>
      <c r="P930" s="94"/>
      <c r="Q930" s="94"/>
      <c r="R930" s="94"/>
      <c r="S930" s="94"/>
      <c r="T930" s="94"/>
      <c r="U930" s="94"/>
      <c r="V930" s="94"/>
      <c r="W930" s="94"/>
      <c r="X930" s="94"/>
      <c r="Y930" s="94"/>
      <c r="Z930" s="94"/>
    </row>
    <row r="931" spans="1:26" ht="20.25" customHeight="1" x14ac:dyDescent="0.25">
      <c r="A931" s="94"/>
      <c r="B931" s="94"/>
      <c r="C931" s="94"/>
      <c r="D931" s="94"/>
      <c r="E931" s="94"/>
      <c r="F931" s="94"/>
      <c r="G931" s="94"/>
      <c r="H931" s="94"/>
      <c r="I931" s="94"/>
      <c r="J931" s="94"/>
      <c r="K931" s="94"/>
      <c r="L931" s="94"/>
      <c r="M931" s="94"/>
      <c r="N931" s="94"/>
      <c r="O931" s="94"/>
      <c r="P931" s="94"/>
      <c r="Q931" s="94"/>
      <c r="R931" s="94"/>
      <c r="S931" s="94"/>
      <c r="T931" s="94"/>
      <c r="U931" s="94"/>
      <c r="V931" s="94"/>
      <c r="W931" s="94"/>
      <c r="X931" s="94"/>
      <c r="Y931" s="94"/>
      <c r="Z931" s="94"/>
    </row>
    <row r="932" spans="1:26" ht="20.25" customHeight="1" x14ac:dyDescent="0.25">
      <c r="A932" s="94"/>
      <c r="B932" s="94"/>
      <c r="C932" s="94"/>
      <c r="D932" s="94"/>
      <c r="E932" s="94"/>
      <c r="F932" s="94"/>
      <c r="G932" s="94"/>
      <c r="H932" s="94"/>
      <c r="I932" s="94"/>
      <c r="J932" s="94"/>
      <c r="K932" s="94"/>
      <c r="L932" s="94"/>
      <c r="M932" s="94"/>
      <c r="N932" s="94"/>
      <c r="O932" s="94"/>
      <c r="P932" s="94"/>
      <c r="Q932" s="94"/>
      <c r="R932" s="94"/>
      <c r="S932" s="94"/>
      <c r="T932" s="94"/>
      <c r="U932" s="94"/>
      <c r="V932" s="94"/>
      <c r="W932" s="94"/>
      <c r="X932" s="94"/>
      <c r="Y932" s="94"/>
      <c r="Z932" s="94"/>
    </row>
    <row r="933" spans="1:26" ht="20.25" customHeight="1" x14ac:dyDescent="0.25">
      <c r="A933" s="94"/>
      <c r="B933" s="94"/>
      <c r="C933" s="94"/>
      <c r="D933" s="94"/>
      <c r="E933" s="94"/>
      <c r="F933" s="94"/>
      <c r="G933" s="94"/>
      <c r="H933" s="94"/>
      <c r="I933" s="94"/>
      <c r="J933" s="94"/>
      <c r="K933" s="94"/>
      <c r="L933" s="94"/>
      <c r="M933" s="94"/>
      <c r="N933" s="94"/>
      <c r="O933" s="94"/>
      <c r="P933" s="94"/>
      <c r="Q933" s="94"/>
      <c r="R933" s="94"/>
      <c r="S933" s="94"/>
      <c r="T933" s="94"/>
      <c r="U933" s="94"/>
      <c r="V933" s="94"/>
      <c r="W933" s="94"/>
      <c r="X933" s="94"/>
      <c r="Y933" s="94"/>
      <c r="Z933" s="94"/>
    </row>
    <row r="934" spans="1:26" ht="20.25" customHeight="1" x14ac:dyDescent="0.25">
      <c r="A934" s="94"/>
      <c r="B934" s="94"/>
      <c r="C934" s="94"/>
      <c r="D934" s="94"/>
      <c r="E934" s="94"/>
      <c r="F934" s="94"/>
      <c r="G934" s="94"/>
      <c r="H934" s="94"/>
      <c r="I934" s="94"/>
      <c r="J934" s="94"/>
      <c r="K934" s="94"/>
      <c r="L934" s="94"/>
      <c r="M934" s="94"/>
      <c r="N934" s="94"/>
      <c r="O934" s="94"/>
      <c r="P934" s="94"/>
      <c r="Q934" s="94"/>
      <c r="R934" s="94"/>
      <c r="S934" s="94"/>
      <c r="T934" s="94"/>
      <c r="U934" s="94"/>
      <c r="V934" s="94"/>
      <c r="W934" s="94"/>
      <c r="X934" s="94"/>
      <c r="Y934" s="94"/>
      <c r="Z934" s="94"/>
    </row>
    <row r="935" spans="1:26" ht="20.25" customHeight="1" x14ac:dyDescent="0.25">
      <c r="A935" s="94"/>
      <c r="B935" s="94"/>
      <c r="C935" s="94"/>
      <c r="D935" s="94"/>
      <c r="E935" s="94"/>
      <c r="F935" s="94"/>
      <c r="G935" s="94"/>
      <c r="H935" s="94"/>
      <c r="I935" s="94"/>
      <c r="J935" s="94"/>
      <c r="K935" s="94"/>
      <c r="L935" s="94"/>
      <c r="M935" s="94"/>
      <c r="N935" s="94"/>
      <c r="O935" s="94"/>
      <c r="P935" s="94"/>
      <c r="Q935" s="94"/>
      <c r="R935" s="94"/>
      <c r="S935" s="94"/>
      <c r="T935" s="94"/>
      <c r="U935" s="94"/>
      <c r="V935" s="94"/>
      <c r="W935" s="94"/>
      <c r="X935" s="94"/>
      <c r="Y935" s="94"/>
      <c r="Z935" s="94"/>
    </row>
    <row r="936" spans="1:26" ht="20.25" customHeight="1" x14ac:dyDescent="0.25">
      <c r="A936" s="94"/>
      <c r="B936" s="94"/>
      <c r="C936" s="94"/>
      <c r="D936" s="94"/>
      <c r="E936" s="94"/>
      <c r="F936" s="94"/>
      <c r="G936" s="94"/>
      <c r="H936" s="94"/>
      <c r="I936" s="94"/>
      <c r="J936" s="94"/>
      <c r="K936" s="94"/>
      <c r="L936" s="94"/>
      <c r="M936" s="94"/>
      <c r="N936" s="94"/>
      <c r="O936" s="94"/>
      <c r="P936" s="94"/>
      <c r="Q936" s="94"/>
      <c r="R936" s="94"/>
      <c r="S936" s="94"/>
      <c r="T936" s="94"/>
      <c r="U936" s="94"/>
      <c r="V936" s="94"/>
      <c r="W936" s="94"/>
      <c r="X936" s="94"/>
      <c r="Y936" s="94"/>
      <c r="Z936" s="94"/>
    </row>
    <row r="937" spans="1:26" ht="20.25" customHeight="1" x14ac:dyDescent="0.25">
      <c r="A937" s="94"/>
      <c r="B937" s="94"/>
      <c r="C937" s="94"/>
      <c r="D937" s="94"/>
      <c r="E937" s="94"/>
      <c r="F937" s="94"/>
      <c r="G937" s="94"/>
      <c r="H937" s="94"/>
      <c r="I937" s="94"/>
      <c r="J937" s="94"/>
      <c r="K937" s="94"/>
      <c r="L937" s="94"/>
      <c r="M937" s="94"/>
      <c r="N937" s="94"/>
      <c r="O937" s="94"/>
      <c r="P937" s="94"/>
      <c r="Q937" s="94"/>
      <c r="R937" s="94"/>
      <c r="S937" s="94"/>
      <c r="T937" s="94"/>
      <c r="U937" s="94"/>
      <c r="V937" s="94"/>
      <c r="W937" s="94"/>
      <c r="X937" s="94"/>
      <c r="Y937" s="94"/>
      <c r="Z937" s="94"/>
    </row>
    <row r="938" spans="1:26" ht="20.25" customHeight="1" x14ac:dyDescent="0.25">
      <c r="A938" s="94"/>
      <c r="B938" s="94"/>
      <c r="C938" s="94"/>
      <c r="D938" s="94"/>
      <c r="E938" s="94"/>
      <c r="F938" s="94"/>
      <c r="G938" s="94"/>
      <c r="H938" s="94"/>
      <c r="I938" s="94"/>
      <c r="J938" s="94"/>
      <c r="K938" s="94"/>
      <c r="L938" s="94"/>
      <c r="M938" s="94"/>
      <c r="N938" s="94"/>
      <c r="O938" s="94"/>
      <c r="P938" s="94"/>
      <c r="Q938" s="94"/>
      <c r="R938" s="94"/>
      <c r="S938" s="94"/>
      <c r="T938" s="94"/>
      <c r="U938" s="94"/>
      <c r="V938" s="94"/>
      <c r="W938" s="94"/>
      <c r="X938" s="94"/>
      <c r="Y938" s="94"/>
      <c r="Z938" s="94"/>
    </row>
    <row r="939" spans="1:26" ht="20.25" customHeight="1" x14ac:dyDescent="0.25">
      <c r="A939" s="94"/>
      <c r="B939" s="94"/>
      <c r="C939" s="94"/>
      <c r="D939" s="94"/>
      <c r="E939" s="94"/>
      <c r="F939" s="94"/>
      <c r="G939" s="94"/>
      <c r="H939" s="94"/>
      <c r="I939" s="94"/>
      <c r="J939" s="94"/>
      <c r="K939" s="94"/>
      <c r="L939" s="94"/>
      <c r="M939" s="94"/>
      <c r="N939" s="94"/>
      <c r="O939" s="94"/>
      <c r="P939" s="94"/>
      <c r="Q939" s="94"/>
      <c r="R939" s="94"/>
      <c r="S939" s="94"/>
      <c r="T939" s="94"/>
      <c r="U939" s="94"/>
      <c r="V939" s="94"/>
      <c r="W939" s="94"/>
      <c r="X939" s="94"/>
      <c r="Y939" s="94"/>
      <c r="Z939" s="94"/>
    </row>
    <row r="940" spans="1:26" ht="20.25" customHeight="1" x14ac:dyDescent="0.25">
      <c r="A940" s="94"/>
      <c r="B940" s="94"/>
      <c r="C940" s="94"/>
      <c r="D940" s="94"/>
      <c r="E940" s="94"/>
      <c r="F940" s="94"/>
      <c r="G940" s="94"/>
      <c r="H940" s="94"/>
      <c r="I940" s="94"/>
      <c r="J940" s="94"/>
      <c r="K940" s="94"/>
      <c r="L940" s="94"/>
      <c r="M940" s="94"/>
      <c r="N940" s="94"/>
      <c r="O940" s="94"/>
      <c r="P940" s="94"/>
      <c r="Q940" s="94"/>
      <c r="R940" s="94"/>
      <c r="S940" s="94"/>
      <c r="T940" s="94"/>
      <c r="U940" s="94"/>
      <c r="V940" s="94"/>
      <c r="W940" s="94"/>
      <c r="X940" s="94"/>
      <c r="Y940" s="94"/>
      <c r="Z940" s="94"/>
    </row>
    <row r="941" spans="1:26" ht="20.25" customHeight="1" x14ac:dyDescent="0.25">
      <c r="A941" s="94"/>
      <c r="B941" s="94"/>
      <c r="C941" s="94"/>
      <c r="D941" s="94"/>
      <c r="E941" s="94"/>
      <c r="F941" s="94"/>
      <c r="G941" s="94"/>
      <c r="H941" s="94"/>
      <c r="I941" s="94"/>
      <c r="J941" s="94"/>
      <c r="K941" s="94"/>
      <c r="L941" s="94"/>
      <c r="M941" s="94"/>
      <c r="N941" s="94"/>
      <c r="O941" s="94"/>
      <c r="P941" s="94"/>
      <c r="Q941" s="94"/>
      <c r="R941" s="94"/>
      <c r="S941" s="94"/>
      <c r="T941" s="94"/>
      <c r="U941" s="94"/>
      <c r="V941" s="94"/>
      <c r="W941" s="94"/>
      <c r="X941" s="94"/>
      <c r="Y941" s="94"/>
      <c r="Z941" s="94"/>
    </row>
    <row r="942" spans="1:26" ht="20.25" customHeight="1" x14ac:dyDescent="0.25">
      <c r="A942" s="94"/>
      <c r="B942" s="94"/>
      <c r="C942" s="94"/>
      <c r="D942" s="94"/>
      <c r="E942" s="94"/>
      <c r="F942" s="94"/>
      <c r="G942" s="94"/>
      <c r="H942" s="94"/>
      <c r="I942" s="94"/>
      <c r="J942" s="94"/>
      <c r="K942" s="94"/>
      <c r="L942" s="94"/>
      <c r="M942" s="94"/>
      <c r="N942" s="94"/>
      <c r="O942" s="94"/>
      <c r="P942" s="94"/>
      <c r="Q942" s="94"/>
      <c r="R942" s="94"/>
      <c r="S942" s="94"/>
      <c r="T942" s="94"/>
      <c r="U942" s="94"/>
      <c r="V942" s="94"/>
      <c r="W942" s="94"/>
      <c r="X942" s="94"/>
      <c r="Y942" s="94"/>
      <c r="Z942" s="94"/>
    </row>
    <row r="943" spans="1:26" ht="20.25" customHeight="1" x14ac:dyDescent="0.25">
      <c r="A943" s="94"/>
      <c r="B943" s="94"/>
      <c r="C943" s="94"/>
      <c r="D943" s="94"/>
      <c r="E943" s="94"/>
      <c r="F943" s="94"/>
      <c r="G943" s="94"/>
      <c r="H943" s="94"/>
      <c r="I943" s="94"/>
      <c r="J943" s="94"/>
      <c r="K943" s="94"/>
      <c r="L943" s="94"/>
      <c r="M943" s="94"/>
      <c r="N943" s="94"/>
      <c r="O943" s="94"/>
      <c r="P943" s="94"/>
      <c r="Q943" s="94"/>
      <c r="R943" s="94"/>
      <c r="S943" s="94"/>
      <c r="T943" s="94"/>
      <c r="U943" s="94"/>
      <c r="V943" s="94"/>
      <c r="W943" s="94"/>
      <c r="X943" s="94"/>
      <c r="Y943" s="94"/>
      <c r="Z943" s="94"/>
    </row>
    <row r="944" spans="1:26" ht="20.25" customHeight="1" x14ac:dyDescent="0.25">
      <c r="A944" s="94"/>
      <c r="B944" s="94"/>
      <c r="C944" s="94"/>
      <c r="D944" s="94"/>
      <c r="E944" s="94"/>
      <c r="F944" s="94"/>
      <c r="G944" s="94"/>
      <c r="H944" s="94"/>
      <c r="I944" s="94"/>
      <c r="J944" s="94"/>
      <c r="K944" s="94"/>
      <c r="L944" s="94"/>
      <c r="M944" s="94"/>
      <c r="N944" s="94"/>
      <c r="O944" s="94"/>
      <c r="P944" s="94"/>
      <c r="Q944" s="94"/>
      <c r="R944" s="94"/>
      <c r="S944" s="94"/>
      <c r="T944" s="94"/>
      <c r="U944" s="94"/>
      <c r="V944" s="94"/>
      <c r="W944" s="94"/>
      <c r="X944" s="94"/>
      <c r="Y944" s="94"/>
      <c r="Z944" s="94"/>
    </row>
    <row r="945" spans="1:26" ht="20.25" customHeight="1" x14ac:dyDescent="0.25">
      <c r="A945" s="94"/>
      <c r="B945" s="94"/>
      <c r="C945" s="94"/>
      <c r="D945" s="94"/>
      <c r="E945" s="94"/>
      <c r="F945" s="94"/>
      <c r="G945" s="94"/>
      <c r="H945" s="94"/>
      <c r="I945" s="94"/>
      <c r="J945" s="94"/>
      <c r="K945" s="94"/>
      <c r="L945" s="94"/>
      <c r="M945" s="94"/>
      <c r="N945" s="94"/>
      <c r="O945" s="94"/>
      <c r="P945" s="94"/>
      <c r="Q945" s="94"/>
      <c r="R945" s="94"/>
      <c r="S945" s="94"/>
      <c r="T945" s="94"/>
      <c r="U945" s="94"/>
      <c r="V945" s="94"/>
      <c r="W945" s="94"/>
      <c r="X945" s="94"/>
      <c r="Y945" s="94"/>
      <c r="Z945" s="94"/>
    </row>
    <row r="946" spans="1:26" ht="20.25" customHeight="1" x14ac:dyDescent="0.25">
      <c r="A946" s="94"/>
      <c r="B946" s="94"/>
      <c r="C946" s="94"/>
      <c r="D946" s="94"/>
      <c r="E946" s="94"/>
      <c r="F946" s="94"/>
      <c r="G946" s="94"/>
      <c r="H946" s="94"/>
      <c r="I946" s="94"/>
      <c r="J946" s="94"/>
      <c r="K946" s="94"/>
      <c r="L946" s="94"/>
      <c r="M946" s="94"/>
      <c r="N946" s="94"/>
      <c r="O946" s="94"/>
      <c r="P946" s="94"/>
      <c r="Q946" s="94"/>
      <c r="R946" s="94"/>
      <c r="S946" s="94"/>
      <c r="T946" s="94"/>
      <c r="U946" s="94"/>
      <c r="V946" s="94"/>
      <c r="W946" s="94"/>
      <c r="X946" s="94"/>
      <c r="Y946" s="94"/>
      <c r="Z946" s="94"/>
    </row>
    <row r="947" spans="1:26" ht="20.25" customHeight="1" x14ac:dyDescent="0.25">
      <c r="A947" s="94"/>
      <c r="B947" s="94"/>
      <c r="C947" s="94"/>
      <c r="D947" s="94"/>
      <c r="E947" s="94"/>
      <c r="F947" s="94"/>
      <c r="G947" s="94"/>
      <c r="H947" s="94"/>
      <c r="I947" s="94"/>
      <c r="J947" s="94"/>
      <c r="K947" s="94"/>
      <c r="L947" s="94"/>
      <c r="M947" s="94"/>
      <c r="N947" s="94"/>
      <c r="O947" s="94"/>
      <c r="P947" s="94"/>
      <c r="Q947" s="94"/>
      <c r="R947" s="94"/>
      <c r="S947" s="94"/>
      <c r="T947" s="94"/>
      <c r="U947" s="94"/>
      <c r="V947" s="94"/>
      <c r="W947" s="94"/>
      <c r="X947" s="94"/>
      <c r="Y947" s="94"/>
      <c r="Z947" s="94"/>
    </row>
    <row r="948" spans="1:26" ht="20.25" customHeight="1" x14ac:dyDescent="0.25">
      <c r="A948" s="94"/>
      <c r="B948" s="94"/>
      <c r="C948" s="94"/>
      <c r="D948" s="94"/>
      <c r="E948" s="94"/>
      <c r="F948" s="94"/>
      <c r="G948" s="94"/>
      <c r="H948" s="94"/>
      <c r="I948" s="94"/>
      <c r="J948" s="94"/>
      <c r="K948" s="94"/>
      <c r="L948" s="94"/>
      <c r="M948" s="94"/>
      <c r="N948" s="94"/>
      <c r="O948" s="94"/>
      <c r="P948" s="94"/>
      <c r="Q948" s="94"/>
      <c r="R948" s="94"/>
      <c r="S948" s="94"/>
      <c r="T948" s="94"/>
      <c r="U948" s="94"/>
      <c r="V948" s="94"/>
      <c r="W948" s="94"/>
      <c r="X948" s="94"/>
      <c r="Y948" s="94"/>
      <c r="Z948" s="94"/>
    </row>
    <row r="949" spans="1:26" ht="20.25" customHeight="1" x14ac:dyDescent="0.25">
      <c r="A949" s="94"/>
      <c r="B949" s="94"/>
      <c r="C949" s="94"/>
      <c r="D949" s="94"/>
      <c r="E949" s="94"/>
      <c r="F949" s="94"/>
      <c r="G949" s="94"/>
      <c r="H949" s="94"/>
      <c r="I949" s="94"/>
      <c r="J949" s="94"/>
      <c r="K949" s="94"/>
      <c r="L949" s="94"/>
      <c r="M949" s="94"/>
      <c r="N949" s="94"/>
      <c r="O949" s="94"/>
      <c r="P949" s="94"/>
      <c r="Q949" s="94"/>
      <c r="R949" s="94"/>
      <c r="S949" s="94"/>
      <c r="T949" s="94"/>
      <c r="U949" s="94"/>
      <c r="V949" s="94"/>
      <c r="W949" s="94"/>
      <c r="X949" s="94"/>
      <c r="Y949" s="94"/>
      <c r="Z949" s="94"/>
    </row>
    <row r="950" spans="1:26" ht="20.25" customHeight="1" x14ac:dyDescent="0.25">
      <c r="A950" s="94"/>
      <c r="B950" s="94"/>
      <c r="C950" s="94"/>
      <c r="D950" s="94"/>
      <c r="E950" s="94"/>
      <c r="F950" s="94"/>
      <c r="G950" s="94"/>
      <c r="H950" s="94"/>
      <c r="I950" s="94"/>
      <c r="J950" s="94"/>
      <c r="K950" s="94"/>
      <c r="L950" s="94"/>
      <c r="M950" s="94"/>
      <c r="N950" s="94"/>
      <c r="O950" s="94"/>
      <c r="P950" s="94"/>
      <c r="Q950" s="94"/>
      <c r="R950" s="94"/>
      <c r="S950" s="94"/>
      <c r="T950" s="94"/>
      <c r="U950" s="94"/>
      <c r="V950" s="94"/>
      <c r="W950" s="94"/>
      <c r="X950" s="94"/>
      <c r="Y950" s="94"/>
      <c r="Z950" s="94"/>
    </row>
    <row r="951" spans="1:26" ht="20.25" customHeight="1" x14ac:dyDescent="0.25">
      <c r="A951" s="94"/>
      <c r="B951" s="94"/>
      <c r="C951" s="94"/>
      <c r="D951" s="94"/>
      <c r="E951" s="94"/>
      <c r="F951" s="94"/>
      <c r="G951" s="94"/>
      <c r="H951" s="94"/>
      <c r="I951" s="94"/>
      <c r="J951" s="94"/>
      <c r="K951" s="94"/>
      <c r="L951" s="94"/>
      <c r="M951" s="94"/>
      <c r="N951" s="94"/>
      <c r="O951" s="94"/>
      <c r="P951" s="94"/>
      <c r="Q951" s="94"/>
      <c r="R951" s="94"/>
      <c r="S951" s="94"/>
      <c r="T951" s="94"/>
      <c r="U951" s="94"/>
      <c r="V951" s="94"/>
      <c r="W951" s="94"/>
      <c r="X951" s="94"/>
      <c r="Y951" s="94"/>
      <c r="Z951" s="94"/>
    </row>
    <row r="952" spans="1:26" ht="20.25" customHeight="1" x14ac:dyDescent="0.25">
      <c r="A952" s="94"/>
      <c r="B952" s="94"/>
      <c r="C952" s="94"/>
      <c r="D952" s="94"/>
      <c r="E952" s="94"/>
      <c r="F952" s="94"/>
      <c r="G952" s="94"/>
      <c r="H952" s="94"/>
      <c r="I952" s="94"/>
      <c r="J952" s="94"/>
      <c r="K952" s="94"/>
      <c r="L952" s="94"/>
      <c r="M952" s="94"/>
      <c r="N952" s="94"/>
      <c r="O952" s="94"/>
      <c r="P952" s="94"/>
      <c r="Q952" s="94"/>
      <c r="R952" s="94"/>
      <c r="S952" s="94"/>
      <c r="T952" s="94"/>
      <c r="U952" s="94"/>
      <c r="V952" s="94"/>
      <c r="W952" s="94"/>
      <c r="X952" s="94"/>
      <c r="Y952" s="94"/>
      <c r="Z952" s="94"/>
    </row>
    <row r="953" spans="1:26" ht="20.25" customHeight="1" x14ac:dyDescent="0.25">
      <c r="A953" s="94"/>
      <c r="B953" s="94"/>
      <c r="C953" s="94"/>
      <c r="D953" s="94"/>
      <c r="E953" s="94"/>
      <c r="F953" s="94"/>
      <c r="G953" s="94"/>
      <c r="H953" s="94"/>
      <c r="I953" s="94"/>
      <c r="J953" s="94"/>
      <c r="K953" s="94"/>
      <c r="L953" s="94"/>
      <c r="M953" s="94"/>
      <c r="N953" s="94"/>
      <c r="O953" s="94"/>
      <c r="P953" s="94"/>
      <c r="Q953" s="94"/>
      <c r="R953" s="94"/>
      <c r="S953" s="94"/>
      <c r="T953" s="94"/>
      <c r="U953" s="94"/>
      <c r="V953" s="94"/>
      <c r="W953" s="94"/>
      <c r="X953" s="94"/>
      <c r="Y953" s="94"/>
      <c r="Z953" s="94"/>
    </row>
    <row r="954" spans="1:26" ht="20.25" customHeight="1" x14ac:dyDescent="0.25">
      <c r="A954" s="94"/>
      <c r="B954" s="94"/>
      <c r="C954" s="94"/>
      <c r="D954" s="94"/>
      <c r="E954" s="94"/>
      <c r="F954" s="94"/>
      <c r="G954" s="94"/>
      <c r="H954" s="94"/>
      <c r="I954" s="94"/>
      <c r="J954" s="94"/>
      <c r="K954" s="94"/>
      <c r="L954" s="94"/>
      <c r="M954" s="94"/>
      <c r="N954" s="94"/>
      <c r="O954" s="94"/>
      <c r="P954" s="94"/>
      <c r="Q954" s="94"/>
      <c r="R954" s="94"/>
      <c r="S954" s="94"/>
      <c r="T954" s="94"/>
      <c r="U954" s="94"/>
      <c r="V954" s="94"/>
      <c r="W954" s="94"/>
      <c r="X954" s="94"/>
      <c r="Y954" s="94"/>
      <c r="Z954" s="94"/>
    </row>
  </sheetData>
  <sheetProtection algorithmName="SHA-512" hashValue="Jo12E88HdPWYGGWWMLv62E3kQF0Dn2f5ecjGOMeAK2wedqTJGVwcFOweI29UUVLYVpqvuB9MsQOKjZqYvBAAXw==" saltValue="cBGULMxnRawLtiiLLGZ7DA==" spinCount="100000" sheet="1" objects="1" scenarios="1" selectLockedCells="1"/>
  <mergeCells count="1">
    <mergeCell ref="H24:J24"/>
  </mergeCells>
  <pageMargins left="0.7" right="0.7" top="0.75" bottom="0.75" header="0" footer="0"/>
  <pageSetup paperSize="9" orientation="portrait"/>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B3D80-F785-4F8D-849C-0C0587C6CF95}">
  <dimension ref="B1:K999"/>
  <sheetViews>
    <sheetView rightToLeft="1" topLeftCell="A34" workbookViewId="0">
      <selection activeCell="B7" sqref="B7:C8"/>
    </sheetView>
  </sheetViews>
  <sheetFormatPr baseColWidth="10" defaultColWidth="12.6640625" defaultRowHeight="15" customHeight="1" x14ac:dyDescent="0.15"/>
  <cols>
    <col min="1" max="1" width="8.6640625" style="403" customWidth="1"/>
    <col min="2" max="2" width="42.1640625" style="403" customWidth="1"/>
    <col min="3" max="3" width="48" style="403" customWidth="1"/>
    <col min="4" max="4" width="18" style="403" customWidth="1"/>
    <col min="5" max="5" width="14.5" style="403" customWidth="1"/>
    <col min="6" max="6" width="15.5" style="403" customWidth="1"/>
    <col min="7" max="7" width="22" style="403" bestFit="1" customWidth="1"/>
    <col min="8" max="26" width="8.6640625" style="403" customWidth="1"/>
    <col min="27" max="16384" width="12.6640625" style="403"/>
  </cols>
  <sheetData>
    <row r="1" spans="2:11" ht="18.75" customHeight="1" x14ac:dyDescent="0.15">
      <c r="B1" s="402"/>
      <c r="K1" s="404"/>
    </row>
    <row r="2" spans="2:11" ht="13.5" customHeight="1" x14ac:dyDescent="0.2">
      <c r="B2" s="405"/>
      <c r="C2" s="940"/>
      <c r="D2" s="941"/>
      <c r="E2" s="941"/>
      <c r="F2" s="941"/>
      <c r="G2" s="941"/>
      <c r="H2" s="941"/>
      <c r="I2" s="941"/>
      <c r="J2" s="941"/>
    </row>
    <row r="3" spans="2:11" ht="13.5" customHeight="1" x14ac:dyDescent="0.15">
      <c r="B3" s="402"/>
      <c r="D3" s="405"/>
      <c r="E3" s="405"/>
      <c r="F3" s="405"/>
      <c r="G3" s="405"/>
    </row>
    <row r="4" spans="2:11" ht="13.5" customHeight="1" x14ac:dyDescent="0.2">
      <c r="B4" s="402"/>
      <c r="C4" s="942"/>
      <c r="D4" s="943"/>
      <c r="E4" s="943"/>
      <c r="F4" s="943"/>
    </row>
    <row r="5" spans="2:11" ht="13.5" customHeight="1" x14ac:dyDescent="0.15">
      <c r="B5" s="402"/>
    </row>
    <row r="6" spans="2:11" ht="13.5" customHeight="1" x14ac:dyDescent="0.15">
      <c r="B6" s="402"/>
    </row>
    <row r="7" spans="2:11" ht="13.5" customHeight="1" x14ac:dyDescent="0.25">
      <c r="B7" s="946" t="s">
        <v>44</v>
      </c>
      <c r="C7" s="946"/>
      <c r="D7" s="944" t="s">
        <v>45</v>
      </c>
      <c r="E7" s="945"/>
      <c r="F7" s="945"/>
      <c r="G7" s="945"/>
    </row>
    <row r="8" spans="2:11" ht="13.5" customHeight="1" thickBot="1" x14ac:dyDescent="0.25">
      <c r="B8" s="947"/>
      <c r="C8" s="947"/>
      <c r="D8" s="406" t="str">
        <f>גיליון3!F12</f>
        <v>משאית</v>
      </c>
      <c r="E8" s="407" t="str">
        <f>גיליון3!F13</f>
        <v>אוטובוס עירוני</v>
      </c>
      <c r="F8" s="407" t="str">
        <f>גיליון3!F15</f>
        <v>אוטובוס מפרקי</v>
      </c>
      <c r="G8" s="407" t="str">
        <f>גיליון3!F14</f>
        <v>אוטובוס בינעירוני/תיירותי/הסעות</v>
      </c>
    </row>
    <row r="9" spans="2:11" ht="13.5" customHeight="1" x14ac:dyDescent="0.2">
      <c r="B9" s="935" t="str">
        <f>גיליון3!T14</f>
        <v>Pre-Euro</v>
      </c>
      <c r="C9" s="408" t="s">
        <v>47</v>
      </c>
      <c r="D9" s="409">
        <v>0.9</v>
      </c>
      <c r="E9" s="409">
        <v>0.54300000000000004</v>
      </c>
      <c r="F9" s="409">
        <v>0.68100000000000005</v>
      </c>
      <c r="G9" s="410">
        <v>0.29599999999999999</v>
      </c>
    </row>
    <row r="10" spans="2:11" ht="13.5" customHeight="1" x14ac:dyDescent="0.2">
      <c r="B10" s="936"/>
      <c r="C10" s="411" t="s">
        <v>48</v>
      </c>
      <c r="D10" s="412">
        <f>SUMIFS('דיווח פרטני'!$J:$J,'דיווח פרטני'!$C:$C,'פליטות חלקיקים'!D8,'דיווח פרטני'!$G:$G,'פליטות חלקיקים'!$B9)</f>
        <v>0</v>
      </c>
      <c r="E10" s="412">
        <f>SUMIFS('דיווח פרטני'!$J:$J,'דיווח פרטני'!$C:$C,'פליטות חלקיקים'!E8,'דיווח פרטני'!$G:$G,'פליטות חלקיקים'!$B9)</f>
        <v>0</v>
      </c>
      <c r="F10" s="412">
        <f>SUMIFS('דיווח פרטני'!$J:$J,'דיווח פרטני'!$C:$C,'פליטות חלקיקים'!F8,'דיווח פרטני'!$G:$G,'פליטות חלקיקים'!$B9)</f>
        <v>0</v>
      </c>
      <c r="G10" s="412">
        <f>SUMIFS('דיווח פרטני'!$J:$J,'דיווח פרטני'!$C:$C,'פליטות חלקיקים'!G8,'דיווח פרטני'!$G:$G,'פליטות חלקיקים'!$B9)</f>
        <v>0</v>
      </c>
    </row>
    <row r="11" spans="2:11" ht="13.5" customHeight="1" thickBot="1" x14ac:dyDescent="0.25">
      <c r="B11" s="937"/>
      <c r="C11" s="413" t="s">
        <v>49</v>
      </c>
      <c r="D11" s="414">
        <f>(D10*D9)/$C$45</f>
        <v>0</v>
      </c>
      <c r="E11" s="414">
        <f>(E10*E9)/$C$45</f>
        <v>0</v>
      </c>
      <c r="F11" s="414">
        <f>(F10*F9)/$C$45</f>
        <v>0</v>
      </c>
      <c r="G11" s="415">
        <f>(G10*G9)/$C$45</f>
        <v>0</v>
      </c>
    </row>
    <row r="12" spans="2:11" ht="13.5" customHeight="1" x14ac:dyDescent="0.2">
      <c r="B12" s="932" t="str">
        <f>גיליון3!T15</f>
        <v>Euro I</v>
      </c>
      <c r="C12" s="408" t="s">
        <v>47</v>
      </c>
      <c r="D12" s="409">
        <v>0.26500000000000001</v>
      </c>
      <c r="E12" s="409">
        <v>0.312</v>
      </c>
      <c r="F12" s="409">
        <v>0.39300000000000002</v>
      </c>
      <c r="G12" s="410">
        <v>0.21</v>
      </c>
    </row>
    <row r="13" spans="2:11" ht="13.5" customHeight="1" x14ac:dyDescent="0.2">
      <c r="B13" s="933"/>
      <c r="C13" s="411" t="s">
        <v>48</v>
      </c>
      <c r="D13" s="416">
        <f>SUMIFS('דיווח פרטני'!$J:$J,'דיווח פרטני'!$C:$C,'פליטות חלקיקים'!D8,'דיווח פרטני'!$G:$G,'פליטות חלקיקים'!$B12)</f>
        <v>0</v>
      </c>
      <c r="E13" s="416">
        <f>SUMIFS('דיווח פרטני'!$J:$J,'דיווח פרטני'!$C:$C,'פליטות חלקיקים'!E8,'דיווח פרטני'!$G:$G,'פליטות חלקיקים'!$B12)</f>
        <v>0</v>
      </c>
      <c r="F13" s="416">
        <f>SUMIFS('דיווח פרטני'!$J:$J,'דיווח פרטני'!$C:$C,'פליטות חלקיקים'!F8,'דיווח פרטני'!$G:$G,'פליטות חלקיקים'!$B12)</f>
        <v>0</v>
      </c>
      <c r="G13" s="416">
        <f>SUMIFS('דיווח פרטני'!$J:$J,'דיווח פרטני'!$C:$C,'פליטות חלקיקים'!G8,'דיווח פרטני'!$G:$G,'פליטות חלקיקים'!$B12)</f>
        <v>0</v>
      </c>
    </row>
    <row r="14" spans="2:11" ht="13.5" customHeight="1" thickBot="1" x14ac:dyDescent="0.25">
      <c r="B14" s="934"/>
      <c r="C14" s="413" t="s">
        <v>49</v>
      </c>
      <c r="D14" s="414">
        <f>(D13*D12)/$C$45</f>
        <v>0</v>
      </c>
      <c r="E14" s="414">
        <f>(E13*E12)/$C$45</f>
        <v>0</v>
      </c>
      <c r="F14" s="414">
        <f>(F13*F12)/$C$45</f>
        <v>0</v>
      </c>
      <c r="G14" s="415">
        <f>(G13*G12)/$C$45</f>
        <v>0</v>
      </c>
    </row>
    <row r="15" spans="2:11" ht="13.5" customHeight="1" x14ac:dyDescent="0.2">
      <c r="B15" s="932" t="str">
        <f>גיליון3!T16</f>
        <v>Euro II</v>
      </c>
      <c r="C15" s="408" t="s">
        <v>47</v>
      </c>
      <c r="D15" s="409">
        <v>0.11899999999999999</v>
      </c>
      <c r="E15" s="409">
        <v>0.14699999999999999</v>
      </c>
      <c r="F15" s="409">
        <v>0.19600000000000001</v>
      </c>
      <c r="G15" s="410">
        <v>0.115</v>
      </c>
    </row>
    <row r="16" spans="2:11" ht="13.5" customHeight="1" x14ac:dyDescent="0.2">
      <c r="B16" s="933"/>
      <c r="C16" s="411" t="s">
        <v>48</v>
      </c>
      <c r="D16" s="416">
        <f>SUMIFS('דיווח פרטני'!$J:$J,'דיווח פרטני'!$C:$C,'פליטות חלקיקים'!D8,'דיווח פרטני'!$G:$G,'פליטות חלקיקים'!$B15)</f>
        <v>0</v>
      </c>
      <c r="E16" s="416">
        <f>SUMIFS('דיווח פרטני'!$J:$J,'דיווח פרטני'!$C:$C,'פליטות חלקיקים'!E8,'דיווח פרטני'!$G:$G,'פליטות חלקיקים'!$B15)</f>
        <v>0</v>
      </c>
      <c r="F16" s="416">
        <f>SUMIFS('דיווח פרטני'!$J:$J,'דיווח פרטני'!$C:$C,'פליטות חלקיקים'!F8,'דיווח פרטני'!$G:$G,'פליטות חלקיקים'!$B15)</f>
        <v>0</v>
      </c>
      <c r="G16" s="416">
        <f>SUMIFS('דיווח פרטני'!$J:$J,'דיווח פרטני'!$C:$C,'פליטות חלקיקים'!G8,'דיווח פרטני'!$G:$G,'פליטות חלקיקים'!$B15)</f>
        <v>0</v>
      </c>
    </row>
    <row r="17" spans="2:7" ht="13.5" customHeight="1" thickBot="1" x14ac:dyDescent="0.25">
      <c r="B17" s="934"/>
      <c r="C17" s="413" t="s">
        <v>49</v>
      </c>
      <c r="D17" s="414">
        <f>(D16*D15)/$C$45</f>
        <v>0</v>
      </c>
      <c r="E17" s="414">
        <f>(E16*E15)/$C$45</f>
        <v>0</v>
      </c>
      <c r="F17" s="414">
        <f>(F16*F15)/$C$45</f>
        <v>0</v>
      </c>
      <c r="G17" s="415">
        <f>(G16*G15)/$C$45</f>
        <v>0</v>
      </c>
    </row>
    <row r="18" spans="2:7" ht="15" customHeight="1" x14ac:dyDescent="0.2">
      <c r="B18" s="935" t="str">
        <f>גיליון3!T17</f>
        <v>Euro II 98% עם מסנן</v>
      </c>
      <c r="C18" s="408" t="s">
        <v>47</v>
      </c>
      <c r="D18" s="409">
        <f>D15*0.02</f>
        <v>2.3799999999999997E-3</v>
      </c>
      <c r="E18" s="409">
        <f>E15*0.02</f>
        <v>2.9399999999999999E-3</v>
      </c>
      <c r="F18" s="409">
        <f>F15*0.02</f>
        <v>3.9199999999999999E-3</v>
      </c>
      <c r="G18" s="410">
        <f>G15*0.02</f>
        <v>2.3E-3</v>
      </c>
    </row>
    <row r="19" spans="2:7" ht="15" customHeight="1" x14ac:dyDescent="0.2">
      <c r="B19" s="938"/>
      <c r="C19" s="411" t="s">
        <v>48</v>
      </c>
      <c r="D19" s="416">
        <f>SUMIFS('דיווח פרטני'!$J:$J,'דיווח פרטני'!$C:$C,'פליטות חלקיקים'!D8,'דיווח פרטני'!$G:$G,'פליטות חלקיקים'!$B18)</f>
        <v>0</v>
      </c>
      <c r="E19" s="416">
        <f>SUMIFS('דיווח פרטני'!$J:$J,'דיווח פרטני'!$C:$C,'פליטות חלקיקים'!E8,'דיווח פרטני'!$G:$G,'פליטות חלקיקים'!$B18)</f>
        <v>0</v>
      </c>
      <c r="F19" s="416">
        <f>SUMIFS('דיווח פרטני'!$J:$J,'דיווח פרטני'!$C:$C,'פליטות חלקיקים'!F8,'דיווח פרטני'!$G:$G,'פליטות חלקיקים'!$B18)</f>
        <v>0</v>
      </c>
      <c r="G19" s="416">
        <f>SUMIFS('דיווח פרטני'!$J:$J,'דיווח פרטני'!$C:$C,'פליטות חלקיקים'!G8,'דיווח פרטני'!$G:$G,'פליטות חלקיקים'!$B18)</f>
        <v>0</v>
      </c>
    </row>
    <row r="20" spans="2:7" ht="16" thickBot="1" x14ac:dyDescent="0.2">
      <c r="B20" s="939"/>
      <c r="C20" s="417" t="s">
        <v>49</v>
      </c>
      <c r="D20" s="418">
        <f>(D19*D18)/$C$45</f>
        <v>0</v>
      </c>
      <c r="E20" s="418">
        <f>(E19*E18)/$C$45</f>
        <v>0</v>
      </c>
      <c r="F20" s="418">
        <f>(F19*F18)/$C$45</f>
        <v>0</v>
      </c>
      <c r="G20" s="419">
        <f>(G19*G18)/$C$45</f>
        <v>0</v>
      </c>
    </row>
    <row r="21" spans="2:7" ht="14.25" customHeight="1" x14ac:dyDescent="0.2">
      <c r="B21" s="935" t="str">
        <f>גיליון3!T18</f>
        <v>Euro III</v>
      </c>
      <c r="C21" s="408" t="s">
        <v>47</v>
      </c>
      <c r="D21" s="409">
        <v>0.11799999999999999</v>
      </c>
      <c r="E21" s="409">
        <v>0.13400000000000001</v>
      </c>
      <c r="F21" s="409">
        <v>0.159</v>
      </c>
      <c r="G21" s="410">
        <v>0.108</v>
      </c>
    </row>
    <row r="22" spans="2:7" ht="13.5" customHeight="1" x14ac:dyDescent="0.2">
      <c r="B22" s="936"/>
      <c r="C22" s="411" t="s">
        <v>48</v>
      </c>
      <c r="D22" s="416">
        <f>SUMIFS('דיווח פרטני'!$J:$J,'דיווח פרטני'!$C:$C,'פליטות חלקיקים'!D8,'דיווח פרטני'!$G:$G,'פליטות חלקיקים'!$B21)</f>
        <v>0</v>
      </c>
      <c r="E22" s="416">
        <f>SUMIFS('דיווח פרטני'!$J:$J,'דיווח פרטני'!$C:$C,'פליטות חלקיקים'!E8,'דיווח פרטני'!$G:$G,'פליטות חלקיקים'!$B21)</f>
        <v>0</v>
      </c>
      <c r="F22" s="416">
        <f>SUMIFS('דיווח פרטני'!$J:$J,'דיווח פרטני'!$C:$C,'פליטות חלקיקים'!F8,'דיווח פרטני'!$G:$G,'פליטות חלקיקים'!$B21)</f>
        <v>0</v>
      </c>
      <c r="G22" s="416">
        <f>SUMIFS('דיווח פרטני'!$J:$J,'דיווח פרטני'!$C:$C,'פליטות חלקיקים'!G8,'דיווח פרטני'!$G:$G,'פליטות חלקיקים'!$B21)</f>
        <v>0</v>
      </c>
    </row>
    <row r="23" spans="2:7" ht="13.5" customHeight="1" thickBot="1" x14ac:dyDescent="0.25">
      <c r="B23" s="937"/>
      <c r="C23" s="413" t="s">
        <v>49</v>
      </c>
      <c r="D23" s="414">
        <f>(D22*D21)/$C$45</f>
        <v>0</v>
      </c>
      <c r="E23" s="414">
        <f>(E22*E21)/$C$45</f>
        <v>0</v>
      </c>
      <c r="F23" s="414">
        <f>(F22*F21)/$C$45</f>
        <v>0</v>
      </c>
      <c r="G23" s="415">
        <f>(G22*G21)/$C$45</f>
        <v>0</v>
      </c>
    </row>
    <row r="24" spans="2:7" ht="14.25" customHeight="1" x14ac:dyDescent="0.2">
      <c r="B24" s="935" t="str">
        <f>גיליון3!T19</f>
        <v>Euro III 98% עם מסנן</v>
      </c>
      <c r="C24" s="408" t="s">
        <v>47</v>
      </c>
      <c r="D24" s="409">
        <f>D21*0.02</f>
        <v>2.3600000000000001E-3</v>
      </c>
      <c r="E24" s="409">
        <f>E21*0.02</f>
        <v>2.6800000000000001E-3</v>
      </c>
      <c r="F24" s="409">
        <f>F21*0.02</f>
        <v>3.1800000000000001E-3</v>
      </c>
      <c r="G24" s="410">
        <f>G21*0.02</f>
        <v>2.16E-3</v>
      </c>
    </row>
    <row r="25" spans="2:7" ht="13.5" customHeight="1" x14ac:dyDescent="0.2">
      <c r="B25" s="938"/>
      <c r="C25" s="411" t="s">
        <v>48</v>
      </c>
      <c r="D25" s="416">
        <f>SUMIFS('דיווח פרטני'!$J:$J,'דיווח פרטני'!$C:$C,'פליטות חלקיקים'!D8,'דיווח פרטני'!$G:$G,'פליטות חלקיקים'!$B24)</f>
        <v>0</v>
      </c>
      <c r="E25" s="416">
        <f>SUMIFS('דיווח פרטני'!$J:$J,'דיווח פרטני'!$C:$C,'פליטות חלקיקים'!E8,'דיווח פרטני'!$G:$G,'פליטות חלקיקים'!$B24)</f>
        <v>0</v>
      </c>
      <c r="F25" s="416">
        <f>SUMIFS('דיווח פרטני'!$J:$J,'דיווח פרטני'!$C:$C,'פליטות חלקיקים'!F8,'דיווח פרטני'!$G:$G,'פליטות חלקיקים'!$B24)</f>
        <v>0</v>
      </c>
      <c r="G25" s="416">
        <f>SUMIFS('דיווח פרטני'!$J:$J,'דיווח פרטני'!$C:$C,'פליטות חלקיקים'!G8,'דיווח פרטני'!$G:$G,'פליטות חלקיקים'!$B24)</f>
        <v>0</v>
      </c>
    </row>
    <row r="26" spans="2:7" ht="13.5" customHeight="1" thickBot="1" x14ac:dyDescent="0.25">
      <c r="B26" s="939"/>
      <c r="C26" s="413" t="s">
        <v>49</v>
      </c>
      <c r="D26" s="414">
        <f>(G25*G24)/$C$45</f>
        <v>0</v>
      </c>
      <c r="E26" s="414">
        <f>(E25*E24)/$C$45</f>
        <v>0</v>
      </c>
      <c r="F26" s="414">
        <f>(F25*F24)/$C$45</f>
        <v>0</v>
      </c>
      <c r="G26" s="415">
        <f>(G25*G24)/$C$45</f>
        <v>0</v>
      </c>
    </row>
    <row r="27" spans="2:7" ht="13.5" customHeight="1" x14ac:dyDescent="0.2">
      <c r="B27" s="935" t="str">
        <f>גיליון3!T20</f>
        <v>Euro IV</v>
      </c>
      <c r="C27" s="408" t="s">
        <v>47</v>
      </c>
      <c r="D27" s="409">
        <v>2.3E-2</v>
      </c>
      <c r="E27" s="409">
        <v>2.5999999999999999E-2</v>
      </c>
      <c r="F27" s="409">
        <v>5.8999999999999997E-2</v>
      </c>
      <c r="G27" s="410">
        <v>2.1000000000000001E-2</v>
      </c>
    </row>
    <row r="28" spans="2:7" ht="13.5" customHeight="1" x14ac:dyDescent="0.2">
      <c r="B28" s="936"/>
      <c r="C28" s="411" t="s">
        <v>48</v>
      </c>
      <c r="D28" s="416">
        <f>SUMIFS('דיווח פרטני'!$J:$J,'דיווח פרטני'!$C:$C,'פליטות חלקיקים'!D8,'דיווח פרטני'!$G:$G,'פליטות חלקיקים'!$B27)</f>
        <v>0</v>
      </c>
      <c r="E28" s="416">
        <f>SUMIFS('דיווח פרטני'!$J:$J,'דיווח פרטני'!$C:$C,'פליטות חלקיקים'!E8,'דיווח פרטני'!$G:$G,'פליטות חלקיקים'!$B27)</f>
        <v>0</v>
      </c>
      <c r="F28" s="416">
        <f>SUMIFS('דיווח פרטני'!$J:$J,'דיווח פרטני'!$C:$C,'פליטות חלקיקים'!F8,'דיווח פרטני'!$G:$G,'פליטות חלקיקים'!$B27)</f>
        <v>0</v>
      </c>
      <c r="G28" s="416">
        <f>SUMIFS('דיווח פרטני'!$J:$J,'דיווח פרטני'!$C:$C,'פליטות חלקיקים'!G8,'דיווח פרטני'!$G:$G,'פליטות חלקיקים'!$B27)</f>
        <v>0</v>
      </c>
    </row>
    <row r="29" spans="2:7" ht="13.5" customHeight="1" thickBot="1" x14ac:dyDescent="0.25">
      <c r="B29" s="937"/>
      <c r="C29" s="413" t="s">
        <v>49</v>
      </c>
      <c r="D29" s="414">
        <f>(D28*D27)/$C$45</f>
        <v>0</v>
      </c>
      <c r="E29" s="414">
        <f>(E28*E27)/$C$45</f>
        <v>0</v>
      </c>
      <c r="F29" s="414">
        <f>(F28*F27)/$C$45</f>
        <v>0</v>
      </c>
      <c r="G29" s="415">
        <f>(G28*G27)/$C$45</f>
        <v>0</v>
      </c>
    </row>
    <row r="30" spans="2:7" ht="13.5" customHeight="1" x14ac:dyDescent="0.2">
      <c r="B30" s="932" t="str">
        <f>גיליון3!T21</f>
        <v>Euro IV 98% עם מסנן</v>
      </c>
      <c r="C30" s="408" t="s">
        <v>47</v>
      </c>
      <c r="D30" s="420">
        <f>D27*0.02</f>
        <v>4.6000000000000001E-4</v>
      </c>
      <c r="E30" s="420">
        <f>E27*0.02</f>
        <v>5.1999999999999995E-4</v>
      </c>
      <c r="F30" s="420">
        <f>F27*0.02</f>
        <v>1.1800000000000001E-3</v>
      </c>
      <c r="G30" s="421">
        <f>G27*0.02</f>
        <v>4.2000000000000002E-4</v>
      </c>
    </row>
    <row r="31" spans="2:7" ht="13.5" customHeight="1" x14ac:dyDescent="0.2">
      <c r="B31" s="933"/>
      <c r="C31" s="422" t="s">
        <v>48</v>
      </c>
      <c r="D31" s="423">
        <f>SUMIFS('דיווח פרטני'!$J:$J,'דיווח פרטני'!$C:$C,'פליטות חלקיקים'!D8,'דיווח פרטני'!$G:$G,'פליטות חלקיקים'!$B30)</f>
        <v>0</v>
      </c>
      <c r="E31" s="423">
        <f>SUMIFS('דיווח פרטני'!$J:$J,'דיווח פרטני'!$C:$C,'פליטות חלקיקים'!E8,'דיווח פרטני'!$G:$G,'פליטות חלקיקים'!$B30)</f>
        <v>0</v>
      </c>
      <c r="F31" s="423">
        <f>SUMIFS('דיווח פרטני'!$J:$J,'דיווח פרטני'!$C:$C,'פליטות חלקיקים'!F8,'דיווח פרטני'!$G:$G,'פליטות חלקיקים'!$B30)</f>
        <v>0</v>
      </c>
      <c r="G31" s="423">
        <f>SUMIFS('דיווח פרטני'!$J:$J,'דיווח פרטני'!$C:$C,'פליטות חלקיקים'!G8,'דיווח פרטני'!$G:$G,'פליטות חלקיקים'!$B30)</f>
        <v>0</v>
      </c>
    </row>
    <row r="32" spans="2:7" ht="13.5" customHeight="1" thickBot="1" x14ac:dyDescent="0.25">
      <c r="B32" s="934"/>
      <c r="C32" s="413" t="s">
        <v>49</v>
      </c>
      <c r="D32" s="424">
        <f>(D30*D31)/$C$45</f>
        <v>0</v>
      </c>
      <c r="E32" s="424">
        <f>(E30*E31)/$C$45</f>
        <v>0</v>
      </c>
      <c r="F32" s="424">
        <f>(F30*F31)/$C$45</f>
        <v>0</v>
      </c>
      <c r="G32" s="425">
        <f>(G30*G31)/$C$45</f>
        <v>0</v>
      </c>
    </row>
    <row r="33" spans="2:7" ht="13.5" customHeight="1" x14ac:dyDescent="0.15">
      <c r="B33" s="935" t="str">
        <f>גיליון3!T22</f>
        <v>Euro V</v>
      </c>
      <c r="C33" s="426" t="s">
        <v>47</v>
      </c>
      <c r="D33" s="427">
        <v>2.3E-2</v>
      </c>
      <c r="E33" s="427">
        <v>2.5999999999999999E-2</v>
      </c>
      <c r="F33" s="427">
        <v>0.03</v>
      </c>
      <c r="G33" s="428">
        <v>2.1000000000000001E-2</v>
      </c>
    </row>
    <row r="34" spans="2:7" ht="13.5" customHeight="1" x14ac:dyDescent="0.15">
      <c r="B34" s="936"/>
      <c r="C34" s="429" t="s">
        <v>50</v>
      </c>
      <c r="D34" s="430">
        <f>SUMIFS('דיווח פרטני'!$J:$J,'דיווח פרטני'!$C:$C,'פליטות חלקיקים'!D8,'דיווח פרטני'!$G:$G,'פליטות חלקיקים'!$B33)</f>
        <v>0</v>
      </c>
      <c r="E34" s="430">
        <f>SUMIFS('דיווח פרטני'!$J:$J,'דיווח פרטני'!$C:$C,'פליטות חלקיקים'!E8,'דיווח פרטני'!$G:$G,'פליטות חלקיקים'!$B33)</f>
        <v>0</v>
      </c>
      <c r="F34" s="430">
        <f>SUMIFS('דיווח פרטני'!$J:$J,'דיווח פרטני'!$C:$C,'פליטות חלקיקים'!F8,'דיווח פרטני'!$G:$G,'פליטות חלקיקים'!$B33)</f>
        <v>0</v>
      </c>
      <c r="G34" s="430">
        <f>SUMIFS('דיווח פרטני'!$J:$J,'דיווח פרטני'!$C:$C,'פליטות חלקיקים'!G8,'דיווח פרטני'!$G:$G,'פליטות חלקיקים'!$B33)</f>
        <v>0</v>
      </c>
    </row>
    <row r="35" spans="2:7" ht="13.5" customHeight="1" thickBot="1" x14ac:dyDescent="0.2">
      <c r="B35" s="937"/>
      <c r="C35" s="417" t="s">
        <v>49</v>
      </c>
      <c r="D35" s="418">
        <f>(D34*D33)/$C$45</f>
        <v>0</v>
      </c>
      <c r="E35" s="418">
        <f>(E34*E33)/$C$45</f>
        <v>0</v>
      </c>
      <c r="F35" s="418">
        <f>(F34*F33)/$C$45</f>
        <v>0</v>
      </c>
      <c r="G35" s="419">
        <f>(G34*G33)/$C$45</f>
        <v>0</v>
      </c>
    </row>
    <row r="36" spans="2:7" ht="13.5" customHeight="1" x14ac:dyDescent="0.15">
      <c r="B36" s="935" t="str">
        <f>גיליון3!T23</f>
        <v>Euro VI דיזל</v>
      </c>
      <c r="C36" s="426" t="s">
        <v>47</v>
      </c>
      <c r="D36" s="427">
        <v>2E-3</v>
      </c>
      <c r="E36" s="427">
        <v>3.0000000000000001E-3</v>
      </c>
      <c r="F36" s="427">
        <v>3.0000000000000001E-3</v>
      </c>
      <c r="G36" s="428">
        <v>2E-3</v>
      </c>
    </row>
    <row r="37" spans="2:7" ht="13.5" customHeight="1" x14ac:dyDescent="0.15">
      <c r="B37" s="936"/>
      <c r="C37" s="429" t="s">
        <v>48</v>
      </c>
      <c r="D37" s="430">
        <f>SUMIFS('דיווח פרטני'!$J:$J,'דיווח פרטני'!$C:$C,'פליטות חלקיקים'!D8,'דיווח פרטני'!$G:$G,'פליטות חלקיקים'!$B36)</f>
        <v>0</v>
      </c>
      <c r="E37" s="430">
        <f>SUMIFS('דיווח פרטני'!$J:$J,'דיווח פרטני'!$C:$C,'פליטות חלקיקים'!E8,'דיווח פרטני'!$G:$G,'פליטות חלקיקים'!$B36)</f>
        <v>0</v>
      </c>
      <c r="F37" s="430">
        <f>SUMIFS('דיווח פרטני'!$J:$J,'דיווח פרטני'!$C:$C,'פליטות חלקיקים'!F8,'דיווח פרטני'!$G:$G,'פליטות חלקיקים'!$B36)</f>
        <v>5125437</v>
      </c>
      <c r="G37" s="430">
        <f>SUMIFS('דיווח פרטני'!$J:$J,'דיווח פרטני'!$C:$C,'פליטות חלקיקים'!G8,'דיווח פרטני'!$G:$G,'פליטות חלקיקים'!$B36)</f>
        <v>0</v>
      </c>
    </row>
    <row r="38" spans="2:7" ht="13.5" customHeight="1" thickBot="1" x14ac:dyDescent="0.2">
      <c r="B38" s="937"/>
      <c r="C38" s="417" t="s">
        <v>49</v>
      </c>
      <c r="D38" s="418">
        <f>(D37*D36)/$C$45</f>
        <v>0</v>
      </c>
      <c r="E38" s="418">
        <f>(E37*E36)/$C$45</f>
        <v>0</v>
      </c>
      <c r="F38" s="418">
        <f>(F37*F36)/$C$45</f>
        <v>1.7297744453944111E-3</v>
      </c>
      <c r="G38" s="419">
        <f>(G37*G36)/$C$45</f>
        <v>0</v>
      </c>
    </row>
    <row r="39" spans="2:7" ht="13.5" customHeight="1" x14ac:dyDescent="0.15">
      <c r="B39" s="935" t="str">
        <f>גיליון3!T24</f>
        <v>Euro VI גז דחוס או היברידי</v>
      </c>
      <c r="C39" s="426" t="s">
        <v>47</v>
      </c>
      <c r="D39" s="427">
        <v>1E-3</v>
      </c>
      <c r="E39" s="427">
        <v>1E-3</v>
      </c>
      <c r="F39" s="427">
        <v>1E-3</v>
      </c>
      <c r="G39" s="428">
        <v>1E-3</v>
      </c>
    </row>
    <row r="40" spans="2:7" ht="13.5" customHeight="1" x14ac:dyDescent="0.15">
      <c r="B40" s="936"/>
      <c r="C40" s="429" t="s">
        <v>48</v>
      </c>
      <c r="D40" s="430">
        <f>SUMIFS('דיווח פרטני'!$J:$J,'דיווח פרטני'!$C:$C,'פליטות חלקיקים'!D8,'דיווח פרטני'!$G:$G,'פליטות חלקיקים'!$B39)</f>
        <v>0</v>
      </c>
      <c r="E40" s="430">
        <f>SUMIFS('דיווח פרטני'!$J:$J,'דיווח פרטני'!$C:$C,'פליטות חלקיקים'!E8,'דיווח פרטני'!$G:$G,'פליטות חלקיקים'!$B39)</f>
        <v>0</v>
      </c>
      <c r="F40" s="430">
        <f>SUMIFS('דיווח פרטני'!$J:$J,'דיווח פרטני'!$C:$C,'פליטות חלקיקים'!F8,'דיווח פרטני'!$G:$G,'פליטות חלקיקים'!$B39)</f>
        <v>0</v>
      </c>
      <c r="G40" s="430">
        <f>SUMIFS('דיווח פרטני'!$J:$J,'דיווח פרטני'!$C:$C,'פליטות חלקיקים'!G8,'דיווח פרטני'!$G:$G,'פליטות חלקיקים'!$B39)</f>
        <v>0</v>
      </c>
    </row>
    <row r="41" spans="2:7" ht="13.5" customHeight="1" thickBot="1" x14ac:dyDescent="0.2">
      <c r="B41" s="937"/>
      <c r="C41" s="417" t="s">
        <v>49</v>
      </c>
      <c r="D41" s="418">
        <f>(D40*D39)/$C$45</f>
        <v>0</v>
      </c>
      <c r="E41" s="418">
        <f>(E40*E39)/$C$45</f>
        <v>0</v>
      </c>
      <c r="F41" s="418">
        <f>(F40*F39)/$C$45</f>
        <v>0</v>
      </c>
      <c r="G41" s="419">
        <f>(G40*G39)/$C$45</f>
        <v>0</v>
      </c>
    </row>
    <row r="42" spans="2:7" ht="13.5" customHeight="1" x14ac:dyDescent="0.2">
      <c r="B42" s="932" t="str">
        <f>גיליון3!T25</f>
        <v>Zero Emission חשמלי</v>
      </c>
      <c r="C42" s="408" t="s">
        <v>47</v>
      </c>
      <c r="D42" s="409">
        <v>0</v>
      </c>
      <c r="E42" s="409">
        <v>0</v>
      </c>
      <c r="F42" s="409">
        <v>0</v>
      </c>
      <c r="G42" s="410">
        <v>0</v>
      </c>
    </row>
    <row r="43" spans="2:7" ht="13.5" customHeight="1" x14ac:dyDescent="0.2">
      <c r="B43" s="933"/>
      <c r="C43" s="422" t="s">
        <v>48</v>
      </c>
      <c r="D43" s="423">
        <f>SUMIFS('דיווח פרטני'!$J:$J,'דיווח פרטני'!$C:$C,'פליטות חלקיקים'!D8,'דיווח פרטני'!$G:$G,'פליטות חלקיקים'!$B42)</f>
        <v>0</v>
      </c>
      <c r="E43" s="423">
        <f>SUMIFS('דיווח פרטני'!$J:$J,'דיווח פרטני'!$C:$C,'פליטות חלקיקים'!E8,'דיווח פרטני'!$G:$G,'פליטות חלקיקים'!$B42)</f>
        <v>0</v>
      </c>
      <c r="F43" s="423">
        <f>SUMIFS('דיווח פרטני'!$J:$J,'דיווח פרטני'!$C:$C,'פליטות חלקיקים'!F8,'דיווח פרטני'!$G:$G,'פליטות חלקיקים'!$B42)</f>
        <v>3763763</v>
      </c>
      <c r="G43" s="423">
        <f>SUMIFS('דיווח פרטני'!$J:$J,'דיווח פרטני'!$C:$C,'פליטות חלקיקים'!G8,'דיווח פרטני'!$G:$G,'פליטות חלקיקים'!$B42)</f>
        <v>0</v>
      </c>
    </row>
    <row r="44" spans="2:7" ht="13.5" customHeight="1" thickBot="1" x14ac:dyDescent="0.25">
      <c r="B44" s="934"/>
      <c r="C44" s="413" t="s">
        <v>49</v>
      </c>
      <c r="D44" s="414">
        <f>(D43*D42)/$C$45</f>
        <v>0</v>
      </c>
      <c r="E44" s="414">
        <f>(E43*E42)/$C$45</f>
        <v>0</v>
      </c>
      <c r="F44" s="414">
        <f>(F43*F42)/$C$45</f>
        <v>0</v>
      </c>
      <c r="G44" s="415">
        <f>(G42*G43)/$C$45</f>
        <v>0</v>
      </c>
    </row>
    <row r="45" spans="2:7" ht="32.25" customHeight="1" x14ac:dyDescent="0.15">
      <c r="B45" s="431" t="s">
        <v>51</v>
      </c>
      <c r="C45" s="432">
        <f>SUM(D45:G45)</f>
        <v>8889200</v>
      </c>
      <c r="D45" s="432">
        <f>SUM(D10+D13+D16+D19+D22+D25+D28+D31+D34+D37+D40+D43)</f>
        <v>0</v>
      </c>
      <c r="E45" s="432">
        <f>SUM(E10+E13+E16+E19+E22+E25+E28+E31+E34+E37+E40+E43)</f>
        <v>0</v>
      </c>
      <c r="F45" s="432">
        <f>SUM(F10+F13+F16+F19+F22+F25+F28+F31+F34+F37+F40+F43)</f>
        <v>8889200</v>
      </c>
      <c r="G45" s="432">
        <f>SUM(G10+G13+G16+G19+G22+G25+G28+G31+G34+G37+G40+G43)</f>
        <v>0</v>
      </c>
    </row>
    <row r="46" spans="2:7" ht="13.5" customHeight="1" x14ac:dyDescent="0.2">
      <c r="B46" s="433" t="s">
        <v>17</v>
      </c>
      <c r="C46" s="434">
        <f>SUM(D11+E11+F11+G11+D14+E14+F14+G14+D17+E17+F17+G17+D23+E23+F23+G23+D26+E26+F26+G26+D29+E29+F29+G29+D35+E35+F35+G35+D38+E38+F38+G38+D41+E41+F41+G41+F44+D44+E44+G44+D32+E32+F32+G32+D20+E20+F20+G20)</f>
        <v>1.7297744453944111E-3</v>
      </c>
      <c r="D46" s="435"/>
      <c r="E46" s="435"/>
      <c r="F46" s="435"/>
      <c r="G46" s="435"/>
    </row>
    <row r="47" spans="2:7" ht="13.5" customHeight="1" x14ac:dyDescent="0.15">
      <c r="B47" s="402"/>
    </row>
    <row r="48" spans="2:7" ht="13.5" customHeight="1" x14ac:dyDescent="0.15">
      <c r="B48" s="402"/>
      <c r="F48" s="436"/>
    </row>
    <row r="49" spans="2:2" ht="13.5" customHeight="1" x14ac:dyDescent="0.15">
      <c r="B49" s="402"/>
    </row>
    <row r="50" spans="2:2" ht="13.5" customHeight="1" x14ac:dyDescent="0.15">
      <c r="B50" s="402"/>
    </row>
    <row r="51" spans="2:2" ht="13.5" customHeight="1" x14ac:dyDescent="0.15">
      <c r="B51" s="402"/>
    </row>
    <row r="52" spans="2:2" ht="13.5" customHeight="1" x14ac:dyDescent="0.15">
      <c r="B52" s="402"/>
    </row>
    <row r="53" spans="2:2" ht="13.5" customHeight="1" x14ac:dyDescent="0.15">
      <c r="B53" s="402"/>
    </row>
    <row r="54" spans="2:2" ht="13.5" customHeight="1" x14ac:dyDescent="0.15">
      <c r="B54" s="402"/>
    </row>
    <row r="55" spans="2:2" ht="13.5" customHeight="1" x14ac:dyDescent="0.15">
      <c r="B55" s="402"/>
    </row>
    <row r="56" spans="2:2" ht="13.5" customHeight="1" x14ac:dyDescent="0.15">
      <c r="B56" s="402"/>
    </row>
    <row r="57" spans="2:2" ht="13.5" customHeight="1" x14ac:dyDescent="0.15">
      <c r="B57" s="402"/>
    </row>
    <row r="58" spans="2:2" ht="13.5" customHeight="1" x14ac:dyDescent="0.15">
      <c r="B58" s="402"/>
    </row>
    <row r="59" spans="2:2" ht="13.5" customHeight="1" x14ac:dyDescent="0.15">
      <c r="B59" s="402"/>
    </row>
    <row r="60" spans="2:2" ht="13.5" customHeight="1" x14ac:dyDescent="0.15">
      <c r="B60" s="402"/>
    </row>
    <row r="61" spans="2:2" ht="13.5" customHeight="1" x14ac:dyDescent="0.15">
      <c r="B61" s="402"/>
    </row>
    <row r="62" spans="2:2" ht="13.5" customHeight="1" x14ac:dyDescent="0.15">
      <c r="B62" s="402"/>
    </row>
    <row r="63" spans="2:2" ht="13.5" customHeight="1" x14ac:dyDescent="0.15">
      <c r="B63" s="402"/>
    </row>
    <row r="64" spans="2:2" ht="13.5" customHeight="1" x14ac:dyDescent="0.15">
      <c r="B64" s="402"/>
    </row>
    <row r="65" spans="2:2" ht="13.5" customHeight="1" x14ac:dyDescent="0.15">
      <c r="B65" s="402"/>
    </row>
    <row r="66" spans="2:2" ht="13.5" customHeight="1" x14ac:dyDescent="0.15">
      <c r="B66" s="402"/>
    </row>
    <row r="67" spans="2:2" ht="13.5" customHeight="1" x14ac:dyDescent="0.15">
      <c r="B67" s="402"/>
    </row>
    <row r="68" spans="2:2" ht="13.5" customHeight="1" x14ac:dyDescent="0.15">
      <c r="B68" s="402"/>
    </row>
    <row r="69" spans="2:2" ht="13.5" customHeight="1" x14ac:dyDescent="0.15">
      <c r="B69" s="402"/>
    </row>
    <row r="70" spans="2:2" ht="13.5" customHeight="1" x14ac:dyDescent="0.15">
      <c r="B70" s="402"/>
    </row>
    <row r="71" spans="2:2" ht="13.5" customHeight="1" x14ac:dyDescent="0.15">
      <c r="B71" s="402"/>
    </row>
    <row r="72" spans="2:2" ht="13.5" customHeight="1" x14ac:dyDescent="0.15">
      <c r="B72" s="402"/>
    </row>
    <row r="73" spans="2:2" ht="13.5" customHeight="1" x14ac:dyDescent="0.15">
      <c r="B73" s="402"/>
    </row>
    <row r="74" spans="2:2" ht="13.5" customHeight="1" x14ac:dyDescent="0.15">
      <c r="B74" s="402"/>
    </row>
    <row r="75" spans="2:2" ht="13.5" customHeight="1" x14ac:dyDescent="0.15">
      <c r="B75" s="402"/>
    </row>
    <row r="76" spans="2:2" ht="13.5" customHeight="1" x14ac:dyDescent="0.15">
      <c r="B76" s="402"/>
    </row>
    <row r="77" spans="2:2" ht="13.5" customHeight="1" x14ac:dyDescent="0.15">
      <c r="B77" s="402"/>
    </row>
    <row r="78" spans="2:2" ht="13.5" customHeight="1" x14ac:dyDescent="0.15">
      <c r="B78" s="402"/>
    </row>
    <row r="79" spans="2:2" ht="13.5" customHeight="1" x14ac:dyDescent="0.15">
      <c r="B79" s="402"/>
    </row>
    <row r="80" spans="2:2" ht="13.5" customHeight="1" x14ac:dyDescent="0.15">
      <c r="B80" s="402"/>
    </row>
    <row r="81" spans="2:2" ht="13.5" customHeight="1" x14ac:dyDescent="0.15">
      <c r="B81" s="402"/>
    </row>
    <row r="82" spans="2:2" ht="13.5" customHeight="1" x14ac:dyDescent="0.15">
      <c r="B82" s="402"/>
    </row>
    <row r="83" spans="2:2" ht="13.5" customHeight="1" x14ac:dyDescent="0.15">
      <c r="B83" s="402"/>
    </row>
    <row r="84" spans="2:2" ht="13.5" customHeight="1" x14ac:dyDescent="0.15">
      <c r="B84" s="402"/>
    </row>
    <row r="85" spans="2:2" ht="13.5" customHeight="1" x14ac:dyDescent="0.15">
      <c r="B85" s="402"/>
    </row>
    <row r="86" spans="2:2" ht="13.5" customHeight="1" x14ac:dyDescent="0.15">
      <c r="B86" s="402"/>
    </row>
    <row r="87" spans="2:2" ht="13.5" customHeight="1" x14ac:dyDescent="0.15">
      <c r="B87" s="402"/>
    </row>
    <row r="88" spans="2:2" ht="13.5" customHeight="1" x14ac:dyDescent="0.15">
      <c r="B88" s="402"/>
    </row>
    <row r="89" spans="2:2" ht="13.5" customHeight="1" x14ac:dyDescent="0.15">
      <c r="B89" s="402"/>
    </row>
    <row r="90" spans="2:2" ht="13.5" customHeight="1" x14ac:dyDescent="0.15">
      <c r="B90" s="402"/>
    </row>
    <row r="91" spans="2:2" ht="13.5" customHeight="1" x14ac:dyDescent="0.15">
      <c r="B91" s="402"/>
    </row>
    <row r="92" spans="2:2" ht="13.5" customHeight="1" x14ac:dyDescent="0.15">
      <c r="B92" s="402"/>
    </row>
    <row r="93" spans="2:2" ht="13.5" customHeight="1" x14ac:dyDescent="0.15">
      <c r="B93" s="402"/>
    </row>
    <row r="94" spans="2:2" ht="13.5" customHeight="1" x14ac:dyDescent="0.15">
      <c r="B94" s="402"/>
    </row>
    <row r="95" spans="2:2" ht="13.5" customHeight="1" x14ac:dyDescent="0.15">
      <c r="B95" s="402"/>
    </row>
    <row r="96" spans="2:2" ht="13.5" customHeight="1" x14ac:dyDescent="0.15">
      <c r="B96" s="402"/>
    </row>
    <row r="97" spans="2:2" ht="13.5" customHeight="1" x14ac:dyDescent="0.15">
      <c r="B97" s="402"/>
    </row>
    <row r="98" spans="2:2" ht="13.5" customHeight="1" x14ac:dyDescent="0.15">
      <c r="B98" s="402"/>
    </row>
    <row r="99" spans="2:2" ht="13.5" customHeight="1" x14ac:dyDescent="0.15">
      <c r="B99" s="402"/>
    </row>
    <row r="100" spans="2:2" ht="13.5" customHeight="1" x14ac:dyDescent="0.15">
      <c r="B100" s="402"/>
    </row>
    <row r="101" spans="2:2" ht="13.5" customHeight="1" x14ac:dyDescent="0.15">
      <c r="B101" s="402"/>
    </row>
    <row r="102" spans="2:2" ht="13.5" customHeight="1" x14ac:dyDescent="0.15">
      <c r="B102" s="402"/>
    </row>
    <row r="103" spans="2:2" ht="13.5" customHeight="1" x14ac:dyDescent="0.15">
      <c r="B103" s="402"/>
    </row>
    <row r="104" spans="2:2" ht="13.5" customHeight="1" x14ac:dyDescent="0.15">
      <c r="B104" s="402"/>
    </row>
    <row r="105" spans="2:2" ht="13.5" customHeight="1" x14ac:dyDescent="0.15">
      <c r="B105" s="402"/>
    </row>
    <row r="106" spans="2:2" ht="13.5" customHeight="1" x14ac:dyDescent="0.15">
      <c r="B106" s="402"/>
    </row>
    <row r="107" spans="2:2" ht="13.5" customHeight="1" x14ac:dyDescent="0.15">
      <c r="B107" s="402"/>
    </row>
    <row r="108" spans="2:2" ht="13.5" customHeight="1" x14ac:dyDescent="0.15">
      <c r="B108" s="402"/>
    </row>
    <row r="109" spans="2:2" ht="13.5" customHeight="1" x14ac:dyDescent="0.15">
      <c r="B109" s="402"/>
    </row>
    <row r="110" spans="2:2" ht="13.5" customHeight="1" x14ac:dyDescent="0.15">
      <c r="B110" s="402"/>
    </row>
    <row r="111" spans="2:2" ht="13.5" customHeight="1" x14ac:dyDescent="0.15">
      <c r="B111" s="402"/>
    </row>
    <row r="112" spans="2:2" ht="13.5" customHeight="1" x14ac:dyDescent="0.15">
      <c r="B112" s="402"/>
    </row>
    <row r="113" spans="2:2" ht="13.5" customHeight="1" x14ac:dyDescent="0.15">
      <c r="B113" s="402"/>
    </row>
    <row r="114" spans="2:2" ht="13.5" customHeight="1" x14ac:dyDescent="0.15">
      <c r="B114" s="402"/>
    </row>
    <row r="115" spans="2:2" ht="13.5" customHeight="1" x14ac:dyDescent="0.15">
      <c r="B115" s="402"/>
    </row>
    <row r="116" spans="2:2" ht="13.5" customHeight="1" x14ac:dyDescent="0.15">
      <c r="B116" s="402"/>
    </row>
    <row r="117" spans="2:2" ht="13.5" customHeight="1" x14ac:dyDescent="0.15">
      <c r="B117" s="402"/>
    </row>
    <row r="118" spans="2:2" ht="13.5" customHeight="1" x14ac:dyDescent="0.15">
      <c r="B118" s="402"/>
    </row>
    <row r="119" spans="2:2" ht="13.5" customHeight="1" x14ac:dyDescent="0.15">
      <c r="B119" s="402"/>
    </row>
    <row r="120" spans="2:2" ht="13.5" customHeight="1" x14ac:dyDescent="0.15">
      <c r="B120" s="402"/>
    </row>
    <row r="121" spans="2:2" ht="13.5" customHeight="1" x14ac:dyDescent="0.15">
      <c r="B121" s="402"/>
    </row>
    <row r="122" spans="2:2" ht="13.5" customHeight="1" x14ac:dyDescent="0.15">
      <c r="B122" s="402"/>
    </row>
    <row r="123" spans="2:2" ht="13.5" customHeight="1" x14ac:dyDescent="0.15">
      <c r="B123" s="402"/>
    </row>
    <row r="124" spans="2:2" ht="13.5" customHeight="1" x14ac:dyDescent="0.15">
      <c r="B124" s="402"/>
    </row>
    <row r="125" spans="2:2" ht="13.5" customHeight="1" x14ac:dyDescent="0.15">
      <c r="B125" s="402"/>
    </row>
    <row r="126" spans="2:2" ht="13.5" customHeight="1" x14ac:dyDescent="0.15">
      <c r="B126" s="402"/>
    </row>
    <row r="127" spans="2:2" ht="13.5" customHeight="1" x14ac:dyDescent="0.15">
      <c r="B127" s="402"/>
    </row>
    <row r="128" spans="2:2" ht="13.5" customHeight="1" x14ac:dyDescent="0.15">
      <c r="B128" s="402"/>
    </row>
    <row r="129" spans="2:2" ht="13.5" customHeight="1" x14ac:dyDescent="0.15">
      <c r="B129" s="402"/>
    </row>
    <row r="130" spans="2:2" ht="13.5" customHeight="1" x14ac:dyDescent="0.15">
      <c r="B130" s="402"/>
    </row>
    <row r="131" spans="2:2" ht="13.5" customHeight="1" x14ac:dyDescent="0.15">
      <c r="B131" s="402"/>
    </row>
    <row r="132" spans="2:2" ht="13.5" customHeight="1" x14ac:dyDescent="0.15">
      <c r="B132" s="402"/>
    </row>
    <row r="133" spans="2:2" ht="13.5" customHeight="1" x14ac:dyDescent="0.15">
      <c r="B133" s="402"/>
    </row>
    <row r="134" spans="2:2" ht="13.5" customHeight="1" x14ac:dyDescent="0.15">
      <c r="B134" s="402"/>
    </row>
    <row r="135" spans="2:2" ht="13.5" customHeight="1" x14ac:dyDescent="0.15">
      <c r="B135" s="402"/>
    </row>
    <row r="136" spans="2:2" ht="13.5" customHeight="1" x14ac:dyDescent="0.15">
      <c r="B136" s="402"/>
    </row>
    <row r="137" spans="2:2" ht="13.5" customHeight="1" x14ac:dyDescent="0.15">
      <c r="B137" s="402"/>
    </row>
    <row r="138" spans="2:2" ht="13.5" customHeight="1" x14ac:dyDescent="0.15">
      <c r="B138" s="402"/>
    </row>
    <row r="139" spans="2:2" ht="13.5" customHeight="1" x14ac:dyDescent="0.15">
      <c r="B139" s="402"/>
    </row>
    <row r="140" spans="2:2" ht="13.5" customHeight="1" x14ac:dyDescent="0.15">
      <c r="B140" s="402"/>
    </row>
    <row r="141" spans="2:2" ht="13.5" customHeight="1" x14ac:dyDescent="0.15">
      <c r="B141" s="402"/>
    </row>
    <row r="142" spans="2:2" ht="13.5" customHeight="1" x14ac:dyDescent="0.15">
      <c r="B142" s="402"/>
    </row>
    <row r="143" spans="2:2" ht="13.5" customHeight="1" x14ac:dyDescent="0.15">
      <c r="B143" s="402"/>
    </row>
    <row r="144" spans="2:2" ht="13.5" customHeight="1" x14ac:dyDescent="0.15">
      <c r="B144" s="402"/>
    </row>
    <row r="145" spans="2:2" ht="13.5" customHeight="1" x14ac:dyDescent="0.15">
      <c r="B145" s="402"/>
    </row>
    <row r="146" spans="2:2" ht="13.5" customHeight="1" x14ac:dyDescent="0.15">
      <c r="B146" s="402"/>
    </row>
    <row r="147" spans="2:2" ht="13.5" customHeight="1" x14ac:dyDescent="0.15">
      <c r="B147" s="402"/>
    </row>
    <row r="148" spans="2:2" ht="13.5" customHeight="1" x14ac:dyDescent="0.15">
      <c r="B148" s="402"/>
    </row>
    <row r="149" spans="2:2" ht="13.5" customHeight="1" x14ac:dyDescent="0.15">
      <c r="B149" s="402"/>
    </row>
    <row r="150" spans="2:2" ht="13.5" customHeight="1" x14ac:dyDescent="0.15">
      <c r="B150" s="402"/>
    </row>
    <row r="151" spans="2:2" ht="13.5" customHeight="1" x14ac:dyDescent="0.15">
      <c r="B151" s="402"/>
    </row>
    <row r="152" spans="2:2" ht="13.5" customHeight="1" x14ac:dyDescent="0.15">
      <c r="B152" s="402"/>
    </row>
    <row r="153" spans="2:2" ht="13.5" customHeight="1" x14ac:dyDescent="0.15">
      <c r="B153" s="402"/>
    </row>
    <row r="154" spans="2:2" ht="13.5" customHeight="1" x14ac:dyDescent="0.15">
      <c r="B154" s="402"/>
    </row>
    <row r="155" spans="2:2" ht="13.5" customHeight="1" x14ac:dyDescent="0.15">
      <c r="B155" s="402"/>
    </row>
    <row r="156" spans="2:2" ht="13.5" customHeight="1" x14ac:dyDescent="0.15">
      <c r="B156" s="402"/>
    </row>
    <row r="157" spans="2:2" ht="13.5" customHeight="1" x14ac:dyDescent="0.15">
      <c r="B157" s="402"/>
    </row>
    <row r="158" spans="2:2" ht="13.5" customHeight="1" x14ac:dyDescent="0.15">
      <c r="B158" s="402"/>
    </row>
    <row r="159" spans="2:2" ht="13.5" customHeight="1" x14ac:dyDescent="0.15">
      <c r="B159" s="402"/>
    </row>
    <row r="160" spans="2:2" ht="13.5" customHeight="1" x14ac:dyDescent="0.15">
      <c r="B160" s="402"/>
    </row>
    <row r="161" spans="2:2" ht="13.5" customHeight="1" x14ac:dyDescent="0.15">
      <c r="B161" s="402"/>
    </row>
    <row r="162" spans="2:2" ht="13.5" customHeight="1" x14ac:dyDescent="0.15">
      <c r="B162" s="402"/>
    </row>
    <row r="163" spans="2:2" ht="13.5" customHeight="1" x14ac:dyDescent="0.15">
      <c r="B163" s="402"/>
    </row>
    <row r="164" spans="2:2" ht="13.5" customHeight="1" x14ac:dyDescent="0.15">
      <c r="B164" s="402"/>
    </row>
    <row r="165" spans="2:2" ht="13.5" customHeight="1" x14ac:dyDescent="0.15">
      <c r="B165" s="402"/>
    </row>
    <row r="166" spans="2:2" ht="13.5" customHeight="1" x14ac:dyDescent="0.15">
      <c r="B166" s="402"/>
    </row>
    <row r="167" spans="2:2" ht="13.5" customHeight="1" x14ac:dyDescent="0.15">
      <c r="B167" s="402"/>
    </row>
    <row r="168" spans="2:2" ht="13.5" customHeight="1" x14ac:dyDescent="0.15">
      <c r="B168" s="402"/>
    </row>
    <row r="169" spans="2:2" ht="13.5" customHeight="1" x14ac:dyDescent="0.15">
      <c r="B169" s="402"/>
    </row>
    <row r="170" spans="2:2" ht="13.5" customHeight="1" x14ac:dyDescent="0.15">
      <c r="B170" s="402"/>
    </row>
    <row r="171" spans="2:2" ht="13.5" customHeight="1" x14ac:dyDescent="0.15">
      <c r="B171" s="402"/>
    </row>
    <row r="172" spans="2:2" ht="13.5" customHeight="1" x14ac:dyDescent="0.15">
      <c r="B172" s="402"/>
    </row>
    <row r="173" spans="2:2" ht="13.5" customHeight="1" x14ac:dyDescent="0.15">
      <c r="B173" s="402"/>
    </row>
    <row r="174" spans="2:2" ht="13.5" customHeight="1" x14ac:dyDescent="0.15">
      <c r="B174" s="402"/>
    </row>
    <row r="175" spans="2:2" ht="13.5" customHeight="1" x14ac:dyDescent="0.15">
      <c r="B175" s="402"/>
    </row>
    <row r="176" spans="2:2" ht="13.5" customHeight="1" x14ac:dyDescent="0.15">
      <c r="B176" s="402"/>
    </row>
    <row r="177" spans="2:2" ht="13.5" customHeight="1" x14ac:dyDescent="0.15">
      <c r="B177" s="402"/>
    </row>
    <row r="178" spans="2:2" ht="13.5" customHeight="1" x14ac:dyDescent="0.15">
      <c r="B178" s="402"/>
    </row>
    <row r="179" spans="2:2" ht="13.5" customHeight="1" x14ac:dyDescent="0.15">
      <c r="B179" s="402"/>
    </row>
    <row r="180" spans="2:2" ht="13.5" customHeight="1" x14ac:dyDescent="0.15">
      <c r="B180" s="402"/>
    </row>
    <row r="181" spans="2:2" ht="13.5" customHeight="1" x14ac:dyDescent="0.15">
      <c r="B181" s="402"/>
    </row>
    <row r="182" spans="2:2" ht="13.5" customHeight="1" x14ac:dyDescent="0.15">
      <c r="B182" s="402"/>
    </row>
    <row r="183" spans="2:2" ht="13.5" customHeight="1" x14ac:dyDescent="0.15">
      <c r="B183" s="402"/>
    </row>
    <row r="184" spans="2:2" ht="13.5" customHeight="1" x14ac:dyDescent="0.15">
      <c r="B184" s="402"/>
    </row>
    <row r="185" spans="2:2" ht="13.5" customHeight="1" x14ac:dyDescent="0.15">
      <c r="B185" s="402"/>
    </row>
    <row r="186" spans="2:2" ht="13.5" customHeight="1" x14ac:dyDescent="0.15">
      <c r="B186" s="402"/>
    </row>
    <row r="187" spans="2:2" ht="13.5" customHeight="1" x14ac:dyDescent="0.15">
      <c r="B187" s="402"/>
    </row>
    <row r="188" spans="2:2" ht="13.5" customHeight="1" x14ac:dyDescent="0.15">
      <c r="B188" s="402"/>
    </row>
    <row r="189" spans="2:2" ht="13.5" customHeight="1" x14ac:dyDescent="0.15">
      <c r="B189" s="402"/>
    </row>
    <row r="190" spans="2:2" ht="13.5" customHeight="1" x14ac:dyDescent="0.15">
      <c r="B190" s="402"/>
    </row>
    <row r="191" spans="2:2" ht="13.5" customHeight="1" x14ac:dyDescent="0.15">
      <c r="B191" s="402"/>
    </row>
    <row r="192" spans="2:2" ht="13.5" customHeight="1" x14ac:dyDescent="0.15">
      <c r="B192" s="402"/>
    </row>
    <row r="193" spans="2:2" ht="13.5" customHeight="1" x14ac:dyDescent="0.15">
      <c r="B193" s="402"/>
    </row>
    <row r="194" spans="2:2" ht="13.5" customHeight="1" x14ac:dyDescent="0.15">
      <c r="B194" s="402"/>
    </row>
    <row r="195" spans="2:2" ht="13.5" customHeight="1" x14ac:dyDescent="0.15">
      <c r="B195" s="402"/>
    </row>
    <row r="196" spans="2:2" ht="13.5" customHeight="1" x14ac:dyDescent="0.15">
      <c r="B196" s="402"/>
    </row>
    <row r="197" spans="2:2" ht="13.5" customHeight="1" x14ac:dyDescent="0.15">
      <c r="B197" s="402"/>
    </row>
    <row r="198" spans="2:2" ht="13.5" customHeight="1" x14ac:dyDescent="0.15">
      <c r="B198" s="402"/>
    </row>
    <row r="199" spans="2:2" ht="13.5" customHeight="1" x14ac:dyDescent="0.15">
      <c r="B199" s="402"/>
    </row>
    <row r="200" spans="2:2" ht="13.5" customHeight="1" x14ac:dyDescent="0.15">
      <c r="B200" s="402"/>
    </row>
    <row r="201" spans="2:2" ht="13.5" customHeight="1" x14ac:dyDescent="0.15">
      <c r="B201" s="402"/>
    </row>
    <row r="202" spans="2:2" ht="13.5" customHeight="1" x14ac:dyDescent="0.15">
      <c r="B202" s="402"/>
    </row>
    <row r="203" spans="2:2" ht="13.5" customHeight="1" x14ac:dyDescent="0.15">
      <c r="B203" s="402"/>
    </row>
    <row r="204" spans="2:2" ht="13.5" customHeight="1" x14ac:dyDescent="0.15">
      <c r="B204" s="402"/>
    </row>
    <row r="205" spans="2:2" ht="13.5" customHeight="1" x14ac:dyDescent="0.15">
      <c r="B205" s="402"/>
    </row>
    <row r="206" spans="2:2" ht="13.5" customHeight="1" x14ac:dyDescent="0.15">
      <c r="B206" s="402"/>
    </row>
    <row r="207" spans="2:2" ht="13.5" customHeight="1" x14ac:dyDescent="0.15">
      <c r="B207" s="402"/>
    </row>
    <row r="208" spans="2:2" ht="13.5" customHeight="1" x14ac:dyDescent="0.15">
      <c r="B208" s="402"/>
    </row>
    <row r="209" spans="2:2" ht="13.5" customHeight="1" x14ac:dyDescent="0.15">
      <c r="B209" s="402"/>
    </row>
    <row r="210" spans="2:2" ht="13.5" customHeight="1" x14ac:dyDescent="0.15">
      <c r="B210" s="402"/>
    </row>
    <row r="211" spans="2:2" ht="13.5" customHeight="1" x14ac:dyDescent="0.15">
      <c r="B211" s="402"/>
    </row>
    <row r="212" spans="2:2" ht="13.5" customHeight="1" x14ac:dyDescent="0.15">
      <c r="B212" s="402"/>
    </row>
    <row r="213" spans="2:2" ht="13.5" customHeight="1" x14ac:dyDescent="0.15">
      <c r="B213" s="402"/>
    </row>
    <row r="214" spans="2:2" ht="13.5" customHeight="1" x14ac:dyDescent="0.15">
      <c r="B214" s="402"/>
    </row>
    <row r="215" spans="2:2" ht="13.5" customHeight="1" x14ac:dyDescent="0.15">
      <c r="B215" s="402"/>
    </row>
    <row r="216" spans="2:2" ht="13.5" customHeight="1" x14ac:dyDescent="0.15">
      <c r="B216" s="402"/>
    </row>
    <row r="217" spans="2:2" ht="13.5" customHeight="1" x14ac:dyDescent="0.15">
      <c r="B217" s="402"/>
    </row>
    <row r="218" spans="2:2" ht="13.5" customHeight="1" x14ac:dyDescent="0.15">
      <c r="B218" s="402"/>
    </row>
    <row r="219" spans="2:2" ht="13.5" customHeight="1" x14ac:dyDescent="0.15">
      <c r="B219" s="402"/>
    </row>
    <row r="220" spans="2:2" ht="13.5" customHeight="1" x14ac:dyDescent="0.15">
      <c r="B220" s="402"/>
    </row>
    <row r="221" spans="2:2" ht="13.5" customHeight="1" x14ac:dyDescent="0.15">
      <c r="B221" s="402"/>
    </row>
    <row r="222" spans="2:2" ht="13.5" customHeight="1" x14ac:dyDescent="0.15">
      <c r="B222" s="402"/>
    </row>
    <row r="223" spans="2:2" ht="13.5" customHeight="1" x14ac:dyDescent="0.15">
      <c r="B223" s="402"/>
    </row>
    <row r="224" spans="2:2" ht="13.5" customHeight="1" x14ac:dyDescent="0.15">
      <c r="B224" s="402"/>
    </row>
    <row r="225" spans="2:2" ht="13.5" customHeight="1" x14ac:dyDescent="0.15">
      <c r="B225" s="402"/>
    </row>
    <row r="226" spans="2:2" ht="13.5" customHeight="1" x14ac:dyDescent="0.15">
      <c r="B226" s="402"/>
    </row>
    <row r="227" spans="2:2" ht="13.5" customHeight="1" x14ac:dyDescent="0.15">
      <c r="B227" s="402"/>
    </row>
    <row r="228" spans="2:2" ht="13.5" customHeight="1" x14ac:dyDescent="0.15">
      <c r="B228" s="402"/>
    </row>
    <row r="229" spans="2:2" ht="13.5" customHeight="1" x14ac:dyDescent="0.15">
      <c r="B229" s="402"/>
    </row>
    <row r="230" spans="2:2" ht="13.5" customHeight="1" x14ac:dyDescent="0.15">
      <c r="B230" s="402"/>
    </row>
    <row r="231" spans="2:2" ht="13.5" customHeight="1" x14ac:dyDescent="0.15">
      <c r="B231" s="402"/>
    </row>
    <row r="232" spans="2:2" ht="13.5" customHeight="1" x14ac:dyDescent="0.15">
      <c r="B232" s="402"/>
    </row>
    <row r="233" spans="2:2" ht="13.5" customHeight="1" x14ac:dyDescent="0.15">
      <c r="B233" s="402"/>
    </row>
    <row r="234" spans="2:2" ht="13.5" customHeight="1" x14ac:dyDescent="0.15">
      <c r="B234" s="402"/>
    </row>
    <row r="235" spans="2:2" ht="13.5" customHeight="1" x14ac:dyDescent="0.15">
      <c r="B235" s="402"/>
    </row>
    <row r="236" spans="2:2" ht="13.5" customHeight="1" x14ac:dyDescent="0.15">
      <c r="B236" s="402"/>
    </row>
    <row r="237" spans="2:2" ht="13.5" customHeight="1" x14ac:dyDescent="0.15">
      <c r="B237" s="402"/>
    </row>
    <row r="238" spans="2:2" ht="13.5" customHeight="1" x14ac:dyDescent="0.15">
      <c r="B238" s="402"/>
    </row>
    <row r="239" spans="2:2" ht="13.5" customHeight="1" x14ac:dyDescent="0.15">
      <c r="B239" s="402"/>
    </row>
    <row r="240" spans="2:2" ht="13.5" customHeight="1" x14ac:dyDescent="0.15">
      <c r="B240" s="402"/>
    </row>
    <row r="241" spans="2:2" ht="13.5" customHeight="1" x14ac:dyDescent="0.15">
      <c r="B241" s="402"/>
    </row>
    <row r="242" spans="2:2" ht="13.5" customHeight="1" x14ac:dyDescent="0.15">
      <c r="B242" s="402"/>
    </row>
    <row r="243" spans="2:2" ht="13.5" customHeight="1" x14ac:dyDescent="0.15">
      <c r="B243" s="402"/>
    </row>
    <row r="244" spans="2:2" ht="13.5" customHeight="1" x14ac:dyDescent="0.15">
      <c r="B244" s="402"/>
    </row>
    <row r="245" spans="2:2" ht="13.5" customHeight="1" x14ac:dyDescent="0.15">
      <c r="B245" s="402"/>
    </row>
    <row r="246" spans="2:2" ht="13.5" customHeight="1" x14ac:dyDescent="0.15">
      <c r="B246" s="402"/>
    </row>
    <row r="247" spans="2:2" ht="13.5" customHeight="1" x14ac:dyDescent="0.15">
      <c r="B247" s="402"/>
    </row>
    <row r="248" spans="2:2" ht="13.5" customHeight="1" x14ac:dyDescent="0.15">
      <c r="B248" s="402"/>
    </row>
    <row r="249" spans="2:2" ht="13.5" customHeight="1" x14ac:dyDescent="0.15">
      <c r="B249" s="402"/>
    </row>
    <row r="250" spans="2:2" ht="13.5" customHeight="1" x14ac:dyDescent="0.15">
      <c r="B250" s="402"/>
    </row>
    <row r="251" spans="2:2" ht="13.5" customHeight="1" x14ac:dyDescent="0.15">
      <c r="B251" s="402"/>
    </row>
    <row r="252" spans="2:2" ht="13.5" customHeight="1" x14ac:dyDescent="0.15">
      <c r="B252" s="402"/>
    </row>
    <row r="253" spans="2:2" ht="13.5" customHeight="1" x14ac:dyDescent="0.15">
      <c r="B253" s="402"/>
    </row>
    <row r="254" spans="2:2" ht="13.5" customHeight="1" x14ac:dyDescent="0.15">
      <c r="B254" s="402"/>
    </row>
    <row r="255" spans="2:2" ht="13.5" customHeight="1" x14ac:dyDescent="0.15">
      <c r="B255" s="402"/>
    </row>
    <row r="256" spans="2:2" ht="13.5" customHeight="1" x14ac:dyDescent="0.15">
      <c r="B256" s="402"/>
    </row>
    <row r="257" spans="2:2" ht="13.5" customHeight="1" x14ac:dyDescent="0.15">
      <c r="B257" s="402"/>
    </row>
    <row r="258" spans="2:2" ht="13.5" customHeight="1" x14ac:dyDescent="0.15">
      <c r="B258" s="402"/>
    </row>
    <row r="259" spans="2:2" ht="13.5" customHeight="1" x14ac:dyDescent="0.15">
      <c r="B259" s="402"/>
    </row>
    <row r="260" spans="2:2" ht="13.5" customHeight="1" x14ac:dyDescent="0.15">
      <c r="B260" s="402"/>
    </row>
    <row r="261" spans="2:2" ht="13.5" customHeight="1" x14ac:dyDescent="0.15">
      <c r="B261" s="402"/>
    </row>
    <row r="262" spans="2:2" ht="13.5" customHeight="1" x14ac:dyDescent="0.15">
      <c r="B262" s="402"/>
    </row>
    <row r="263" spans="2:2" ht="13.5" customHeight="1" x14ac:dyDescent="0.15">
      <c r="B263" s="402"/>
    </row>
    <row r="264" spans="2:2" ht="13.5" customHeight="1" x14ac:dyDescent="0.15">
      <c r="B264" s="402"/>
    </row>
    <row r="265" spans="2:2" ht="13.5" customHeight="1" x14ac:dyDescent="0.15">
      <c r="B265" s="402"/>
    </row>
    <row r="266" spans="2:2" ht="13.5" customHeight="1" x14ac:dyDescent="0.15">
      <c r="B266" s="402"/>
    </row>
    <row r="267" spans="2:2" ht="13.5" customHeight="1" x14ac:dyDescent="0.15">
      <c r="B267" s="402"/>
    </row>
    <row r="268" spans="2:2" ht="13.5" customHeight="1" x14ac:dyDescent="0.15">
      <c r="B268" s="402"/>
    </row>
    <row r="269" spans="2:2" ht="13.5" customHeight="1" x14ac:dyDescent="0.15">
      <c r="B269" s="402"/>
    </row>
    <row r="270" spans="2:2" ht="13.5" customHeight="1" x14ac:dyDescent="0.15">
      <c r="B270" s="402"/>
    </row>
    <row r="271" spans="2:2" ht="13.5" customHeight="1" x14ac:dyDescent="0.15">
      <c r="B271" s="402"/>
    </row>
    <row r="272" spans="2:2" ht="13.5" customHeight="1" x14ac:dyDescent="0.15">
      <c r="B272" s="402"/>
    </row>
    <row r="273" spans="2:2" ht="13.5" customHeight="1" x14ac:dyDescent="0.15">
      <c r="B273" s="402"/>
    </row>
    <row r="274" spans="2:2" ht="13.5" customHeight="1" x14ac:dyDescent="0.15">
      <c r="B274" s="402"/>
    </row>
    <row r="275" spans="2:2" ht="13.5" customHeight="1" x14ac:dyDescent="0.15">
      <c r="B275" s="402"/>
    </row>
    <row r="276" spans="2:2" ht="13.5" customHeight="1" x14ac:dyDescent="0.15">
      <c r="B276" s="402"/>
    </row>
    <row r="277" spans="2:2" ht="13.5" customHeight="1" x14ac:dyDescent="0.15">
      <c r="B277" s="402"/>
    </row>
    <row r="278" spans="2:2" ht="13.5" customHeight="1" x14ac:dyDescent="0.15">
      <c r="B278" s="402"/>
    </row>
    <row r="279" spans="2:2" ht="13.5" customHeight="1" x14ac:dyDescent="0.15">
      <c r="B279" s="402"/>
    </row>
    <row r="280" spans="2:2" ht="13.5" customHeight="1" x14ac:dyDescent="0.15">
      <c r="B280" s="402"/>
    </row>
    <row r="281" spans="2:2" ht="13.5" customHeight="1" x14ac:dyDescent="0.15">
      <c r="B281" s="402"/>
    </row>
    <row r="282" spans="2:2" ht="13.5" customHeight="1" x14ac:dyDescent="0.15">
      <c r="B282" s="402"/>
    </row>
    <row r="283" spans="2:2" ht="13.5" customHeight="1" x14ac:dyDescent="0.15">
      <c r="B283" s="402"/>
    </row>
    <row r="284" spans="2:2" ht="13.5" customHeight="1" x14ac:dyDescent="0.15">
      <c r="B284" s="402"/>
    </row>
    <row r="285" spans="2:2" ht="13.5" customHeight="1" x14ac:dyDescent="0.15">
      <c r="B285" s="402"/>
    </row>
    <row r="286" spans="2:2" ht="13.5" customHeight="1" x14ac:dyDescent="0.15">
      <c r="B286" s="402"/>
    </row>
    <row r="287" spans="2:2" ht="13.5" customHeight="1" x14ac:dyDescent="0.15">
      <c r="B287" s="402"/>
    </row>
    <row r="288" spans="2:2" ht="13.5" customHeight="1" x14ac:dyDescent="0.15">
      <c r="B288" s="402"/>
    </row>
    <row r="289" spans="2:2" ht="13.5" customHeight="1" x14ac:dyDescent="0.15">
      <c r="B289" s="402"/>
    </row>
    <row r="290" spans="2:2" ht="13.5" customHeight="1" x14ac:dyDescent="0.15">
      <c r="B290" s="402"/>
    </row>
    <row r="291" spans="2:2" ht="13.5" customHeight="1" x14ac:dyDescent="0.15">
      <c r="B291" s="402"/>
    </row>
    <row r="292" spans="2:2" ht="13.5" customHeight="1" x14ac:dyDescent="0.15">
      <c r="B292" s="402"/>
    </row>
    <row r="293" spans="2:2" ht="13.5" customHeight="1" x14ac:dyDescent="0.15">
      <c r="B293" s="402"/>
    </row>
    <row r="294" spans="2:2" ht="13.5" customHeight="1" x14ac:dyDescent="0.15">
      <c r="B294" s="402"/>
    </row>
    <row r="295" spans="2:2" ht="13.5" customHeight="1" x14ac:dyDescent="0.15">
      <c r="B295" s="402"/>
    </row>
    <row r="296" spans="2:2" ht="13.5" customHeight="1" x14ac:dyDescent="0.15">
      <c r="B296" s="402"/>
    </row>
    <row r="297" spans="2:2" ht="13.5" customHeight="1" x14ac:dyDescent="0.15">
      <c r="B297" s="402"/>
    </row>
    <row r="298" spans="2:2" ht="13.5" customHeight="1" x14ac:dyDescent="0.15">
      <c r="B298" s="402"/>
    </row>
    <row r="299" spans="2:2" ht="13.5" customHeight="1" x14ac:dyDescent="0.15">
      <c r="B299" s="402"/>
    </row>
    <row r="300" spans="2:2" ht="13.5" customHeight="1" x14ac:dyDescent="0.15">
      <c r="B300" s="402"/>
    </row>
    <row r="301" spans="2:2" ht="13.5" customHeight="1" x14ac:dyDescent="0.15">
      <c r="B301" s="402"/>
    </row>
    <row r="302" spans="2:2" ht="13.5" customHeight="1" x14ac:dyDescent="0.15">
      <c r="B302" s="402"/>
    </row>
    <row r="303" spans="2:2" ht="13.5" customHeight="1" x14ac:dyDescent="0.15">
      <c r="B303" s="402"/>
    </row>
    <row r="304" spans="2:2" ht="13.5" customHeight="1" x14ac:dyDescent="0.15">
      <c r="B304" s="402"/>
    </row>
    <row r="305" spans="2:2" ht="13.5" customHeight="1" x14ac:dyDescent="0.15">
      <c r="B305" s="402"/>
    </row>
    <row r="306" spans="2:2" ht="13.5" customHeight="1" x14ac:dyDescent="0.15">
      <c r="B306" s="402"/>
    </row>
    <row r="307" spans="2:2" ht="13.5" customHeight="1" x14ac:dyDescent="0.15">
      <c r="B307" s="402"/>
    </row>
    <row r="308" spans="2:2" ht="13.5" customHeight="1" x14ac:dyDescent="0.15">
      <c r="B308" s="402"/>
    </row>
    <row r="309" spans="2:2" ht="13.5" customHeight="1" x14ac:dyDescent="0.15">
      <c r="B309" s="402"/>
    </row>
    <row r="310" spans="2:2" ht="13.5" customHeight="1" x14ac:dyDescent="0.15">
      <c r="B310" s="402"/>
    </row>
    <row r="311" spans="2:2" ht="13.5" customHeight="1" x14ac:dyDescent="0.15">
      <c r="B311" s="402"/>
    </row>
    <row r="312" spans="2:2" ht="13.5" customHeight="1" x14ac:dyDescent="0.15">
      <c r="B312" s="402"/>
    </row>
    <row r="313" spans="2:2" ht="13.5" customHeight="1" x14ac:dyDescent="0.15">
      <c r="B313" s="402"/>
    </row>
    <row r="314" spans="2:2" ht="13.5" customHeight="1" x14ac:dyDescent="0.15">
      <c r="B314" s="402"/>
    </row>
    <row r="315" spans="2:2" ht="13.5" customHeight="1" x14ac:dyDescent="0.15">
      <c r="B315" s="402"/>
    </row>
    <row r="316" spans="2:2" ht="13.5" customHeight="1" x14ac:dyDescent="0.15">
      <c r="B316" s="402"/>
    </row>
    <row r="317" spans="2:2" ht="13.5" customHeight="1" x14ac:dyDescent="0.15">
      <c r="B317" s="402"/>
    </row>
    <row r="318" spans="2:2" ht="13.5" customHeight="1" x14ac:dyDescent="0.15">
      <c r="B318" s="402"/>
    </row>
    <row r="319" spans="2:2" ht="13.5" customHeight="1" x14ac:dyDescent="0.15">
      <c r="B319" s="402"/>
    </row>
    <row r="320" spans="2:2" ht="13.5" customHeight="1" x14ac:dyDescent="0.15">
      <c r="B320" s="402"/>
    </row>
    <row r="321" spans="2:2" ht="13.5" customHeight="1" x14ac:dyDescent="0.15">
      <c r="B321" s="402"/>
    </row>
    <row r="322" spans="2:2" ht="13.5" customHeight="1" x14ac:dyDescent="0.15">
      <c r="B322" s="402"/>
    </row>
    <row r="323" spans="2:2" ht="13.5" customHeight="1" x14ac:dyDescent="0.15">
      <c r="B323" s="402"/>
    </row>
    <row r="324" spans="2:2" ht="13.5" customHeight="1" x14ac:dyDescent="0.15">
      <c r="B324" s="402"/>
    </row>
    <row r="325" spans="2:2" ht="13.5" customHeight="1" x14ac:dyDescent="0.15">
      <c r="B325" s="402"/>
    </row>
    <row r="326" spans="2:2" ht="13.5" customHeight="1" x14ac:dyDescent="0.15">
      <c r="B326" s="402"/>
    </row>
    <row r="327" spans="2:2" ht="13.5" customHeight="1" x14ac:dyDescent="0.15">
      <c r="B327" s="402"/>
    </row>
    <row r="328" spans="2:2" ht="13.5" customHeight="1" x14ac:dyDescent="0.15">
      <c r="B328" s="402"/>
    </row>
    <row r="329" spans="2:2" ht="13.5" customHeight="1" x14ac:dyDescent="0.15">
      <c r="B329" s="402"/>
    </row>
    <row r="330" spans="2:2" ht="13.5" customHeight="1" x14ac:dyDescent="0.15">
      <c r="B330" s="402"/>
    </row>
    <row r="331" spans="2:2" ht="13.5" customHeight="1" x14ac:dyDescent="0.15">
      <c r="B331" s="402"/>
    </row>
    <row r="332" spans="2:2" ht="13.5" customHeight="1" x14ac:dyDescent="0.15">
      <c r="B332" s="402"/>
    </row>
    <row r="333" spans="2:2" ht="13.5" customHeight="1" x14ac:dyDescent="0.15">
      <c r="B333" s="402"/>
    </row>
    <row r="334" spans="2:2" ht="13.5" customHeight="1" x14ac:dyDescent="0.15">
      <c r="B334" s="402"/>
    </row>
    <row r="335" spans="2:2" ht="13.5" customHeight="1" x14ac:dyDescent="0.15">
      <c r="B335" s="402"/>
    </row>
    <row r="336" spans="2:2" ht="13.5" customHeight="1" x14ac:dyDescent="0.15">
      <c r="B336" s="402"/>
    </row>
    <row r="337" spans="2:2" ht="13.5" customHeight="1" x14ac:dyDescent="0.15">
      <c r="B337" s="402"/>
    </row>
    <row r="338" spans="2:2" ht="13.5" customHeight="1" x14ac:dyDescent="0.15">
      <c r="B338" s="402"/>
    </row>
    <row r="339" spans="2:2" ht="13.5" customHeight="1" x14ac:dyDescent="0.15">
      <c r="B339" s="402"/>
    </row>
    <row r="340" spans="2:2" ht="13.5" customHeight="1" x14ac:dyDescent="0.15">
      <c r="B340" s="402"/>
    </row>
    <row r="341" spans="2:2" ht="13.5" customHeight="1" x14ac:dyDescent="0.15">
      <c r="B341" s="402"/>
    </row>
    <row r="342" spans="2:2" ht="13.5" customHeight="1" x14ac:dyDescent="0.15">
      <c r="B342" s="402"/>
    </row>
    <row r="343" spans="2:2" ht="13.5" customHeight="1" x14ac:dyDescent="0.15">
      <c r="B343" s="402"/>
    </row>
    <row r="344" spans="2:2" ht="13.5" customHeight="1" x14ac:dyDescent="0.15">
      <c r="B344" s="402"/>
    </row>
    <row r="345" spans="2:2" ht="13.5" customHeight="1" x14ac:dyDescent="0.15">
      <c r="B345" s="402"/>
    </row>
    <row r="346" spans="2:2" ht="13.5" customHeight="1" x14ac:dyDescent="0.15">
      <c r="B346" s="402"/>
    </row>
    <row r="347" spans="2:2" ht="13.5" customHeight="1" x14ac:dyDescent="0.15">
      <c r="B347" s="402"/>
    </row>
    <row r="348" spans="2:2" ht="13.5" customHeight="1" x14ac:dyDescent="0.15">
      <c r="B348" s="402"/>
    </row>
    <row r="349" spans="2:2" ht="13.5" customHeight="1" x14ac:dyDescent="0.15">
      <c r="B349" s="402"/>
    </row>
    <row r="350" spans="2:2" ht="13.5" customHeight="1" x14ac:dyDescent="0.15">
      <c r="B350" s="402"/>
    </row>
    <row r="351" spans="2:2" ht="13.5" customHeight="1" x14ac:dyDescent="0.15">
      <c r="B351" s="402"/>
    </row>
    <row r="352" spans="2:2" ht="13.5" customHeight="1" x14ac:dyDescent="0.15">
      <c r="B352" s="402"/>
    </row>
    <row r="353" spans="2:2" ht="13.5" customHeight="1" x14ac:dyDescent="0.15">
      <c r="B353" s="402"/>
    </row>
    <row r="354" spans="2:2" ht="13.5" customHeight="1" x14ac:dyDescent="0.15">
      <c r="B354" s="402"/>
    </row>
    <row r="355" spans="2:2" ht="13.5" customHeight="1" x14ac:dyDescent="0.15">
      <c r="B355" s="402"/>
    </row>
    <row r="356" spans="2:2" ht="13.5" customHeight="1" x14ac:dyDescent="0.15">
      <c r="B356" s="402"/>
    </row>
    <row r="357" spans="2:2" ht="13.5" customHeight="1" x14ac:dyDescent="0.15">
      <c r="B357" s="402"/>
    </row>
    <row r="358" spans="2:2" ht="13.5" customHeight="1" x14ac:dyDescent="0.15">
      <c r="B358" s="402"/>
    </row>
    <row r="359" spans="2:2" ht="13.5" customHeight="1" x14ac:dyDescent="0.15">
      <c r="B359" s="402"/>
    </row>
    <row r="360" spans="2:2" ht="13.5" customHeight="1" x14ac:dyDescent="0.15">
      <c r="B360" s="402"/>
    </row>
    <row r="361" spans="2:2" ht="13.5" customHeight="1" x14ac:dyDescent="0.15">
      <c r="B361" s="402"/>
    </row>
    <row r="362" spans="2:2" ht="13.5" customHeight="1" x14ac:dyDescent="0.15">
      <c r="B362" s="402"/>
    </row>
    <row r="363" spans="2:2" ht="13.5" customHeight="1" x14ac:dyDescent="0.15">
      <c r="B363" s="402"/>
    </row>
    <row r="364" spans="2:2" ht="13.5" customHeight="1" x14ac:dyDescent="0.15">
      <c r="B364" s="402"/>
    </row>
    <row r="365" spans="2:2" ht="13.5" customHeight="1" x14ac:dyDescent="0.15">
      <c r="B365" s="402"/>
    </row>
    <row r="366" spans="2:2" ht="13.5" customHeight="1" x14ac:dyDescent="0.15">
      <c r="B366" s="402"/>
    </row>
    <row r="367" spans="2:2" ht="13.5" customHeight="1" x14ac:dyDescent="0.15">
      <c r="B367" s="402"/>
    </row>
    <row r="368" spans="2:2" ht="13.5" customHeight="1" x14ac:dyDescent="0.15">
      <c r="B368" s="402"/>
    </row>
    <row r="369" spans="2:2" ht="13.5" customHeight="1" x14ac:dyDescent="0.15">
      <c r="B369" s="402"/>
    </row>
    <row r="370" spans="2:2" ht="13.5" customHeight="1" x14ac:dyDescent="0.15">
      <c r="B370" s="402"/>
    </row>
    <row r="371" spans="2:2" ht="13.5" customHeight="1" x14ac:dyDescent="0.15">
      <c r="B371" s="402"/>
    </row>
    <row r="372" spans="2:2" ht="13.5" customHeight="1" x14ac:dyDescent="0.15">
      <c r="B372" s="402"/>
    </row>
    <row r="373" spans="2:2" ht="13.5" customHeight="1" x14ac:dyDescent="0.15">
      <c r="B373" s="402"/>
    </row>
    <row r="374" spans="2:2" ht="13.5" customHeight="1" x14ac:dyDescent="0.15">
      <c r="B374" s="402"/>
    </row>
    <row r="375" spans="2:2" ht="13.5" customHeight="1" x14ac:dyDescent="0.15">
      <c r="B375" s="402"/>
    </row>
    <row r="376" spans="2:2" ht="13.5" customHeight="1" x14ac:dyDescent="0.15">
      <c r="B376" s="402"/>
    </row>
    <row r="377" spans="2:2" ht="13.5" customHeight="1" x14ac:dyDescent="0.15">
      <c r="B377" s="402"/>
    </row>
    <row r="378" spans="2:2" ht="13.5" customHeight="1" x14ac:dyDescent="0.15">
      <c r="B378" s="402"/>
    </row>
    <row r="379" spans="2:2" ht="13.5" customHeight="1" x14ac:dyDescent="0.15">
      <c r="B379" s="402"/>
    </row>
    <row r="380" spans="2:2" ht="13.5" customHeight="1" x14ac:dyDescent="0.15">
      <c r="B380" s="402"/>
    </row>
    <row r="381" spans="2:2" ht="13.5" customHeight="1" x14ac:dyDescent="0.15">
      <c r="B381" s="402"/>
    </row>
    <row r="382" spans="2:2" ht="13.5" customHeight="1" x14ac:dyDescent="0.15">
      <c r="B382" s="402"/>
    </row>
    <row r="383" spans="2:2" ht="13.5" customHeight="1" x14ac:dyDescent="0.15">
      <c r="B383" s="402"/>
    </row>
    <row r="384" spans="2:2" ht="13.5" customHeight="1" x14ac:dyDescent="0.15">
      <c r="B384" s="402"/>
    </row>
    <row r="385" spans="2:2" ht="13.5" customHeight="1" x14ac:dyDescent="0.15">
      <c r="B385" s="402"/>
    </row>
    <row r="386" spans="2:2" ht="13.5" customHeight="1" x14ac:dyDescent="0.15">
      <c r="B386" s="402"/>
    </row>
    <row r="387" spans="2:2" ht="13.5" customHeight="1" x14ac:dyDescent="0.15">
      <c r="B387" s="402"/>
    </row>
    <row r="388" spans="2:2" ht="13.5" customHeight="1" x14ac:dyDescent="0.15">
      <c r="B388" s="402"/>
    </row>
    <row r="389" spans="2:2" ht="13.5" customHeight="1" x14ac:dyDescent="0.15">
      <c r="B389" s="402"/>
    </row>
    <row r="390" spans="2:2" ht="13.5" customHeight="1" x14ac:dyDescent="0.15">
      <c r="B390" s="402"/>
    </row>
    <row r="391" spans="2:2" ht="13.5" customHeight="1" x14ac:dyDescent="0.15">
      <c r="B391" s="402"/>
    </row>
    <row r="392" spans="2:2" ht="13.5" customHeight="1" x14ac:dyDescent="0.15">
      <c r="B392" s="402"/>
    </row>
    <row r="393" spans="2:2" ht="13.5" customHeight="1" x14ac:dyDescent="0.15">
      <c r="B393" s="402"/>
    </row>
    <row r="394" spans="2:2" ht="13.5" customHeight="1" x14ac:dyDescent="0.15">
      <c r="B394" s="402"/>
    </row>
    <row r="395" spans="2:2" ht="13.5" customHeight="1" x14ac:dyDescent="0.15">
      <c r="B395" s="402"/>
    </row>
    <row r="396" spans="2:2" ht="13.5" customHeight="1" x14ac:dyDescent="0.15">
      <c r="B396" s="402"/>
    </row>
    <row r="397" spans="2:2" ht="13.5" customHeight="1" x14ac:dyDescent="0.15">
      <c r="B397" s="402"/>
    </row>
    <row r="398" spans="2:2" ht="13.5" customHeight="1" x14ac:dyDescent="0.15">
      <c r="B398" s="402"/>
    </row>
    <row r="399" spans="2:2" ht="13.5" customHeight="1" x14ac:dyDescent="0.15">
      <c r="B399" s="402"/>
    </row>
    <row r="400" spans="2:2" ht="13.5" customHeight="1" x14ac:dyDescent="0.15">
      <c r="B400" s="402"/>
    </row>
    <row r="401" spans="2:2" ht="13.5" customHeight="1" x14ac:dyDescent="0.15">
      <c r="B401" s="402"/>
    </row>
    <row r="402" spans="2:2" ht="13.5" customHeight="1" x14ac:dyDescent="0.15">
      <c r="B402" s="402"/>
    </row>
    <row r="403" spans="2:2" ht="13.5" customHeight="1" x14ac:dyDescent="0.15">
      <c r="B403" s="402"/>
    </row>
    <row r="404" spans="2:2" ht="13.5" customHeight="1" x14ac:dyDescent="0.15">
      <c r="B404" s="402"/>
    </row>
    <row r="405" spans="2:2" ht="13.5" customHeight="1" x14ac:dyDescent="0.15">
      <c r="B405" s="402"/>
    </row>
    <row r="406" spans="2:2" ht="13.5" customHeight="1" x14ac:dyDescent="0.15">
      <c r="B406" s="402"/>
    </row>
    <row r="407" spans="2:2" ht="13.5" customHeight="1" x14ac:dyDescent="0.15">
      <c r="B407" s="402"/>
    </row>
    <row r="408" spans="2:2" ht="13.5" customHeight="1" x14ac:dyDescent="0.15">
      <c r="B408" s="402"/>
    </row>
    <row r="409" spans="2:2" ht="13.5" customHeight="1" x14ac:dyDescent="0.15">
      <c r="B409" s="402"/>
    </row>
    <row r="410" spans="2:2" ht="13.5" customHeight="1" x14ac:dyDescent="0.15">
      <c r="B410" s="402"/>
    </row>
    <row r="411" spans="2:2" ht="13.5" customHeight="1" x14ac:dyDescent="0.15">
      <c r="B411" s="402"/>
    </row>
    <row r="412" spans="2:2" ht="13.5" customHeight="1" x14ac:dyDescent="0.15">
      <c r="B412" s="402"/>
    </row>
    <row r="413" spans="2:2" ht="13.5" customHeight="1" x14ac:dyDescent="0.15">
      <c r="B413" s="402"/>
    </row>
    <row r="414" spans="2:2" ht="13.5" customHeight="1" x14ac:dyDescent="0.15">
      <c r="B414" s="402"/>
    </row>
    <row r="415" spans="2:2" ht="13.5" customHeight="1" x14ac:dyDescent="0.15">
      <c r="B415" s="402"/>
    </row>
    <row r="416" spans="2:2" ht="13.5" customHeight="1" x14ac:dyDescent="0.15">
      <c r="B416" s="402"/>
    </row>
    <row r="417" spans="2:2" ht="13.5" customHeight="1" x14ac:dyDescent="0.15">
      <c r="B417" s="402"/>
    </row>
    <row r="418" spans="2:2" ht="13.5" customHeight="1" x14ac:dyDescent="0.15">
      <c r="B418" s="402"/>
    </row>
    <row r="419" spans="2:2" ht="13.5" customHeight="1" x14ac:dyDescent="0.15">
      <c r="B419" s="402"/>
    </row>
    <row r="420" spans="2:2" ht="13.5" customHeight="1" x14ac:dyDescent="0.15">
      <c r="B420" s="402"/>
    </row>
    <row r="421" spans="2:2" ht="13.5" customHeight="1" x14ac:dyDescent="0.15">
      <c r="B421" s="402"/>
    </row>
    <row r="422" spans="2:2" ht="13.5" customHeight="1" x14ac:dyDescent="0.15">
      <c r="B422" s="402"/>
    </row>
    <row r="423" spans="2:2" ht="13.5" customHeight="1" x14ac:dyDescent="0.15">
      <c r="B423" s="402"/>
    </row>
    <row r="424" spans="2:2" ht="13.5" customHeight="1" x14ac:dyDescent="0.15">
      <c r="B424" s="402"/>
    </row>
    <row r="425" spans="2:2" ht="13.5" customHeight="1" x14ac:dyDescent="0.15">
      <c r="B425" s="402"/>
    </row>
    <row r="426" spans="2:2" ht="13.5" customHeight="1" x14ac:dyDescent="0.15">
      <c r="B426" s="402"/>
    </row>
    <row r="427" spans="2:2" ht="13.5" customHeight="1" x14ac:dyDescent="0.15">
      <c r="B427" s="402"/>
    </row>
    <row r="428" spans="2:2" ht="13.5" customHeight="1" x14ac:dyDescent="0.15">
      <c r="B428" s="402"/>
    </row>
    <row r="429" spans="2:2" ht="13.5" customHeight="1" x14ac:dyDescent="0.15">
      <c r="B429" s="402"/>
    </row>
    <row r="430" spans="2:2" ht="13.5" customHeight="1" x14ac:dyDescent="0.15">
      <c r="B430" s="402"/>
    </row>
    <row r="431" spans="2:2" ht="13.5" customHeight="1" x14ac:dyDescent="0.15">
      <c r="B431" s="402"/>
    </row>
    <row r="432" spans="2:2" ht="13.5" customHeight="1" x14ac:dyDescent="0.15">
      <c r="B432" s="402"/>
    </row>
    <row r="433" spans="2:2" ht="13.5" customHeight="1" x14ac:dyDescent="0.15">
      <c r="B433" s="402"/>
    </row>
    <row r="434" spans="2:2" ht="13.5" customHeight="1" x14ac:dyDescent="0.15">
      <c r="B434" s="402"/>
    </row>
    <row r="435" spans="2:2" ht="13.5" customHeight="1" x14ac:dyDescent="0.15">
      <c r="B435" s="402"/>
    </row>
    <row r="436" spans="2:2" ht="13.5" customHeight="1" x14ac:dyDescent="0.15">
      <c r="B436" s="402"/>
    </row>
    <row r="437" spans="2:2" ht="13.5" customHeight="1" x14ac:dyDescent="0.15">
      <c r="B437" s="402"/>
    </row>
    <row r="438" spans="2:2" ht="13.5" customHeight="1" x14ac:dyDescent="0.15">
      <c r="B438" s="402"/>
    </row>
    <row r="439" spans="2:2" ht="13.5" customHeight="1" x14ac:dyDescent="0.15">
      <c r="B439" s="402"/>
    </row>
    <row r="440" spans="2:2" ht="13.5" customHeight="1" x14ac:dyDescent="0.15">
      <c r="B440" s="402"/>
    </row>
    <row r="441" spans="2:2" ht="13.5" customHeight="1" x14ac:dyDescent="0.15">
      <c r="B441" s="402"/>
    </row>
    <row r="442" spans="2:2" ht="13.5" customHeight="1" x14ac:dyDescent="0.15">
      <c r="B442" s="402"/>
    </row>
    <row r="443" spans="2:2" ht="13.5" customHeight="1" x14ac:dyDescent="0.15">
      <c r="B443" s="402"/>
    </row>
    <row r="444" spans="2:2" ht="13.5" customHeight="1" x14ac:dyDescent="0.15">
      <c r="B444" s="402"/>
    </row>
    <row r="445" spans="2:2" ht="13.5" customHeight="1" x14ac:dyDescent="0.15">
      <c r="B445" s="402"/>
    </row>
    <row r="446" spans="2:2" ht="13.5" customHeight="1" x14ac:dyDescent="0.15">
      <c r="B446" s="402"/>
    </row>
    <row r="447" spans="2:2" ht="13.5" customHeight="1" x14ac:dyDescent="0.15">
      <c r="B447" s="402"/>
    </row>
    <row r="448" spans="2:2" ht="13.5" customHeight="1" x14ac:dyDescent="0.15">
      <c r="B448" s="402"/>
    </row>
    <row r="449" spans="2:2" ht="13.5" customHeight="1" x14ac:dyDescent="0.15">
      <c r="B449" s="402"/>
    </row>
    <row r="450" spans="2:2" ht="13.5" customHeight="1" x14ac:dyDescent="0.15">
      <c r="B450" s="402"/>
    </row>
    <row r="451" spans="2:2" ht="13.5" customHeight="1" x14ac:dyDescent="0.15">
      <c r="B451" s="402"/>
    </row>
    <row r="452" spans="2:2" ht="13.5" customHeight="1" x14ac:dyDescent="0.15">
      <c r="B452" s="402"/>
    </row>
    <row r="453" spans="2:2" ht="13.5" customHeight="1" x14ac:dyDescent="0.15">
      <c r="B453" s="402"/>
    </row>
    <row r="454" spans="2:2" ht="13.5" customHeight="1" x14ac:dyDescent="0.15">
      <c r="B454" s="402"/>
    </row>
    <row r="455" spans="2:2" ht="13.5" customHeight="1" x14ac:dyDescent="0.15">
      <c r="B455" s="402"/>
    </row>
    <row r="456" spans="2:2" ht="13.5" customHeight="1" x14ac:dyDescent="0.15">
      <c r="B456" s="402"/>
    </row>
    <row r="457" spans="2:2" ht="13.5" customHeight="1" x14ac:dyDescent="0.15">
      <c r="B457" s="402"/>
    </row>
    <row r="458" spans="2:2" ht="13.5" customHeight="1" x14ac:dyDescent="0.15">
      <c r="B458" s="402"/>
    </row>
    <row r="459" spans="2:2" ht="13.5" customHeight="1" x14ac:dyDescent="0.15">
      <c r="B459" s="402"/>
    </row>
    <row r="460" spans="2:2" ht="13.5" customHeight="1" x14ac:dyDescent="0.15">
      <c r="B460" s="402"/>
    </row>
    <row r="461" spans="2:2" ht="13.5" customHeight="1" x14ac:dyDescent="0.15">
      <c r="B461" s="402"/>
    </row>
    <row r="462" spans="2:2" ht="13.5" customHeight="1" x14ac:dyDescent="0.15">
      <c r="B462" s="402"/>
    </row>
    <row r="463" spans="2:2" ht="13.5" customHeight="1" x14ac:dyDescent="0.15">
      <c r="B463" s="402"/>
    </row>
    <row r="464" spans="2:2" ht="13.5" customHeight="1" x14ac:dyDescent="0.15">
      <c r="B464" s="402"/>
    </row>
    <row r="465" spans="2:2" ht="13.5" customHeight="1" x14ac:dyDescent="0.15">
      <c r="B465" s="402"/>
    </row>
    <row r="466" spans="2:2" ht="13.5" customHeight="1" x14ac:dyDescent="0.15">
      <c r="B466" s="402"/>
    </row>
    <row r="467" spans="2:2" ht="13.5" customHeight="1" x14ac:dyDescent="0.15">
      <c r="B467" s="402"/>
    </row>
    <row r="468" spans="2:2" ht="13.5" customHeight="1" x14ac:dyDescent="0.15">
      <c r="B468" s="402"/>
    </row>
    <row r="469" spans="2:2" ht="13.5" customHeight="1" x14ac:dyDescent="0.15">
      <c r="B469" s="402"/>
    </row>
    <row r="470" spans="2:2" ht="13.5" customHeight="1" x14ac:dyDescent="0.15">
      <c r="B470" s="402"/>
    </row>
    <row r="471" spans="2:2" ht="13.5" customHeight="1" x14ac:dyDescent="0.15">
      <c r="B471" s="402"/>
    </row>
    <row r="472" spans="2:2" ht="13.5" customHeight="1" x14ac:dyDescent="0.15">
      <c r="B472" s="402"/>
    </row>
    <row r="473" spans="2:2" ht="13.5" customHeight="1" x14ac:dyDescent="0.15">
      <c r="B473" s="402"/>
    </row>
    <row r="474" spans="2:2" ht="13.5" customHeight="1" x14ac:dyDescent="0.15">
      <c r="B474" s="402"/>
    </row>
    <row r="475" spans="2:2" ht="13.5" customHeight="1" x14ac:dyDescent="0.15">
      <c r="B475" s="402"/>
    </row>
    <row r="476" spans="2:2" ht="13.5" customHeight="1" x14ac:dyDescent="0.15">
      <c r="B476" s="402"/>
    </row>
    <row r="477" spans="2:2" ht="13.5" customHeight="1" x14ac:dyDescent="0.15">
      <c r="B477" s="402"/>
    </row>
    <row r="478" spans="2:2" ht="13.5" customHeight="1" x14ac:dyDescent="0.15">
      <c r="B478" s="402"/>
    </row>
    <row r="479" spans="2:2" ht="13.5" customHeight="1" x14ac:dyDescent="0.15">
      <c r="B479" s="402"/>
    </row>
    <row r="480" spans="2:2" ht="13.5" customHeight="1" x14ac:dyDescent="0.15">
      <c r="B480" s="402"/>
    </row>
    <row r="481" spans="2:2" ht="13.5" customHeight="1" x14ac:dyDescent="0.15">
      <c r="B481" s="402"/>
    </row>
    <row r="482" spans="2:2" ht="13.5" customHeight="1" x14ac:dyDescent="0.15">
      <c r="B482" s="402"/>
    </row>
    <row r="483" spans="2:2" ht="13.5" customHeight="1" x14ac:dyDescent="0.15">
      <c r="B483" s="402"/>
    </row>
    <row r="484" spans="2:2" ht="13.5" customHeight="1" x14ac:dyDescent="0.15">
      <c r="B484" s="402"/>
    </row>
    <row r="485" spans="2:2" ht="13.5" customHeight="1" x14ac:dyDescent="0.15">
      <c r="B485" s="402"/>
    </row>
    <row r="486" spans="2:2" ht="13.5" customHeight="1" x14ac:dyDescent="0.15">
      <c r="B486" s="402"/>
    </row>
    <row r="487" spans="2:2" ht="13.5" customHeight="1" x14ac:dyDescent="0.15">
      <c r="B487" s="402"/>
    </row>
    <row r="488" spans="2:2" ht="13.5" customHeight="1" x14ac:dyDescent="0.15">
      <c r="B488" s="402"/>
    </row>
    <row r="489" spans="2:2" ht="13.5" customHeight="1" x14ac:dyDescent="0.15">
      <c r="B489" s="402"/>
    </row>
    <row r="490" spans="2:2" ht="13.5" customHeight="1" x14ac:dyDescent="0.15">
      <c r="B490" s="402"/>
    </row>
    <row r="491" spans="2:2" ht="13.5" customHeight="1" x14ac:dyDescent="0.15">
      <c r="B491" s="402"/>
    </row>
    <row r="492" spans="2:2" ht="13.5" customHeight="1" x14ac:dyDescent="0.15">
      <c r="B492" s="402"/>
    </row>
    <row r="493" spans="2:2" ht="13.5" customHeight="1" x14ac:dyDescent="0.15">
      <c r="B493" s="402"/>
    </row>
    <row r="494" spans="2:2" ht="13.5" customHeight="1" x14ac:dyDescent="0.15">
      <c r="B494" s="402"/>
    </row>
    <row r="495" spans="2:2" ht="13.5" customHeight="1" x14ac:dyDescent="0.15">
      <c r="B495" s="402"/>
    </row>
    <row r="496" spans="2:2" ht="13.5" customHeight="1" x14ac:dyDescent="0.15">
      <c r="B496" s="402"/>
    </row>
    <row r="497" spans="2:2" ht="13.5" customHeight="1" x14ac:dyDescent="0.15">
      <c r="B497" s="402"/>
    </row>
    <row r="498" spans="2:2" ht="13.5" customHeight="1" x14ac:dyDescent="0.15">
      <c r="B498" s="402"/>
    </row>
    <row r="499" spans="2:2" ht="13.5" customHeight="1" x14ac:dyDescent="0.15">
      <c r="B499" s="402"/>
    </row>
    <row r="500" spans="2:2" ht="13.5" customHeight="1" x14ac:dyDescent="0.15">
      <c r="B500" s="402"/>
    </row>
    <row r="501" spans="2:2" ht="13.5" customHeight="1" x14ac:dyDescent="0.15">
      <c r="B501" s="402"/>
    </row>
    <row r="502" spans="2:2" ht="13.5" customHeight="1" x14ac:dyDescent="0.15">
      <c r="B502" s="402"/>
    </row>
    <row r="503" spans="2:2" ht="13.5" customHeight="1" x14ac:dyDescent="0.15">
      <c r="B503" s="402"/>
    </row>
    <row r="504" spans="2:2" ht="13.5" customHeight="1" x14ac:dyDescent="0.15">
      <c r="B504" s="402"/>
    </row>
    <row r="505" spans="2:2" ht="13.5" customHeight="1" x14ac:dyDescent="0.15">
      <c r="B505" s="402"/>
    </row>
    <row r="506" spans="2:2" ht="13.5" customHeight="1" x14ac:dyDescent="0.15">
      <c r="B506" s="402"/>
    </row>
    <row r="507" spans="2:2" ht="13.5" customHeight="1" x14ac:dyDescent="0.15">
      <c r="B507" s="402"/>
    </row>
    <row r="508" spans="2:2" ht="13.5" customHeight="1" x14ac:dyDescent="0.15">
      <c r="B508" s="402"/>
    </row>
    <row r="509" spans="2:2" ht="13.5" customHeight="1" x14ac:dyDescent="0.15">
      <c r="B509" s="402"/>
    </row>
    <row r="510" spans="2:2" ht="13.5" customHeight="1" x14ac:dyDescent="0.15">
      <c r="B510" s="402"/>
    </row>
    <row r="511" spans="2:2" ht="13.5" customHeight="1" x14ac:dyDescent="0.15">
      <c r="B511" s="402"/>
    </row>
    <row r="512" spans="2:2" ht="13.5" customHeight="1" x14ac:dyDescent="0.15">
      <c r="B512" s="402"/>
    </row>
    <row r="513" spans="2:2" ht="13.5" customHeight="1" x14ac:dyDescent="0.15">
      <c r="B513" s="402"/>
    </row>
    <row r="514" spans="2:2" ht="13.5" customHeight="1" x14ac:dyDescent="0.15">
      <c r="B514" s="402"/>
    </row>
    <row r="515" spans="2:2" ht="13.5" customHeight="1" x14ac:dyDescent="0.15">
      <c r="B515" s="402"/>
    </row>
    <row r="516" spans="2:2" ht="13.5" customHeight="1" x14ac:dyDescent="0.15">
      <c r="B516" s="402"/>
    </row>
    <row r="517" spans="2:2" ht="13.5" customHeight="1" x14ac:dyDescent="0.15">
      <c r="B517" s="402"/>
    </row>
    <row r="518" spans="2:2" ht="13.5" customHeight="1" x14ac:dyDescent="0.15">
      <c r="B518" s="402"/>
    </row>
    <row r="519" spans="2:2" ht="13.5" customHeight="1" x14ac:dyDescent="0.15">
      <c r="B519" s="402"/>
    </row>
    <row r="520" spans="2:2" ht="13.5" customHeight="1" x14ac:dyDescent="0.15">
      <c r="B520" s="402"/>
    </row>
    <row r="521" spans="2:2" ht="13.5" customHeight="1" x14ac:dyDescent="0.15">
      <c r="B521" s="402"/>
    </row>
    <row r="522" spans="2:2" ht="13.5" customHeight="1" x14ac:dyDescent="0.15">
      <c r="B522" s="402"/>
    </row>
    <row r="523" spans="2:2" ht="13.5" customHeight="1" x14ac:dyDescent="0.15">
      <c r="B523" s="402"/>
    </row>
    <row r="524" spans="2:2" ht="13.5" customHeight="1" x14ac:dyDescent="0.15">
      <c r="B524" s="402"/>
    </row>
    <row r="525" spans="2:2" ht="13.5" customHeight="1" x14ac:dyDescent="0.15">
      <c r="B525" s="402"/>
    </row>
    <row r="526" spans="2:2" ht="13.5" customHeight="1" x14ac:dyDescent="0.15">
      <c r="B526" s="402"/>
    </row>
    <row r="527" spans="2:2" ht="13.5" customHeight="1" x14ac:dyDescent="0.15">
      <c r="B527" s="402"/>
    </row>
    <row r="528" spans="2:2" ht="13.5" customHeight="1" x14ac:dyDescent="0.15">
      <c r="B528" s="402"/>
    </row>
    <row r="529" spans="2:2" ht="13.5" customHeight="1" x14ac:dyDescent="0.15">
      <c r="B529" s="402"/>
    </row>
    <row r="530" spans="2:2" ht="13.5" customHeight="1" x14ac:dyDescent="0.15">
      <c r="B530" s="402"/>
    </row>
    <row r="531" spans="2:2" ht="13.5" customHeight="1" x14ac:dyDescent="0.15">
      <c r="B531" s="402"/>
    </row>
    <row r="532" spans="2:2" ht="13.5" customHeight="1" x14ac:dyDescent="0.15">
      <c r="B532" s="402"/>
    </row>
    <row r="533" spans="2:2" ht="13.5" customHeight="1" x14ac:dyDescent="0.15">
      <c r="B533" s="402"/>
    </row>
    <row r="534" spans="2:2" ht="13.5" customHeight="1" x14ac:dyDescent="0.15">
      <c r="B534" s="402"/>
    </row>
    <row r="535" spans="2:2" ht="13.5" customHeight="1" x14ac:dyDescent="0.15">
      <c r="B535" s="402"/>
    </row>
    <row r="536" spans="2:2" ht="13.5" customHeight="1" x14ac:dyDescent="0.15">
      <c r="B536" s="402"/>
    </row>
    <row r="537" spans="2:2" ht="13.5" customHeight="1" x14ac:dyDescent="0.15">
      <c r="B537" s="402"/>
    </row>
    <row r="538" spans="2:2" ht="13.5" customHeight="1" x14ac:dyDescent="0.15">
      <c r="B538" s="402"/>
    </row>
    <row r="539" spans="2:2" ht="13.5" customHeight="1" x14ac:dyDescent="0.15">
      <c r="B539" s="402"/>
    </row>
    <row r="540" spans="2:2" ht="13.5" customHeight="1" x14ac:dyDescent="0.15">
      <c r="B540" s="402"/>
    </row>
    <row r="541" spans="2:2" ht="13.5" customHeight="1" x14ac:dyDescent="0.15">
      <c r="B541" s="402"/>
    </row>
    <row r="542" spans="2:2" ht="13.5" customHeight="1" x14ac:dyDescent="0.15">
      <c r="B542" s="402"/>
    </row>
    <row r="543" spans="2:2" ht="13.5" customHeight="1" x14ac:dyDescent="0.15">
      <c r="B543" s="402"/>
    </row>
    <row r="544" spans="2:2" ht="13.5" customHeight="1" x14ac:dyDescent="0.15">
      <c r="B544" s="402"/>
    </row>
    <row r="545" spans="2:2" ht="13.5" customHeight="1" x14ac:dyDescent="0.15">
      <c r="B545" s="402"/>
    </row>
    <row r="546" spans="2:2" ht="13.5" customHeight="1" x14ac:dyDescent="0.15">
      <c r="B546" s="402"/>
    </row>
    <row r="547" spans="2:2" ht="13.5" customHeight="1" x14ac:dyDescent="0.15">
      <c r="B547" s="402"/>
    </row>
    <row r="548" spans="2:2" ht="13.5" customHeight="1" x14ac:dyDescent="0.15">
      <c r="B548" s="402"/>
    </row>
    <row r="549" spans="2:2" ht="13.5" customHeight="1" x14ac:dyDescent="0.15">
      <c r="B549" s="402"/>
    </row>
    <row r="550" spans="2:2" ht="13.5" customHeight="1" x14ac:dyDescent="0.15">
      <c r="B550" s="402"/>
    </row>
    <row r="551" spans="2:2" ht="13.5" customHeight="1" x14ac:dyDescent="0.15">
      <c r="B551" s="402"/>
    </row>
    <row r="552" spans="2:2" ht="13.5" customHeight="1" x14ac:dyDescent="0.15">
      <c r="B552" s="402"/>
    </row>
    <row r="553" spans="2:2" ht="13.5" customHeight="1" x14ac:dyDescent="0.15">
      <c r="B553" s="402"/>
    </row>
    <row r="554" spans="2:2" ht="13.5" customHeight="1" x14ac:dyDescent="0.15">
      <c r="B554" s="402"/>
    </row>
    <row r="555" spans="2:2" ht="13.5" customHeight="1" x14ac:dyDescent="0.15">
      <c r="B555" s="402"/>
    </row>
    <row r="556" spans="2:2" ht="13.5" customHeight="1" x14ac:dyDescent="0.15">
      <c r="B556" s="402"/>
    </row>
    <row r="557" spans="2:2" ht="13.5" customHeight="1" x14ac:dyDescent="0.15">
      <c r="B557" s="402"/>
    </row>
    <row r="558" spans="2:2" ht="13.5" customHeight="1" x14ac:dyDescent="0.15">
      <c r="B558" s="402"/>
    </row>
    <row r="559" spans="2:2" ht="13.5" customHeight="1" x14ac:dyDescent="0.15">
      <c r="B559" s="402"/>
    </row>
    <row r="560" spans="2:2" ht="13.5" customHeight="1" x14ac:dyDescent="0.15">
      <c r="B560" s="402"/>
    </row>
    <row r="561" spans="2:2" ht="13.5" customHeight="1" x14ac:dyDescent="0.15">
      <c r="B561" s="402"/>
    </row>
    <row r="562" spans="2:2" ht="13.5" customHeight="1" x14ac:dyDescent="0.15">
      <c r="B562" s="402"/>
    </row>
    <row r="563" spans="2:2" ht="13.5" customHeight="1" x14ac:dyDescent="0.15">
      <c r="B563" s="402"/>
    </row>
    <row r="564" spans="2:2" ht="13.5" customHeight="1" x14ac:dyDescent="0.15">
      <c r="B564" s="402"/>
    </row>
    <row r="565" spans="2:2" ht="13.5" customHeight="1" x14ac:dyDescent="0.15">
      <c r="B565" s="402"/>
    </row>
    <row r="566" spans="2:2" ht="13.5" customHeight="1" x14ac:dyDescent="0.15">
      <c r="B566" s="402"/>
    </row>
    <row r="567" spans="2:2" ht="13.5" customHeight="1" x14ac:dyDescent="0.15">
      <c r="B567" s="402"/>
    </row>
    <row r="568" spans="2:2" ht="13.5" customHeight="1" x14ac:dyDescent="0.15">
      <c r="B568" s="402"/>
    </row>
    <row r="569" spans="2:2" ht="13.5" customHeight="1" x14ac:dyDescent="0.15">
      <c r="B569" s="402"/>
    </row>
    <row r="570" spans="2:2" ht="13.5" customHeight="1" x14ac:dyDescent="0.15">
      <c r="B570" s="402"/>
    </row>
    <row r="571" spans="2:2" ht="13.5" customHeight="1" x14ac:dyDescent="0.15">
      <c r="B571" s="402"/>
    </row>
    <row r="572" spans="2:2" ht="13.5" customHeight="1" x14ac:dyDescent="0.15">
      <c r="B572" s="402"/>
    </row>
    <row r="573" spans="2:2" ht="13.5" customHeight="1" x14ac:dyDescent="0.15">
      <c r="B573" s="402"/>
    </row>
    <row r="574" spans="2:2" ht="13.5" customHeight="1" x14ac:dyDescent="0.15">
      <c r="B574" s="402"/>
    </row>
    <row r="575" spans="2:2" ht="13.5" customHeight="1" x14ac:dyDescent="0.15">
      <c r="B575" s="402"/>
    </row>
    <row r="576" spans="2:2" ht="13.5" customHeight="1" x14ac:dyDescent="0.15">
      <c r="B576" s="402"/>
    </row>
    <row r="577" spans="2:2" ht="13.5" customHeight="1" x14ac:dyDescent="0.15">
      <c r="B577" s="402"/>
    </row>
    <row r="578" spans="2:2" ht="13.5" customHeight="1" x14ac:dyDescent="0.15">
      <c r="B578" s="402"/>
    </row>
    <row r="579" spans="2:2" ht="13.5" customHeight="1" x14ac:dyDescent="0.15">
      <c r="B579" s="402"/>
    </row>
    <row r="580" spans="2:2" ht="13.5" customHeight="1" x14ac:dyDescent="0.15">
      <c r="B580" s="402"/>
    </row>
    <row r="581" spans="2:2" ht="13.5" customHeight="1" x14ac:dyDescent="0.15">
      <c r="B581" s="402"/>
    </row>
    <row r="582" spans="2:2" ht="13.5" customHeight="1" x14ac:dyDescent="0.15">
      <c r="B582" s="402"/>
    </row>
    <row r="583" spans="2:2" ht="13.5" customHeight="1" x14ac:dyDescent="0.15">
      <c r="B583" s="402"/>
    </row>
    <row r="584" spans="2:2" ht="13.5" customHeight="1" x14ac:dyDescent="0.15">
      <c r="B584" s="402"/>
    </row>
    <row r="585" spans="2:2" ht="13.5" customHeight="1" x14ac:dyDescent="0.15">
      <c r="B585" s="402"/>
    </row>
    <row r="586" spans="2:2" ht="13.5" customHeight="1" x14ac:dyDescent="0.15">
      <c r="B586" s="402"/>
    </row>
    <row r="587" spans="2:2" ht="13.5" customHeight="1" x14ac:dyDescent="0.15">
      <c r="B587" s="402"/>
    </row>
    <row r="588" spans="2:2" ht="13.5" customHeight="1" x14ac:dyDescent="0.15">
      <c r="B588" s="402"/>
    </row>
    <row r="589" spans="2:2" ht="13.5" customHeight="1" x14ac:dyDescent="0.15">
      <c r="B589" s="402"/>
    </row>
    <row r="590" spans="2:2" ht="13.5" customHeight="1" x14ac:dyDescent="0.15">
      <c r="B590" s="402"/>
    </row>
    <row r="591" spans="2:2" ht="13.5" customHeight="1" x14ac:dyDescent="0.15">
      <c r="B591" s="402"/>
    </row>
    <row r="592" spans="2:2" ht="13.5" customHeight="1" x14ac:dyDescent="0.15">
      <c r="B592" s="402"/>
    </row>
    <row r="593" spans="2:2" ht="13.5" customHeight="1" x14ac:dyDescent="0.15">
      <c r="B593" s="402"/>
    </row>
    <row r="594" spans="2:2" ht="13.5" customHeight="1" x14ac:dyDescent="0.15">
      <c r="B594" s="402"/>
    </row>
    <row r="595" spans="2:2" ht="13.5" customHeight="1" x14ac:dyDescent="0.15">
      <c r="B595" s="402"/>
    </row>
    <row r="596" spans="2:2" ht="13.5" customHeight="1" x14ac:dyDescent="0.15">
      <c r="B596" s="402"/>
    </row>
    <row r="597" spans="2:2" ht="13.5" customHeight="1" x14ac:dyDescent="0.15">
      <c r="B597" s="402"/>
    </row>
    <row r="598" spans="2:2" ht="13.5" customHeight="1" x14ac:dyDescent="0.15">
      <c r="B598" s="402"/>
    </row>
    <row r="599" spans="2:2" ht="13.5" customHeight="1" x14ac:dyDescent="0.15">
      <c r="B599" s="402"/>
    </row>
    <row r="600" spans="2:2" ht="13.5" customHeight="1" x14ac:dyDescent="0.15">
      <c r="B600" s="402"/>
    </row>
    <row r="601" spans="2:2" ht="13.5" customHeight="1" x14ac:dyDescent="0.15">
      <c r="B601" s="402"/>
    </row>
    <row r="602" spans="2:2" ht="13.5" customHeight="1" x14ac:dyDescent="0.15">
      <c r="B602" s="402"/>
    </row>
    <row r="603" spans="2:2" ht="13.5" customHeight="1" x14ac:dyDescent="0.15">
      <c r="B603" s="402"/>
    </row>
    <row r="604" spans="2:2" ht="13.5" customHeight="1" x14ac:dyDescent="0.15">
      <c r="B604" s="402"/>
    </row>
    <row r="605" spans="2:2" ht="13.5" customHeight="1" x14ac:dyDescent="0.15">
      <c r="B605" s="402"/>
    </row>
    <row r="606" spans="2:2" ht="13.5" customHeight="1" x14ac:dyDescent="0.15">
      <c r="B606" s="402"/>
    </row>
    <row r="607" spans="2:2" ht="13.5" customHeight="1" x14ac:dyDescent="0.15">
      <c r="B607" s="402"/>
    </row>
    <row r="608" spans="2:2" ht="13.5" customHeight="1" x14ac:dyDescent="0.15">
      <c r="B608" s="402"/>
    </row>
    <row r="609" spans="2:2" ht="13.5" customHeight="1" x14ac:dyDescent="0.15">
      <c r="B609" s="402"/>
    </row>
    <row r="610" spans="2:2" ht="13.5" customHeight="1" x14ac:dyDescent="0.15">
      <c r="B610" s="402"/>
    </row>
    <row r="611" spans="2:2" ht="13.5" customHeight="1" x14ac:dyDescent="0.15">
      <c r="B611" s="402"/>
    </row>
    <row r="612" spans="2:2" ht="13.5" customHeight="1" x14ac:dyDescent="0.15">
      <c r="B612" s="402"/>
    </row>
    <row r="613" spans="2:2" ht="13.5" customHeight="1" x14ac:dyDescent="0.15">
      <c r="B613" s="402"/>
    </row>
    <row r="614" spans="2:2" ht="13.5" customHeight="1" x14ac:dyDescent="0.15">
      <c r="B614" s="402"/>
    </row>
    <row r="615" spans="2:2" ht="13.5" customHeight="1" x14ac:dyDescent="0.15">
      <c r="B615" s="402"/>
    </row>
    <row r="616" spans="2:2" ht="13.5" customHeight="1" x14ac:dyDescent="0.15">
      <c r="B616" s="402"/>
    </row>
    <row r="617" spans="2:2" ht="13.5" customHeight="1" x14ac:dyDescent="0.15">
      <c r="B617" s="402"/>
    </row>
    <row r="618" spans="2:2" ht="13.5" customHeight="1" x14ac:dyDescent="0.15">
      <c r="B618" s="402"/>
    </row>
    <row r="619" spans="2:2" ht="13.5" customHeight="1" x14ac:dyDescent="0.15">
      <c r="B619" s="402"/>
    </row>
    <row r="620" spans="2:2" ht="13.5" customHeight="1" x14ac:dyDescent="0.15">
      <c r="B620" s="402"/>
    </row>
    <row r="621" spans="2:2" ht="13.5" customHeight="1" x14ac:dyDescent="0.15">
      <c r="B621" s="402"/>
    </row>
    <row r="622" spans="2:2" ht="13.5" customHeight="1" x14ac:dyDescent="0.15">
      <c r="B622" s="402"/>
    </row>
    <row r="623" spans="2:2" ht="13.5" customHeight="1" x14ac:dyDescent="0.15">
      <c r="B623" s="402"/>
    </row>
    <row r="624" spans="2:2" ht="13.5" customHeight="1" x14ac:dyDescent="0.15">
      <c r="B624" s="402"/>
    </row>
    <row r="625" spans="2:2" ht="13.5" customHeight="1" x14ac:dyDescent="0.15">
      <c r="B625" s="402"/>
    </row>
    <row r="626" spans="2:2" ht="13.5" customHeight="1" x14ac:dyDescent="0.15">
      <c r="B626" s="402"/>
    </row>
    <row r="627" spans="2:2" ht="13.5" customHeight="1" x14ac:dyDescent="0.15">
      <c r="B627" s="402"/>
    </row>
    <row r="628" spans="2:2" ht="13.5" customHeight="1" x14ac:dyDescent="0.15">
      <c r="B628" s="402"/>
    </row>
    <row r="629" spans="2:2" ht="13.5" customHeight="1" x14ac:dyDescent="0.15">
      <c r="B629" s="402"/>
    </row>
    <row r="630" spans="2:2" ht="13.5" customHeight="1" x14ac:dyDescent="0.15">
      <c r="B630" s="402"/>
    </row>
    <row r="631" spans="2:2" ht="13.5" customHeight="1" x14ac:dyDescent="0.15">
      <c r="B631" s="402"/>
    </row>
    <row r="632" spans="2:2" ht="13.5" customHeight="1" x14ac:dyDescent="0.15">
      <c r="B632" s="402"/>
    </row>
    <row r="633" spans="2:2" ht="13.5" customHeight="1" x14ac:dyDescent="0.15">
      <c r="B633" s="402"/>
    </row>
    <row r="634" spans="2:2" ht="13.5" customHeight="1" x14ac:dyDescent="0.15">
      <c r="B634" s="402"/>
    </row>
    <row r="635" spans="2:2" ht="13.5" customHeight="1" x14ac:dyDescent="0.15">
      <c r="B635" s="402"/>
    </row>
    <row r="636" spans="2:2" ht="13.5" customHeight="1" x14ac:dyDescent="0.15">
      <c r="B636" s="402"/>
    </row>
    <row r="637" spans="2:2" ht="13.5" customHeight="1" x14ac:dyDescent="0.15">
      <c r="B637" s="402"/>
    </row>
    <row r="638" spans="2:2" ht="13.5" customHeight="1" x14ac:dyDescent="0.15">
      <c r="B638" s="402"/>
    </row>
    <row r="639" spans="2:2" ht="13.5" customHeight="1" x14ac:dyDescent="0.15">
      <c r="B639" s="402"/>
    </row>
    <row r="640" spans="2:2" ht="13.5" customHeight="1" x14ac:dyDescent="0.15">
      <c r="B640" s="402"/>
    </row>
    <row r="641" spans="2:2" ht="13.5" customHeight="1" x14ac:dyDescent="0.15">
      <c r="B641" s="402"/>
    </row>
    <row r="642" spans="2:2" ht="13.5" customHeight="1" x14ac:dyDescent="0.15">
      <c r="B642" s="402"/>
    </row>
    <row r="643" spans="2:2" ht="13.5" customHeight="1" x14ac:dyDescent="0.15">
      <c r="B643" s="402"/>
    </row>
    <row r="644" spans="2:2" ht="13.5" customHeight="1" x14ac:dyDescent="0.15">
      <c r="B644" s="402"/>
    </row>
    <row r="645" spans="2:2" ht="13.5" customHeight="1" x14ac:dyDescent="0.15">
      <c r="B645" s="402"/>
    </row>
    <row r="646" spans="2:2" ht="13.5" customHeight="1" x14ac:dyDescent="0.15">
      <c r="B646" s="402"/>
    </row>
    <row r="647" spans="2:2" ht="13.5" customHeight="1" x14ac:dyDescent="0.15">
      <c r="B647" s="402"/>
    </row>
    <row r="648" spans="2:2" ht="13.5" customHeight="1" x14ac:dyDescent="0.15">
      <c r="B648" s="402"/>
    </row>
    <row r="649" spans="2:2" ht="13.5" customHeight="1" x14ac:dyDescent="0.15">
      <c r="B649" s="402"/>
    </row>
    <row r="650" spans="2:2" ht="13.5" customHeight="1" x14ac:dyDescent="0.15">
      <c r="B650" s="402"/>
    </row>
    <row r="651" spans="2:2" ht="13.5" customHeight="1" x14ac:dyDescent="0.15">
      <c r="B651" s="402"/>
    </row>
    <row r="652" spans="2:2" ht="13.5" customHeight="1" x14ac:dyDescent="0.15">
      <c r="B652" s="402"/>
    </row>
    <row r="653" spans="2:2" ht="13.5" customHeight="1" x14ac:dyDescent="0.15">
      <c r="B653" s="402"/>
    </row>
    <row r="654" spans="2:2" ht="13.5" customHeight="1" x14ac:dyDescent="0.15">
      <c r="B654" s="402"/>
    </row>
    <row r="655" spans="2:2" ht="13.5" customHeight="1" x14ac:dyDescent="0.15">
      <c r="B655" s="402"/>
    </row>
    <row r="656" spans="2:2" ht="13.5" customHeight="1" x14ac:dyDescent="0.15">
      <c r="B656" s="402"/>
    </row>
    <row r="657" spans="2:2" ht="13.5" customHeight="1" x14ac:dyDescent="0.15">
      <c r="B657" s="402"/>
    </row>
    <row r="658" spans="2:2" ht="13.5" customHeight="1" x14ac:dyDescent="0.15">
      <c r="B658" s="402"/>
    </row>
    <row r="659" spans="2:2" ht="13.5" customHeight="1" x14ac:dyDescent="0.15">
      <c r="B659" s="402"/>
    </row>
    <row r="660" spans="2:2" ht="13.5" customHeight="1" x14ac:dyDescent="0.15">
      <c r="B660" s="402"/>
    </row>
    <row r="661" spans="2:2" ht="13.5" customHeight="1" x14ac:dyDescent="0.15">
      <c r="B661" s="402"/>
    </row>
    <row r="662" spans="2:2" ht="13.5" customHeight="1" x14ac:dyDescent="0.15">
      <c r="B662" s="402"/>
    </row>
    <row r="663" spans="2:2" ht="13.5" customHeight="1" x14ac:dyDescent="0.15">
      <c r="B663" s="402"/>
    </row>
    <row r="664" spans="2:2" ht="13.5" customHeight="1" x14ac:dyDescent="0.15">
      <c r="B664" s="402"/>
    </row>
    <row r="665" spans="2:2" ht="13.5" customHeight="1" x14ac:dyDescent="0.15">
      <c r="B665" s="402"/>
    </row>
    <row r="666" spans="2:2" ht="13.5" customHeight="1" x14ac:dyDescent="0.15">
      <c r="B666" s="402"/>
    </row>
    <row r="667" spans="2:2" ht="13.5" customHeight="1" x14ac:dyDescent="0.15">
      <c r="B667" s="402"/>
    </row>
    <row r="668" spans="2:2" ht="13.5" customHeight="1" x14ac:dyDescent="0.15">
      <c r="B668" s="402"/>
    </row>
    <row r="669" spans="2:2" ht="13.5" customHeight="1" x14ac:dyDescent="0.15">
      <c r="B669" s="402"/>
    </row>
    <row r="670" spans="2:2" ht="13.5" customHeight="1" x14ac:dyDescent="0.15">
      <c r="B670" s="402"/>
    </row>
    <row r="671" spans="2:2" ht="13.5" customHeight="1" x14ac:dyDescent="0.15">
      <c r="B671" s="402"/>
    </row>
    <row r="672" spans="2:2" ht="13.5" customHeight="1" x14ac:dyDescent="0.15">
      <c r="B672" s="402"/>
    </row>
    <row r="673" spans="2:2" ht="13.5" customHeight="1" x14ac:dyDescent="0.15">
      <c r="B673" s="402"/>
    </row>
    <row r="674" spans="2:2" ht="13.5" customHeight="1" x14ac:dyDescent="0.15">
      <c r="B674" s="402"/>
    </row>
    <row r="675" spans="2:2" ht="13.5" customHeight="1" x14ac:dyDescent="0.15">
      <c r="B675" s="402"/>
    </row>
    <row r="676" spans="2:2" ht="13.5" customHeight="1" x14ac:dyDescent="0.15">
      <c r="B676" s="402"/>
    </row>
    <row r="677" spans="2:2" ht="13.5" customHeight="1" x14ac:dyDescent="0.15">
      <c r="B677" s="402"/>
    </row>
    <row r="678" spans="2:2" ht="13.5" customHeight="1" x14ac:dyDescent="0.15">
      <c r="B678" s="402"/>
    </row>
    <row r="679" spans="2:2" ht="13.5" customHeight="1" x14ac:dyDescent="0.15">
      <c r="B679" s="402"/>
    </row>
    <row r="680" spans="2:2" ht="13.5" customHeight="1" x14ac:dyDescent="0.15">
      <c r="B680" s="402"/>
    </row>
    <row r="681" spans="2:2" ht="13.5" customHeight="1" x14ac:dyDescent="0.15">
      <c r="B681" s="402"/>
    </row>
    <row r="682" spans="2:2" ht="13.5" customHeight="1" x14ac:dyDescent="0.15">
      <c r="B682" s="402"/>
    </row>
    <row r="683" spans="2:2" ht="13.5" customHeight="1" x14ac:dyDescent="0.15">
      <c r="B683" s="402"/>
    </row>
    <row r="684" spans="2:2" ht="13.5" customHeight="1" x14ac:dyDescent="0.15">
      <c r="B684" s="402"/>
    </row>
    <row r="685" spans="2:2" ht="13.5" customHeight="1" x14ac:dyDescent="0.15">
      <c r="B685" s="402"/>
    </row>
    <row r="686" spans="2:2" ht="13.5" customHeight="1" x14ac:dyDescent="0.15">
      <c r="B686" s="402"/>
    </row>
    <row r="687" spans="2:2" ht="13.5" customHeight="1" x14ac:dyDescent="0.15">
      <c r="B687" s="402"/>
    </row>
    <row r="688" spans="2:2" ht="13.5" customHeight="1" x14ac:dyDescent="0.15">
      <c r="B688" s="402"/>
    </row>
    <row r="689" spans="2:2" ht="13.5" customHeight="1" x14ac:dyDescent="0.15">
      <c r="B689" s="402"/>
    </row>
    <row r="690" spans="2:2" ht="13.5" customHeight="1" x14ac:dyDescent="0.15">
      <c r="B690" s="402"/>
    </row>
    <row r="691" spans="2:2" ht="13.5" customHeight="1" x14ac:dyDescent="0.15">
      <c r="B691" s="402"/>
    </row>
    <row r="692" spans="2:2" ht="13.5" customHeight="1" x14ac:dyDescent="0.15">
      <c r="B692" s="402"/>
    </row>
    <row r="693" spans="2:2" ht="13.5" customHeight="1" x14ac:dyDescent="0.15">
      <c r="B693" s="402"/>
    </row>
    <row r="694" spans="2:2" ht="13.5" customHeight="1" x14ac:dyDescent="0.15">
      <c r="B694" s="402"/>
    </row>
    <row r="695" spans="2:2" ht="13.5" customHeight="1" x14ac:dyDescent="0.15">
      <c r="B695" s="402"/>
    </row>
    <row r="696" spans="2:2" ht="13.5" customHeight="1" x14ac:dyDescent="0.15">
      <c r="B696" s="402"/>
    </row>
    <row r="697" spans="2:2" ht="13.5" customHeight="1" x14ac:dyDescent="0.15">
      <c r="B697" s="402"/>
    </row>
    <row r="698" spans="2:2" ht="13.5" customHeight="1" x14ac:dyDescent="0.15">
      <c r="B698" s="402"/>
    </row>
    <row r="699" spans="2:2" ht="13.5" customHeight="1" x14ac:dyDescent="0.15">
      <c r="B699" s="402"/>
    </row>
    <row r="700" spans="2:2" ht="13.5" customHeight="1" x14ac:dyDescent="0.15">
      <c r="B700" s="402"/>
    </row>
    <row r="701" spans="2:2" ht="13.5" customHeight="1" x14ac:dyDescent="0.15">
      <c r="B701" s="402"/>
    </row>
    <row r="702" spans="2:2" ht="13.5" customHeight="1" x14ac:dyDescent="0.15">
      <c r="B702" s="402"/>
    </row>
    <row r="703" spans="2:2" ht="13.5" customHeight="1" x14ac:dyDescent="0.15">
      <c r="B703" s="402"/>
    </row>
    <row r="704" spans="2:2" ht="13.5" customHeight="1" x14ac:dyDescent="0.15">
      <c r="B704" s="402"/>
    </row>
    <row r="705" spans="2:2" ht="13.5" customHeight="1" x14ac:dyDescent="0.15">
      <c r="B705" s="402"/>
    </row>
    <row r="706" spans="2:2" ht="13.5" customHeight="1" x14ac:dyDescent="0.15">
      <c r="B706" s="402"/>
    </row>
    <row r="707" spans="2:2" ht="13.5" customHeight="1" x14ac:dyDescent="0.15">
      <c r="B707" s="402"/>
    </row>
    <row r="708" spans="2:2" ht="13.5" customHeight="1" x14ac:dyDescent="0.15">
      <c r="B708" s="402"/>
    </row>
    <row r="709" spans="2:2" ht="13.5" customHeight="1" x14ac:dyDescent="0.15">
      <c r="B709" s="402"/>
    </row>
    <row r="710" spans="2:2" ht="13.5" customHeight="1" x14ac:dyDescent="0.15">
      <c r="B710" s="402"/>
    </row>
    <row r="711" spans="2:2" ht="13.5" customHeight="1" x14ac:dyDescent="0.15">
      <c r="B711" s="402"/>
    </row>
    <row r="712" spans="2:2" ht="13.5" customHeight="1" x14ac:dyDescent="0.15">
      <c r="B712" s="402"/>
    </row>
    <row r="713" spans="2:2" ht="13.5" customHeight="1" x14ac:dyDescent="0.15">
      <c r="B713" s="402"/>
    </row>
    <row r="714" spans="2:2" ht="13.5" customHeight="1" x14ac:dyDescent="0.15">
      <c r="B714" s="402"/>
    </row>
    <row r="715" spans="2:2" ht="13.5" customHeight="1" x14ac:dyDescent="0.15">
      <c r="B715" s="402"/>
    </row>
    <row r="716" spans="2:2" ht="13.5" customHeight="1" x14ac:dyDescent="0.15">
      <c r="B716" s="402"/>
    </row>
    <row r="717" spans="2:2" ht="13.5" customHeight="1" x14ac:dyDescent="0.15">
      <c r="B717" s="402"/>
    </row>
    <row r="718" spans="2:2" ht="13.5" customHeight="1" x14ac:dyDescent="0.15">
      <c r="B718" s="402"/>
    </row>
    <row r="719" spans="2:2" ht="13.5" customHeight="1" x14ac:dyDescent="0.15">
      <c r="B719" s="402"/>
    </row>
    <row r="720" spans="2:2" ht="13.5" customHeight="1" x14ac:dyDescent="0.15">
      <c r="B720" s="402"/>
    </row>
    <row r="721" spans="2:2" ht="13.5" customHeight="1" x14ac:dyDescent="0.15">
      <c r="B721" s="402"/>
    </row>
    <row r="722" spans="2:2" ht="13.5" customHeight="1" x14ac:dyDescent="0.15">
      <c r="B722" s="402"/>
    </row>
    <row r="723" spans="2:2" ht="13.5" customHeight="1" x14ac:dyDescent="0.15">
      <c r="B723" s="402"/>
    </row>
    <row r="724" spans="2:2" ht="13.5" customHeight="1" x14ac:dyDescent="0.15">
      <c r="B724" s="402"/>
    </row>
    <row r="725" spans="2:2" ht="13.5" customHeight="1" x14ac:dyDescent="0.15">
      <c r="B725" s="402"/>
    </row>
    <row r="726" spans="2:2" ht="13.5" customHeight="1" x14ac:dyDescent="0.15">
      <c r="B726" s="402"/>
    </row>
    <row r="727" spans="2:2" ht="13.5" customHeight="1" x14ac:dyDescent="0.15">
      <c r="B727" s="402"/>
    </row>
    <row r="728" spans="2:2" ht="13.5" customHeight="1" x14ac:dyDescent="0.15">
      <c r="B728" s="402"/>
    </row>
    <row r="729" spans="2:2" ht="13.5" customHeight="1" x14ac:dyDescent="0.15">
      <c r="B729" s="402"/>
    </row>
    <row r="730" spans="2:2" ht="13.5" customHeight="1" x14ac:dyDescent="0.15">
      <c r="B730" s="402"/>
    </row>
    <row r="731" spans="2:2" ht="13.5" customHeight="1" x14ac:dyDescent="0.15">
      <c r="B731" s="402"/>
    </row>
    <row r="732" spans="2:2" ht="13.5" customHeight="1" x14ac:dyDescent="0.15">
      <c r="B732" s="402"/>
    </row>
    <row r="733" spans="2:2" ht="13.5" customHeight="1" x14ac:dyDescent="0.15">
      <c r="B733" s="402"/>
    </row>
    <row r="734" spans="2:2" ht="13.5" customHeight="1" x14ac:dyDescent="0.15">
      <c r="B734" s="402"/>
    </row>
    <row r="735" spans="2:2" ht="13.5" customHeight="1" x14ac:dyDescent="0.15">
      <c r="B735" s="402"/>
    </row>
    <row r="736" spans="2:2" ht="13.5" customHeight="1" x14ac:dyDescent="0.15">
      <c r="B736" s="402"/>
    </row>
    <row r="737" spans="2:2" ht="13.5" customHeight="1" x14ac:dyDescent="0.15">
      <c r="B737" s="402"/>
    </row>
    <row r="738" spans="2:2" ht="13.5" customHeight="1" x14ac:dyDescent="0.15">
      <c r="B738" s="402"/>
    </row>
    <row r="739" spans="2:2" ht="13.5" customHeight="1" x14ac:dyDescent="0.15">
      <c r="B739" s="402"/>
    </row>
    <row r="740" spans="2:2" ht="13.5" customHeight="1" x14ac:dyDescent="0.15">
      <c r="B740" s="402"/>
    </row>
    <row r="741" spans="2:2" ht="13.5" customHeight="1" x14ac:dyDescent="0.15">
      <c r="B741" s="402"/>
    </row>
    <row r="742" spans="2:2" ht="13.5" customHeight="1" x14ac:dyDescent="0.15">
      <c r="B742" s="402"/>
    </row>
    <row r="743" spans="2:2" ht="13.5" customHeight="1" x14ac:dyDescent="0.15">
      <c r="B743" s="402"/>
    </row>
    <row r="744" spans="2:2" ht="13.5" customHeight="1" x14ac:dyDescent="0.15">
      <c r="B744" s="402"/>
    </row>
    <row r="745" spans="2:2" ht="13.5" customHeight="1" x14ac:dyDescent="0.15">
      <c r="B745" s="402"/>
    </row>
    <row r="746" spans="2:2" ht="13.5" customHeight="1" x14ac:dyDescent="0.15">
      <c r="B746" s="402"/>
    </row>
    <row r="747" spans="2:2" ht="13.5" customHeight="1" x14ac:dyDescent="0.15">
      <c r="B747" s="402"/>
    </row>
    <row r="748" spans="2:2" ht="13.5" customHeight="1" x14ac:dyDescent="0.15">
      <c r="B748" s="402"/>
    </row>
    <row r="749" spans="2:2" ht="13.5" customHeight="1" x14ac:dyDescent="0.15">
      <c r="B749" s="402"/>
    </row>
    <row r="750" spans="2:2" ht="13.5" customHeight="1" x14ac:dyDescent="0.15">
      <c r="B750" s="402"/>
    </row>
    <row r="751" spans="2:2" ht="13.5" customHeight="1" x14ac:dyDescent="0.15">
      <c r="B751" s="402"/>
    </row>
    <row r="752" spans="2:2" ht="13.5" customHeight="1" x14ac:dyDescent="0.15">
      <c r="B752" s="402"/>
    </row>
    <row r="753" spans="2:2" ht="13.5" customHeight="1" x14ac:dyDescent="0.15">
      <c r="B753" s="402"/>
    </row>
    <row r="754" spans="2:2" ht="13.5" customHeight="1" x14ac:dyDescent="0.15">
      <c r="B754" s="402"/>
    </row>
    <row r="755" spans="2:2" ht="13.5" customHeight="1" x14ac:dyDescent="0.15">
      <c r="B755" s="402"/>
    </row>
    <row r="756" spans="2:2" ht="13.5" customHeight="1" x14ac:dyDescent="0.15">
      <c r="B756" s="402"/>
    </row>
    <row r="757" spans="2:2" ht="13.5" customHeight="1" x14ac:dyDescent="0.15">
      <c r="B757" s="402"/>
    </row>
    <row r="758" spans="2:2" ht="13.5" customHeight="1" x14ac:dyDescent="0.15">
      <c r="B758" s="402"/>
    </row>
    <row r="759" spans="2:2" ht="13.5" customHeight="1" x14ac:dyDescent="0.15">
      <c r="B759" s="402"/>
    </row>
    <row r="760" spans="2:2" ht="13.5" customHeight="1" x14ac:dyDescent="0.15">
      <c r="B760" s="402"/>
    </row>
    <row r="761" spans="2:2" ht="13.5" customHeight="1" x14ac:dyDescent="0.15">
      <c r="B761" s="402"/>
    </row>
    <row r="762" spans="2:2" ht="13.5" customHeight="1" x14ac:dyDescent="0.15">
      <c r="B762" s="402"/>
    </row>
    <row r="763" spans="2:2" ht="13.5" customHeight="1" x14ac:dyDescent="0.15">
      <c r="B763" s="402"/>
    </row>
    <row r="764" spans="2:2" ht="13.5" customHeight="1" x14ac:dyDescent="0.15">
      <c r="B764" s="402"/>
    </row>
    <row r="765" spans="2:2" ht="13.5" customHeight="1" x14ac:dyDescent="0.15">
      <c r="B765" s="402"/>
    </row>
    <row r="766" spans="2:2" ht="13.5" customHeight="1" x14ac:dyDescent="0.15">
      <c r="B766" s="402"/>
    </row>
    <row r="767" spans="2:2" ht="13.5" customHeight="1" x14ac:dyDescent="0.15">
      <c r="B767" s="402"/>
    </row>
    <row r="768" spans="2:2" ht="13.5" customHeight="1" x14ac:dyDescent="0.15">
      <c r="B768" s="402"/>
    </row>
    <row r="769" spans="2:2" ht="13.5" customHeight="1" x14ac:dyDescent="0.15">
      <c r="B769" s="402"/>
    </row>
    <row r="770" spans="2:2" ht="13.5" customHeight="1" x14ac:dyDescent="0.15">
      <c r="B770" s="402"/>
    </row>
    <row r="771" spans="2:2" ht="13.5" customHeight="1" x14ac:dyDescent="0.15">
      <c r="B771" s="402"/>
    </row>
    <row r="772" spans="2:2" ht="13.5" customHeight="1" x14ac:dyDescent="0.15">
      <c r="B772" s="402"/>
    </row>
    <row r="773" spans="2:2" ht="13.5" customHeight="1" x14ac:dyDescent="0.15">
      <c r="B773" s="402"/>
    </row>
    <row r="774" spans="2:2" ht="13.5" customHeight="1" x14ac:dyDescent="0.15">
      <c r="B774" s="402"/>
    </row>
    <row r="775" spans="2:2" ht="13.5" customHeight="1" x14ac:dyDescent="0.15">
      <c r="B775" s="402"/>
    </row>
    <row r="776" spans="2:2" ht="13.5" customHeight="1" x14ac:dyDescent="0.15">
      <c r="B776" s="402"/>
    </row>
    <row r="777" spans="2:2" ht="13.5" customHeight="1" x14ac:dyDescent="0.15">
      <c r="B777" s="402"/>
    </row>
    <row r="778" spans="2:2" ht="13.5" customHeight="1" x14ac:dyDescent="0.15">
      <c r="B778" s="402"/>
    </row>
    <row r="779" spans="2:2" ht="13.5" customHeight="1" x14ac:dyDescent="0.15">
      <c r="B779" s="402"/>
    </row>
    <row r="780" spans="2:2" ht="13.5" customHeight="1" x14ac:dyDescent="0.15">
      <c r="B780" s="402"/>
    </row>
    <row r="781" spans="2:2" ht="13.5" customHeight="1" x14ac:dyDescent="0.15">
      <c r="B781" s="402"/>
    </row>
    <row r="782" spans="2:2" ht="13.5" customHeight="1" x14ac:dyDescent="0.15">
      <c r="B782" s="402"/>
    </row>
    <row r="783" spans="2:2" ht="13.5" customHeight="1" x14ac:dyDescent="0.15">
      <c r="B783" s="402"/>
    </row>
    <row r="784" spans="2:2" ht="13.5" customHeight="1" x14ac:dyDescent="0.15">
      <c r="B784" s="402"/>
    </row>
    <row r="785" spans="2:2" ht="13.5" customHeight="1" x14ac:dyDescent="0.15">
      <c r="B785" s="402"/>
    </row>
    <row r="786" spans="2:2" ht="13.5" customHeight="1" x14ac:dyDescent="0.15">
      <c r="B786" s="402"/>
    </row>
    <row r="787" spans="2:2" ht="13.5" customHeight="1" x14ac:dyDescent="0.15">
      <c r="B787" s="402"/>
    </row>
    <row r="788" spans="2:2" ht="13.5" customHeight="1" x14ac:dyDescent="0.15">
      <c r="B788" s="402"/>
    </row>
    <row r="789" spans="2:2" ht="13.5" customHeight="1" x14ac:dyDescent="0.15">
      <c r="B789" s="402"/>
    </row>
    <row r="790" spans="2:2" ht="13.5" customHeight="1" x14ac:dyDescent="0.15">
      <c r="B790" s="402"/>
    </row>
    <row r="791" spans="2:2" ht="13.5" customHeight="1" x14ac:dyDescent="0.15">
      <c r="B791" s="402"/>
    </row>
    <row r="792" spans="2:2" ht="13.5" customHeight="1" x14ac:dyDescent="0.15">
      <c r="B792" s="402"/>
    </row>
    <row r="793" spans="2:2" ht="13.5" customHeight="1" x14ac:dyDescent="0.15">
      <c r="B793" s="402"/>
    </row>
    <row r="794" spans="2:2" ht="13.5" customHeight="1" x14ac:dyDescent="0.15">
      <c r="B794" s="402"/>
    </row>
    <row r="795" spans="2:2" ht="13.5" customHeight="1" x14ac:dyDescent="0.15">
      <c r="B795" s="402"/>
    </row>
    <row r="796" spans="2:2" ht="13.5" customHeight="1" x14ac:dyDescent="0.15">
      <c r="B796" s="402"/>
    </row>
    <row r="797" spans="2:2" ht="13.5" customHeight="1" x14ac:dyDescent="0.15">
      <c r="B797" s="402"/>
    </row>
    <row r="798" spans="2:2" ht="13.5" customHeight="1" x14ac:dyDescent="0.15">
      <c r="B798" s="402"/>
    </row>
    <row r="799" spans="2:2" ht="13.5" customHeight="1" x14ac:dyDescent="0.15">
      <c r="B799" s="402"/>
    </row>
    <row r="800" spans="2:2" ht="13.5" customHeight="1" x14ac:dyDescent="0.15">
      <c r="B800" s="402"/>
    </row>
    <row r="801" spans="2:2" ht="13.5" customHeight="1" x14ac:dyDescent="0.15">
      <c r="B801" s="402"/>
    </row>
    <row r="802" spans="2:2" ht="13.5" customHeight="1" x14ac:dyDescent="0.15">
      <c r="B802" s="402"/>
    </row>
    <row r="803" spans="2:2" ht="13.5" customHeight="1" x14ac:dyDescent="0.15">
      <c r="B803" s="402"/>
    </row>
    <row r="804" spans="2:2" ht="13.5" customHeight="1" x14ac:dyDescent="0.15">
      <c r="B804" s="402"/>
    </row>
    <row r="805" spans="2:2" ht="13.5" customHeight="1" x14ac:dyDescent="0.15">
      <c r="B805" s="402"/>
    </row>
    <row r="806" spans="2:2" ht="13.5" customHeight="1" x14ac:dyDescent="0.15">
      <c r="B806" s="402"/>
    </row>
    <row r="807" spans="2:2" ht="13.5" customHeight="1" x14ac:dyDescent="0.15">
      <c r="B807" s="402"/>
    </row>
    <row r="808" spans="2:2" ht="13.5" customHeight="1" x14ac:dyDescent="0.15">
      <c r="B808" s="402"/>
    </row>
    <row r="809" spans="2:2" ht="13.5" customHeight="1" x14ac:dyDescent="0.15">
      <c r="B809" s="402"/>
    </row>
    <row r="810" spans="2:2" ht="13.5" customHeight="1" x14ac:dyDescent="0.15">
      <c r="B810" s="402"/>
    </row>
    <row r="811" spans="2:2" ht="13.5" customHeight="1" x14ac:dyDescent="0.15">
      <c r="B811" s="402"/>
    </row>
    <row r="812" spans="2:2" ht="13.5" customHeight="1" x14ac:dyDescent="0.15">
      <c r="B812" s="402"/>
    </row>
    <row r="813" spans="2:2" ht="13.5" customHeight="1" x14ac:dyDescent="0.15">
      <c r="B813" s="402"/>
    </row>
    <row r="814" spans="2:2" ht="13.5" customHeight="1" x14ac:dyDescent="0.15">
      <c r="B814" s="402"/>
    </row>
    <row r="815" spans="2:2" ht="13.5" customHeight="1" x14ac:dyDescent="0.15">
      <c r="B815" s="402"/>
    </row>
    <row r="816" spans="2:2" ht="13.5" customHeight="1" x14ac:dyDescent="0.15">
      <c r="B816" s="402"/>
    </row>
    <row r="817" spans="2:2" ht="13.5" customHeight="1" x14ac:dyDescent="0.15">
      <c r="B817" s="402"/>
    </row>
    <row r="818" spans="2:2" ht="13.5" customHeight="1" x14ac:dyDescent="0.15">
      <c r="B818" s="402"/>
    </row>
    <row r="819" spans="2:2" ht="13.5" customHeight="1" x14ac:dyDescent="0.15">
      <c r="B819" s="402"/>
    </row>
    <row r="820" spans="2:2" ht="13.5" customHeight="1" x14ac:dyDescent="0.15">
      <c r="B820" s="402"/>
    </row>
    <row r="821" spans="2:2" ht="13.5" customHeight="1" x14ac:dyDescent="0.15">
      <c r="B821" s="402"/>
    </row>
    <row r="822" spans="2:2" ht="13.5" customHeight="1" x14ac:dyDescent="0.15">
      <c r="B822" s="402"/>
    </row>
    <row r="823" spans="2:2" ht="13.5" customHeight="1" x14ac:dyDescent="0.15">
      <c r="B823" s="402"/>
    </row>
    <row r="824" spans="2:2" ht="13.5" customHeight="1" x14ac:dyDescent="0.15">
      <c r="B824" s="402"/>
    </row>
    <row r="825" spans="2:2" ht="13.5" customHeight="1" x14ac:dyDescent="0.15">
      <c r="B825" s="402"/>
    </row>
    <row r="826" spans="2:2" ht="13.5" customHeight="1" x14ac:dyDescent="0.15">
      <c r="B826" s="402"/>
    </row>
    <row r="827" spans="2:2" ht="13.5" customHeight="1" x14ac:dyDescent="0.15">
      <c r="B827" s="402"/>
    </row>
    <row r="828" spans="2:2" ht="13.5" customHeight="1" x14ac:dyDescent="0.15">
      <c r="B828" s="402"/>
    </row>
    <row r="829" spans="2:2" ht="13.5" customHeight="1" x14ac:dyDescent="0.15">
      <c r="B829" s="402"/>
    </row>
    <row r="830" spans="2:2" ht="13.5" customHeight="1" x14ac:dyDescent="0.15">
      <c r="B830" s="402"/>
    </row>
    <row r="831" spans="2:2" ht="13.5" customHeight="1" x14ac:dyDescent="0.15">
      <c r="B831" s="402"/>
    </row>
    <row r="832" spans="2:2" ht="13.5" customHeight="1" x14ac:dyDescent="0.15">
      <c r="B832" s="402"/>
    </row>
    <row r="833" spans="2:2" ht="13.5" customHeight="1" x14ac:dyDescent="0.15">
      <c r="B833" s="402"/>
    </row>
    <row r="834" spans="2:2" ht="13.5" customHeight="1" x14ac:dyDescent="0.15">
      <c r="B834" s="402"/>
    </row>
    <row r="835" spans="2:2" ht="13.5" customHeight="1" x14ac:dyDescent="0.15">
      <c r="B835" s="402"/>
    </row>
    <row r="836" spans="2:2" ht="13.5" customHeight="1" x14ac:dyDescent="0.15">
      <c r="B836" s="402"/>
    </row>
    <row r="837" spans="2:2" ht="13.5" customHeight="1" x14ac:dyDescent="0.15">
      <c r="B837" s="402"/>
    </row>
    <row r="838" spans="2:2" ht="13.5" customHeight="1" x14ac:dyDescent="0.15">
      <c r="B838" s="402"/>
    </row>
    <row r="839" spans="2:2" ht="13.5" customHeight="1" x14ac:dyDescent="0.15">
      <c r="B839" s="402"/>
    </row>
    <row r="840" spans="2:2" ht="13.5" customHeight="1" x14ac:dyDescent="0.15">
      <c r="B840" s="402"/>
    </row>
    <row r="841" spans="2:2" ht="13.5" customHeight="1" x14ac:dyDescent="0.15">
      <c r="B841" s="402"/>
    </row>
    <row r="842" spans="2:2" ht="13.5" customHeight="1" x14ac:dyDescent="0.15">
      <c r="B842" s="402"/>
    </row>
    <row r="843" spans="2:2" ht="13.5" customHeight="1" x14ac:dyDescent="0.15">
      <c r="B843" s="402"/>
    </row>
    <row r="844" spans="2:2" ht="13.5" customHeight="1" x14ac:dyDescent="0.15">
      <c r="B844" s="402"/>
    </row>
    <row r="845" spans="2:2" ht="13.5" customHeight="1" x14ac:dyDescent="0.15">
      <c r="B845" s="402"/>
    </row>
    <row r="846" spans="2:2" ht="13.5" customHeight="1" x14ac:dyDescent="0.15">
      <c r="B846" s="402"/>
    </row>
    <row r="847" spans="2:2" ht="13.5" customHeight="1" x14ac:dyDescent="0.15">
      <c r="B847" s="402"/>
    </row>
    <row r="848" spans="2:2" ht="13.5" customHeight="1" x14ac:dyDescent="0.15">
      <c r="B848" s="402"/>
    </row>
    <row r="849" spans="2:2" ht="13.5" customHeight="1" x14ac:dyDescent="0.15">
      <c r="B849" s="402"/>
    </row>
    <row r="850" spans="2:2" ht="13.5" customHeight="1" x14ac:dyDescent="0.15">
      <c r="B850" s="402"/>
    </row>
    <row r="851" spans="2:2" ht="13.5" customHeight="1" x14ac:dyDescent="0.15">
      <c r="B851" s="402"/>
    </row>
    <row r="852" spans="2:2" ht="13.5" customHeight="1" x14ac:dyDescent="0.15">
      <c r="B852" s="402"/>
    </row>
    <row r="853" spans="2:2" ht="13.5" customHeight="1" x14ac:dyDescent="0.15">
      <c r="B853" s="402"/>
    </row>
    <row r="854" spans="2:2" ht="13.5" customHeight="1" x14ac:dyDescent="0.15">
      <c r="B854" s="402"/>
    </row>
    <row r="855" spans="2:2" ht="13.5" customHeight="1" x14ac:dyDescent="0.15">
      <c r="B855" s="402"/>
    </row>
    <row r="856" spans="2:2" ht="13.5" customHeight="1" x14ac:dyDescent="0.15">
      <c r="B856" s="402"/>
    </row>
    <row r="857" spans="2:2" ht="13.5" customHeight="1" x14ac:dyDescent="0.15">
      <c r="B857" s="402"/>
    </row>
    <row r="858" spans="2:2" ht="13.5" customHeight="1" x14ac:dyDescent="0.15">
      <c r="B858" s="402"/>
    </row>
    <row r="859" spans="2:2" ht="13.5" customHeight="1" x14ac:dyDescent="0.15">
      <c r="B859" s="402"/>
    </row>
    <row r="860" spans="2:2" ht="13.5" customHeight="1" x14ac:dyDescent="0.15">
      <c r="B860" s="402"/>
    </row>
    <row r="861" spans="2:2" ht="13.5" customHeight="1" x14ac:dyDescent="0.15">
      <c r="B861" s="402"/>
    </row>
    <row r="862" spans="2:2" ht="13.5" customHeight="1" x14ac:dyDescent="0.15">
      <c r="B862" s="402"/>
    </row>
    <row r="863" spans="2:2" ht="13.5" customHeight="1" x14ac:dyDescent="0.15">
      <c r="B863" s="402"/>
    </row>
    <row r="864" spans="2:2" ht="13.5" customHeight="1" x14ac:dyDescent="0.15">
      <c r="B864" s="402"/>
    </row>
    <row r="865" spans="2:2" ht="13.5" customHeight="1" x14ac:dyDescent="0.15">
      <c r="B865" s="402"/>
    </row>
    <row r="866" spans="2:2" ht="13.5" customHeight="1" x14ac:dyDescent="0.15">
      <c r="B866" s="402"/>
    </row>
    <row r="867" spans="2:2" ht="13.5" customHeight="1" x14ac:dyDescent="0.15">
      <c r="B867" s="402"/>
    </row>
    <row r="868" spans="2:2" ht="13.5" customHeight="1" x14ac:dyDescent="0.15">
      <c r="B868" s="402"/>
    </row>
    <row r="869" spans="2:2" ht="13.5" customHeight="1" x14ac:dyDescent="0.15">
      <c r="B869" s="402"/>
    </row>
    <row r="870" spans="2:2" ht="13.5" customHeight="1" x14ac:dyDescent="0.15">
      <c r="B870" s="402"/>
    </row>
    <row r="871" spans="2:2" ht="13.5" customHeight="1" x14ac:dyDescent="0.15">
      <c r="B871" s="402"/>
    </row>
    <row r="872" spans="2:2" ht="13.5" customHeight="1" x14ac:dyDescent="0.15">
      <c r="B872" s="402"/>
    </row>
    <row r="873" spans="2:2" ht="13.5" customHeight="1" x14ac:dyDescent="0.15">
      <c r="B873" s="402"/>
    </row>
    <row r="874" spans="2:2" ht="13.5" customHeight="1" x14ac:dyDescent="0.15">
      <c r="B874" s="402"/>
    </row>
    <row r="875" spans="2:2" ht="13.5" customHeight="1" x14ac:dyDescent="0.15">
      <c r="B875" s="402"/>
    </row>
    <row r="876" spans="2:2" ht="13.5" customHeight="1" x14ac:dyDescent="0.15">
      <c r="B876" s="402"/>
    </row>
    <row r="877" spans="2:2" ht="13.5" customHeight="1" x14ac:dyDescent="0.15">
      <c r="B877" s="402"/>
    </row>
    <row r="878" spans="2:2" ht="13.5" customHeight="1" x14ac:dyDescent="0.15">
      <c r="B878" s="402"/>
    </row>
    <row r="879" spans="2:2" ht="13.5" customHeight="1" x14ac:dyDescent="0.15">
      <c r="B879" s="402"/>
    </row>
    <row r="880" spans="2:2" ht="13.5" customHeight="1" x14ac:dyDescent="0.15">
      <c r="B880" s="402"/>
    </row>
    <row r="881" spans="2:2" ht="13.5" customHeight="1" x14ac:dyDescent="0.15">
      <c r="B881" s="402"/>
    </row>
    <row r="882" spans="2:2" ht="13.5" customHeight="1" x14ac:dyDescent="0.15">
      <c r="B882" s="402"/>
    </row>
    <row r="883" spans="2:2" ht="13.5" customHeight="1" x14ac:dyDescent="0.15">
      <c r="B883" s="402"/>
    </row>
    <row r="884" spans="2:2" ht="13.5" customHeight="1" x14ac:dyDescent="0.15">
      <c r="B884" s="402"/>
    </row>
    <row r="885" spans="2:2" ht="13.5" customHeight="1" x14ac:dyDescent="0.15">
      <c r="B885" s="402"/>
    </row>
    <row r="886" spans="2:2" ht="13.5" customHeight="1" x14ac:dyDescent="0.15">
      <c r="B886" s="402"/>
    </row>
    <row r="887" spans="2:2" ht="13.5" customHeight="1" x14ac:dyDescent="0.15">
      <c r="B887" s="402"/>
    </row>
    <row r="888" spans="2:2" ht="13.5" customHeight="1" x14ac:dyDescent="0.15">
      <c r="B888" s="402"/>
    </row>
    <row r="889" spans="2:2" ht="13.5" customHeight="1" x14ac:dyDescent="0.15">
      <c r="B889" s="402"/>
    </row>
    <row r="890" spans="2:2" ht="13.5" customHeight="1" x14ac:dyDescent="0.15">
      <c r="B890" s="402"/>
    </row>
    <row r="891" spans="2:2" ht="13.5" customHeight="1" x14ac:dyDescent="0.15">
      <c r="B891" s="402"/>
    </row>
    <row r="892" spans="2:2" ht="13.5" customHeight="1" x14ac:dyDescent="0.15">
      <c r="B892" s="402"/>
    </row>
    <row r="893" spans="2:2" ht="13.5" customHeight="1" x14ac:dyDescent="0.15">
      <c r="B893" s="402"/>
    </row>
    <row r="894" spans="2:2" ht="13.5" customHeight="1" x14ac:dyDescent="0.15">
      <c r="B894" s="402"/>
    </row>
    <row r="895" spans="2:2" ht="13.5" customHeight="1" x14ac:dyDescent="0.15">
      <c r="B895" s="402"/>
    </row>
    <row r="896" spans="2:2" ht="13.5" customHeight="1" x14ac:dyDescent="0.15">
      <c r="B896" s="402"/>
    </row>
    <row r="897" spans="2:2" ht="13.5" customHeight="1" x14ac:dyDescent="0.15">
      <c r="B897" s="402"/>
    </row>
    <row r="898" spans="2:2" ht="13.5" customHeight="1" x14ac:dyDescent="0.15">
      <c r="B898" s="402"/>
    </row>
    <row r="899" spans="2:2" ht="13.5" customHeight="1" x14ac:dyDescent="0.15">
      <c r="B899" s="402"/>
    </row>
    <row r="900" spans="2:2" ht="13.5" customHeight="1" x14ac:dyDescent="0.15">
      <c r="B900" s="402"/>
    </row>
    <row r="901" spans="2:2" ht="13.5" customHeight="1" x14ac:dyDescent="0.15">
      <c r="B901" s="402"/>
    </row>
    <row r="902" spans="2:2" ht="13.5" customHeight="1" x14ac:dyDescent="0.15">
      <c r="B902" s="402"/>
    </row>
    <row r="903" spans="2:2" ht="13.5" customHeight="1" x14ac:dyDescent="0.15">
      <c r="B903" s="402"/>
    </row>
    <row r="904" spans="2:2" ht="13.5" customHeight="1" x14ac:dyDescent="0.15">
      <c r="B904" s="402"/>
    </row>
    <row r="905" spans="2:2" ht="13.5" customHeight="1" x14ac:dyDescent="0.15">
      <c r="B905" s="402"/>
    </row>
    <row r="906" spans="2:2" ht="13.5" customHeight="1" x14ac:dyDescent="0.15">
      <c r="B906" s="402"/>
    </row>
    <row r="907" spans="2:2" ht="13.5" customHeight="1" x14ac:dyDescent="0.15">
      <c r="B907" s="402"/>
    </row>
    <row r="908" spans="2:2" ht="13.5" customHeight="1" x14ac:dyDescent="0.15">
      <c r="B908" s="402"/>
    </row>
    <row r="909" spans="2:2" ht="13.5" customHeight="1" x14ac:dyDescent="0.15">
      <c r="B909" s="402"/>
    </row>
    <row r="910" spans="2:2" ht="13.5" customHeight="1" x14ac:dyDescent="0.15">
      <c r="B910" s="402"/>
    </row>
    <row r="911" spans="2:2" ht="13.5" customHeight="1" x14ac:dyDescent="0.15">
      <c r="B911" s="402"/>
    </row>
    <row r="912" spans="2:2" ht="13.5" customHeight="1" x14ac:dyDescent="0.15">
      <c r="B912" s="402"/>
    </row>
    <row r="913" spans="2:2" ht="13.5" customHeight="1" x14ac:dyDescent="0.15">
      <c r="B913" s="402"/>
    </row>
    <row r="914" spans="2:2" ht="13.5" customHeight="1" x14ac:dyDescent="0.15">
      <c r="B914" s="402"/>
    </row>
    <row r="915" spans="2:2" ht="13.5" customHeight="1" x14ac:dyDescent="0.15">
      <c r="B915" s="402"/>
    </row>
    <row r="916" spans="2:2" ht="13.5" customHeight="1" x14ac:dyDescent="0.15">
      <c r="B916" s="402"/>
    </row>
    <row r="917" spans="2:2" ht="13.5" customHeight="1" x14ac:dyDescent="0.15">
      <c r="B917" s="402"/>
    </row>
    <row r="918" spans="2:2" ht="13.5" customHeight="1" x14ac:dyDescent="0.15">
      <c r="B918" s="402"/>
    </row>
    <row r="919" spans="2:2" ht="13.5" customHeight="1" x14ac:dyDescent="0.15">
      <c r="B919" s="402"/>
    </row>
    <row r="920" spans="2:2" ht="13.5" customHeight="1" x14ac:dyDescent="0.15">
      <c r="B920" s="402"/>
    </row>
    <row r="921" spans="2:2" ht="13.5" customHeight="1" x14ac:dyDescent="0.15">
      <c r="B921" s="402"/>
    </row>
    <row r="922" spans="2:2" ht="13.5" customHeight="1" x14ac:dyDescent="0.15">
      <c r="B922" s="402"/>
    </row>
    <row r="923" spans="2:2" ht="13.5" customHeight="1" x14ac:dyDescent="0.15">
      <c r="B923" s="402"/>
    </row>
    <row r="924" spans="2:2" ht="13.5" customHeight="1" x14ac:dyDescent="0.15">
      <c r="B924" s="402"/>
    </row>
    <row r="925" spans="2:2" ht="13.5" customHeight="1" x14ac:dyDescent="0.15">
      <c r="B925" s="402"/>
    </row>
    <row r="926" spans="2:2" ht="13.5" customHeight="1" x14ac:dyDescent="0.15">
      <c r="B926" s="402"/>
    </row>
    <row r="927" spans="2:2" ht="13.5" customHeight="1" x14ac:dyDescent="0.15">
      <c r="B927" s="402"/>
    </row>
    <row r="928" spans="2:2" ht="13.5" customHeight="1" x14ac:dyDescent="0.15">
      <c r="B928" s="402"/>
    </row>
    <row r="929" spans="2:2" ht="13.5" customHeight="1" x14ac:dyDescent="0.15">
      <c r="B929" s="402"/>
    </row>
    <row r="930" spans="2:2" ht="13.5" customHeight="1" x14ac:dyDescent="0.15">
      <c r="B930" s="402"/>
    </row>
    <row r="931" spans="2:2" ht="13.5" customHeight="1" x14ac:dyDescent="0.15">
      <c r="B931" s="402"/>
    </row>
    <row r="932" spans="2:2" ht="13.5" customHeight="1" x14ac:dyDescent="0.15">
      <c r="B932" s="402"/>
    </row>
    <row r="933" spans="2:2" ht="13.5" customHeight="1" x14ac:dyDescent="0.15">
      <c r="B933" s="402"/>
    </row>
    <row r="934" spans="2:2" ht="13.5" customHeight="1" x14ac:dyDescent="0.15">
      <c r="B934" s="402"/>
    </row>
    <row r="935" spans="2:2" ht="13.5" customHeight="1" x14ac:dyDescent="0.15">
      <c r="B935" s="402"/>
    </row>
    <row r="936" spans="2:2" ht="13.5" customHeight="1" x14ac:dyDescent="0.15">
      <c r="B936" s="402"/>
    </row>
    <row r="937" spans="2:2" ht="13.5" customHeight="1" x14ac:dyDescent="0.15">
      <c r="B937" s="402"/>
    </row>
    <row r="938" spans="2:2" ht="13.5" customHeight="1" x14ac:dyDescent="0.15">
      <c r="B938" s="402"/>
    </row>
    <row r="939" spans="2:2" ht="13.5" customHeight="1" x14ac:dyDescent="0.15">
      <c r="B939" s="402"/>
    </row>
    <row r="940" spans="2:2" ht="13.5" customHeight="1" x14ac:dyDescent="0.15">
      <c r="B940" s="402"/>
    </row>
    <row r="941" spans="2:2" ht="13.5" customHeight="1" x14ac:dyDescent="0.15">
      <c r="B941" s="402"/>
    </row>
    <row r="942" spans="2:2" ht="13.5" customHeight="1" x14ac:dyDescent="0.15">
      <c r="B942" s="402"/>
    </row>
    <row r="943" spans="2:2" ht="13.5" customHeight="1" x14ac:dyDescent="0.15">
      <c r="B943" s="402"/>
    </row>
    <row r="944" spans="2:2" ht="13.5" customHeight="1" x14ac:dyDescent="0.15">
      <c r="B944" s="402"/>
    </row>
    <row r="945" spans="2:2" ht="13.5" customHeight="1" x14ac:dyDescent="0.15">
      <c r="B945" s="402"/>
    </row>
    <row r="946" spans="2:2" ht="13.5" customHeight="1" x14ac:dyDescent="0.15">
      <c r="B946" s="402"/>
    </row>
    <row r="947" spans="2:2" ht="13.5" customHeight="1" x14ac:dyDescent="0.15">
      <c r="B947" s="402"/>
    </row>
    <row r="948" spans="2:2" ht="13.5" customHeight="1" x14ac:dyDescent="0.15">
      <c r="B948" s="402"/>
    </row>
    <row r="949" spans="2:2" ht="13.5" customHeight="1" x14ac:dyDescent="0.15">
      <c r="B949" s="402"/>
    </row>
    <row r="950" spans="2:2" ht="13.5" customHeight="1" x14ac:dyDescent="0.15">
      <c r="B950" s="402"/>
    </row>
    <row r="951" spans="2:2" ht="13.5" customHeight="1" x14ac:dyDescent="0.15">
      <c r="B951" s="402"/>
    </row>
    <row r="952" spans="2:2" ht="13.5" customHeight="1" x14ac:dyDescent="0.15">
      <c r="B952" s="402"/>
    </row>
    <row r="953" spans="2:2" ht="13.5" customHeight="1" x14ac:dyDescent="0.15">
      <c r="B953" s="402"/>
    </row>
    <row r="954" spans="2:2" ht="13.5" customHeight="1" x14ac:dyDescent="0.15">
      <c r="B954" s="402"/>
    </row>
    <row r="955" spans="2:2" ht="13.5" customHeight="1" x14ac:dyDescent="0.15">
      <c r="B955" s="402"/>
    </row>
    <row r="956" spans="2:2" ht="13.5" customHeight="1" x14ac:dyDescent="0.15">
      <c r="B956" s="402"/>
    </row>
    <row r="957" spans="2:2" ht="13.5" customHeight="1" x14ac:dyDescent="0.15">
      <c r="B957" s="402"/>
    </row>
    <row r="958" spans="2:2" ht="13.5" customHeight="1" x14ac:dyDescent="0.15">
      <c r="B958" s="402"/>
    </row>
    <row r="959" spans="2:2" ht="13.5" customHeight="1" x14ac:dyDescent="0.15">
      <c r="B959" s="402"/>
    </row>
    <row r="960" spans="2:2" ht="13.5" customHeight="1" x14ac:dyDescent="0.15">
      <c r="B960" s="402"/>
    </row>
    <row r="961" spans="2:2" ht="13.5" customHeight="1" x14ac:dyDescent="0.15">
      <c r="B961" s="402"/>
    </row>
    <row r="962" spans="2:2" ht="13.5" customHeight="1" x14ac:dyDescent="0.15">
      <c r="B962" s="402"/>
    </row>
    <row r="963" spans="2:2" ht="13.5" customHeight="1" x14ac:dyDescent="0.15">
      <c r="B963" s="402"/>
    </row>
    <row r="964" spans="2:2" ht="13.5" customHeight="1" x14ac:dyDescent="0.15">
      <c r="B964" s="402"/>
    </row>
    <row r="965" spans="2:2" ht="13.5" customHeight="1" x14ac:dyDescent="0.15">
      <c r="B965" s="402"/>
    </row>
    <row r="966" spans="2:2" ht="13.5" customHeight="1" x14ac:dyDescent="0.15">
      <c r="B966" s="402"/>
    </row>
    <row r="967" spans="2:2" ht="13.5" customHeight="1" x14ac:dyDescent="0.15">
      <c r="B967" s="402"/>
    </row>
    <row r="968" spans="2:2" ht="13.5" customHeight="1" x14ac:dyDescent="0.15">
      <c r="B968" s="402"/>
    </row>
    <row r="969" spans="2:2" ht="13.5" customHeight="1" x14ac:dyDescent="0.15">
      <c r="B969" s="402"/>
    </row>
    <row r="970" spans="2:2" ht="13.5" customHeight="1" x14ac:dyDescent="0.15">
      <c r="B970" s="402"/>
    </row>
    <row r="971" spans="2:2" ht="13.5" customHeight="1" x14ac:dyDescent="0.15">
      <c r="B971" s="402"/>
    </row>
    <row r="972" spans="2:2" ht="13.5" customHeight="1" x14ac:dyDescent="0.15">
      <c r="B972" s="402"/>
    </row>
    <row r="973" spans="2:2" ht="13.5" customHeight="1" x14ac:dyDescent="0.15">
      <c r="B973" s="402"/>
    </row>
    <row r="974" spans="2:2" ht="13.5" customHeight="1" x14ac:dyDescent="0.15">
      <c r="B974" s="402"/>
    </row>
    <row r="975" spans="2:2" ht="13.5" customHeight="1" x14ac:dyDescent="0.15">
      <c r="B975" s="402"/>
    </row>
    <row r="976" spans="2:2" ht="13.5" customHeight="1" x14ac:dyDescent="0.15">
      <c r="B976" s="402"/>
    </row>
    <row r="977" spans="2:2" ht="13.5" customHeight="1" x14ac:dyDescent="0.15">
      <c r="B977" s="402"/>
    </row>
    <row r="978" spans="2:2" ht="13.5" customHeight="1" x14ac:dyDescent="0.15">
      <c r="B978" s="402"/>
    </row>
    <row r="979" spans="2:2" ht="13.5" customHeight="1" x14ac:dyDescent="0.15">
      <c r="B979" s="402"/>
    </row>
    <row r="980" spans="2:2" ht="13.5" customHeight="1" x14ac:dyDescent="0.15">
      <c r="B980" s="402"/>
    </row>
    <row r="981" spans="2:2" ht="13.5" customHeight="1" x14ac:dyDescent="0.15">
      <c r="B981" s="402"/>
    </row>
    <row r="982" spans="2:2" ht="13.5" customHeight="1" x14ac:dyDescent="0.15">
      <c r="B982" s="402"/>
    </row>
    <row r="983" spans="2:2" ht="13.5" customHeight="1" x14ac:dyDescent="0.15">
      <c r="B983" s="402"/>
    </row>
    <row r="984" spans="2:2" ht="13.5" customHeight="1" x14ac:dyDescent="0.15">
      <c r="B984" s="402"/>
    </row>
    <row r="985" spans="2:2" ht="13.5" customHeight="1" x14ac:dyDescent="0.15">
      <c r="B985" s="402"/>
    </row>
    <row r="986" spans="2:2" ht="13.5" customHeight="1" x14ac:dyDescent="0.15">
      <c r="B986" s="402"/>
    </row>
    <row r="987" spans="2:2" ht="13.5" customHeight="1" x14ac:dyDescent="0.15">
      <c r="B987" s="402"/>
    </row>
    <row r="988" spans="2:2" ht="13.5" customHeight="1" x14ac:dyDescent="0.15">
      <c r="B988" s="402"/>
    </row>
    <row r="989" spans="2:2" ht="13.5" customHeight="1" x14ac:dyDescent="0.15">
      <c r="B989" s="402"/>
    </row>
    <row r="990" spans="2:2" ht="13.5" customHeight="1" x14ac:dyDescent="0.15">
      <c r="B990" s="402"/>
    </row>
    <row r="991" spans="2:2" ht="13.5" customHeight="1" x14ac:dyDescent="0.15">
      <c r="B991" s="402"/>
    </row>
    <row r="992" spans="2:2" ht="13.5" customHeight="1" x14ac:dyDescent="0.15">
      <c r="B992" s="402"/>
    </row>
    <row r="993" spans="2:2" ht="13.5" customHeight="1" x14ac:dyDescent="0.15">
      <c r="B993" s="402"/>
    </row>
    <row r="994" spans="2:2" ht="13.5" customHeight="1" x14ac:dyDescent="0.15">
      <c r="B994" s="402"/>
    </row>
    <row r="995" spans="2:2" ht="13.5" customHeight="1" x14ac:dyDescent="0.15">
      <c r="B995" s="402"/>
    </row>
    <row r="996" spans="2:2" ht="13.5" customHeight="1" x14ac:dyDescent="0.15">
      <c r="B996" s="402"/>
    </row>
    <row r="997" spans="2:2" ht="13.5" customHeight="1" x14ac:dyDescent="0.15">
      <c r="B997" s="402"/>
    </row>
    <row r="998" spans="2:2" ht="13.5" customHeight="1" x14ac:dyDescent="0.15">
      <c r="B998" s="402"/>
    </row>
    <row r="999" spans="2:2" ht="13.5" customHeight="1" x14ac:dyDescent="0.15">
      <c r="B999" s="402"/>
    </row>
  </sheetData>
  <mergeCells count="16">
    <mergeCell ref="C2:J2"/>
    <mergeCell ref="C4:F4"/>
    <mergeCell ref="D7:G7"/>
    <mergeCell ref="B7:C8"/>
    <mergeCell ref="B9:B11"/>
    <mergeCell ref="B12:B14"/>
    <mergeCell ref="B15:B17"/>
    <mergeCell ref="B18:B20"/>
    <mergeCell ref="B21:B23"/>
    <mergeCell ref="B24:B26"/>
    <mergeCell ref="B42:B44"/>
    <mergeCell ref="B27:B29"/>
    <mergeCell ref="B33:B35"/>
    <mergeCell ref="B36:B38"/>
    <mergeCell ref="B39:B41"/>
    <mergeCell ref="B30:B32"/>
  </mergeCell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547D5-29C6-48C7-9AC2-025858D92447}">
  <dimension ref="A1:Q51"/>
  <sheetViews>
    <sheetView rightToLeft="1" zoomScaleNormal="100" workbookViewId="0">
      <selection activeCell="M13" sqref="M13"/>
    </sheetView>
  </sheetViews>
  <sheetFormatPr baseColWidth="10" defaultColWidth="8.6640625" defaultRowHeight="24" customHeight="1" x14ac:dyDescent="0.2"/>
  <cols>
    <col min="1" max="1" width="1.5" style="16" customWidth="1"/>
    <col min="2" max="2" width="8.6640625" style="16"/>
    <col min="3" max="3" width="6.5" style="141" customWidth="1"/>
    <col min="4" max="4" width="8.5" style="141" customWidth="1"/>
    <col min="5" max="5" width="8.6640625" style="141"/>
    <col min="6" max="6" width="20.83203125" style="16" customWidth="1"/>
    <col min="7" max="7" width="2.1640625" style="16" customWidth="1"/>
    <col min="8" max="8" width="0" style="16" hidden="1" customWidth="1"/>
    <col min="9" max="9" width="23.1640625" style="16" hidden="1" customWidth="1"/>
    <col min="10" max="10" width="16.5" style="16" customWidth="1"/>
    <col min="11" max="11" width="15" style="16" customWidth="1"/>
    <col min="12" max="12" width="8.6640625" style="141"/>
    <col min="13" max="13" width="8.5" style="141" customWidth="1"/>
    <col min="14" max="14" width="17" style="141" customWidth="1"/>
    <col min="15" max="16" width="8.6640625" style="141"/>
    <col min="17" max="16384" width="8.6640625" style="16"/>
  </cols>
  <sheetData>
    <row r="1" spans="1:14" ht="24" customHeight="1" x14ac:dyDescent="0.2">
      <c r="A1" s="957" t="s">
        <v>198</v>
      </c>
      <c r="B1" s="957"/>
      <c r="C1" s="957"/>
      <c r="D1" s="957"/>
      <c r="E1" s="957"/>
      <c r="F1" s="957"/>
      <c r="G1" s="957"/>
      <c r="H1" s="957"/>
      <c r="I1" s="957"/>
      <c r="J1" s="957"/>
      <c r="K1" s="957"/>
      <c r="L1" s="957"/>
      <c r="M1" s="957"/>
      <c r="N1" s="957"/>
    </row>
    <row r="2" spans="1:14" ht="24" customHeight="1" x14ac:dyDescent="0.2">
      <c r="A2" s="957"/>
      <c r="B2" s="957"/>
      <c r="C2" s="957"/>
      <c r="D2" s="957"/>
      <c r="E2" s="957"/>
      <c r="F2" s="957"/>
      <c r="G2" s="957"/>
      <c r="H2" s="957"/>
      <c r="I2" s="957"/>
      <c r="J2" s="957"/>
      <c r="K2" s="957"/>
      <c r="L2" s="957"/>
      <c r="M2" s="957"/>
      <c r="N2" s="957"/>
    </row>
    <row r="3" spans="1:14" ht="24" customHeight="1" x14ac:dyDescent="0.2">
      <c r="A3" s="957"/>
      <c r="B3" s="957"/>
      <c r="C3" s="957"/>
      <c r="D3" s="957"/>
      <c r="E3" s="957"/>
      <c r="F3" s="957"/>
      <c r="G3" s="957"/>
      <c r="H3" s="957"/>
      <c r="I3" s="957"/>
      <c r="J3" s="957"/>
      <c r="K3" s="957"/>
      <c r="L3" s="957"/>
      <c r="M3" s="957"/>
      <c r="N3" s="957"/>
    </row>
    <row r="4" spans="1:14" ht="24" customHeight="1" x14ac:dyDescent="0.2">
      <c r="A4" s="957"/>
      <c r="B4" s="957"/>
      <c r="C4" s="957"/>
      <c r="D4" s="957"/>
      <c r="E4" s="957"/>
      <c r="F4" s="957"/>
      <c r="G4" s="957"/>
      <c r="H4" s="957"/>
      <c r="I4" s="957"/>
      <c r="J4" s="957"/>
      <c r="K4" s="957"/>
      <c r="L4" s="957"/>
      <c r="M4" s="957"/>
      <c r="N4" s="957"/>
    </row>
    <row r="5" spans="1:14" ht="24" customHeight="1" thickBot="1" x14ac:dyDescent="0.25"/>
    <row r="6" spans="1:14" ht="24" customHeight="1" thickBot="1" x14ac:dyDescent="0.25">
      <c r="B6" s="142" t="s">
        <v>199</v>
      </c>
      <c r="C6" s="143"/>
      <c r="D6" s="143"/>
      <c r="E6" s="143"/>
      <c r="F6" s="144"/>
      <c r="G6" s="144"/>
      <c r="H6" s="144"/>
      <c r="I6" s="144"/>
      <c r="J6" s="144"/>
      <c r="K6" s="144"/>
      <c r="L6" s="143"/>
      <c r="M6" s="143"/>
      <c r="N6" s="145"/>
    </row>
    <row r="8" spans="1:14" ht="35.25" customHeight="1" x14ac:dyDescent="0.2">
      <c r="E8" s="954" t="s">
        <v>200</v>
      </c>
      <c r="F8" s="955"/>
      <c r="G8" s="146"/>
      <c r="H8" s="956" t="s">
        <v>201</v>
      </c>
      <c r="I8" s="956"/>
      <c r="J8" s="146"/>
      <c r="K8" s="147"/>
    </row>
    <row r="9" spans="1:14" ht="24" customHeight="1" x14ac:dyDescent="0.2">
      <c r="E9" s="952" t="s">
        <v>202</v>
      </c>
      <c r="F9" s="953"/>
      <c r="G9" s="148"/>
      <c r="H9" s="953" t="s">
        <v>203</v>
      </c>
      <c r="I9" s="953"/>
      <c r="J9" s="148"/>
      <c r="K9" s="149" t="s">
        <v>204</v>
      </c>
    </row>
    <row r="10" spans="1:14" ht="24" customHeight="1" x14ac:dyDescent="0.2">
      <c r="E10" s="952" t="s">
        <v>205</v>
      </c>
      <c r="F10" s="953"/>
      <c r="G10" s="148"/>
      <c r="H10" s="953" t="s">
        <v>206</v>
      </c>
      <c r="I10" s="953"/>
      <c r="J10" s="148"/>
      <c r="K10" s="149" t="s">
        <v>207</v>
      </c>
    </row>
    <row r="11" spans="1:14" ht="24" customHeight="1" x14ac:dyDescent="0.2">
      <c r="E11" s="952" t="s">
        <v>208</v>
      </c>
      <c r="F11" s="953"/>
      <c r="G11" s="148"/>
      <c r="H11" s="953" t="s">
        <v>209</v>
      </c>
      <c r="I11" s="953"/>
      <c r="J11" s="148"/>
      <c r="K11" s="149"/>
    </row>
    <row r="12" spans="1:14" ht="24" customHeight="1" x14ac:dyDescent="0.2">
      <c r="E12" s="952"/>
      <c r="F12" s="953"/>
      <c r="G12" s="148"/>
      <c r="H12" s="953" t="s">
        <v>210</v>
      </c>
      <c r="I12" s="953"/>
      <c r="J12" s="148"/>
      <c r="K12" s="149"/>
    </row>
    <row r="13" spans="1:14" ht="24" customHeight="1" x14ac:dyDescent="0.2">
      <c r="D13" s="156"/>
      <c r="E13" s="948">
        <v>1</v>
      </c>
      <c r="F13" s="949"/>
      <c r="G13" s="150"/>
      <c r="H13" s="949">
        <f>+E13</f>
        <v>1</v>
      </c>
      <c r="I13" s="949"/>
      <c r="J13" s="150"/>
      <c r="K13" s="151" t="s">
        <v>211</v>
      </c>
    </row>
    <row r="14" spans="1:14" ht="24" customHeight="1" x14ac:dyDescent="0.2">
      <c r="D14" s="156"/>
      <c r="E14" s="948">
        <v>28</v>
      </c>
      <c r="F14" s="949"/>
      <c r="G14" s="150"/>
      <c r="H14" s="949">
        <f>+E14</f>
        <v>28</v>
      </c>
      <c r="I14" s="949"/>
      <c r="J14" s="150"/>
      <c r="K14" s="151" t="s">
        <v>212</v>
      </c>
    </row>
    <row r="15" spans="1:14" ht="24" customHeight="1" x14ac:dyDescent="0.2">
      <c r="D15" s="156"/>
      <c r="E15" s="948">
        <v>265</v>
      </c>
      <c r="F15" s="949"/>
      <c r="G15" s="150"/>
      <c r="H15" s="949">
        <f>+E15</f>
        <v>265</v>
      </c>
      <c r="I15" s="949"/>
      <c r="J15" s="150"/>
      <c r="K15" s="151" t="s">
        <v>213</v>
      </c>
    </row>
    <row r="16" spans="1:14" ht="24" customHeight="1" x14ac:dyDescent="0.2">
      <c r="D16" s="29"/>
      <c r="E16" s="634"/>
      <c r="F16" s="634"/>
      <c r="G16" s="634"/>
      <c r="H16" s="634"/>
      <c r="I16" s="634"/>
      <c r="J16" s="635" t="s">
        <v>214</v>
      </c>
      <c r="K16" s="634"/>
    </row>
    <row r="17" spans="4:11" ht="24" customHeight="1" x14ac:dyDescent="0.2">
      <c r="D17" s="29"/>
      <c r="E17" s="948">
        <v>10200</v>
      </c>
      <c r="F17" s="949">
        <v>10900</v>
      </c>
      <c r="G17" s="150"/>
      <c r="H17" s="152"/>
      <c r="I17" s="152"/>
      <c r="J17" s="150" t="s">
        <v>215</v>
      </c>
      <c r="K17" s="151" t="s">
        <v>111</v>
      </c>
    </row>
    <row r="18" spans="4:11" ht="24" customHeight="1" x14ac:dyDescent="0.2">
      <c r="D18" s="29"/>
      <c r="E18" s="948">
        <v>1760</v>
      </c>
      <c r="F18" s="949"/>
      <c r="G18" s="150"/>
      <c r="H18" s="152"/>
      <c r="I18" s="152"/>
      <c r="J18" s="150"/>
      <c r="K18" s="151" t="s">
        <v>103</v>
      </c>
    </row>
    <row r="19" spans="4:11" ht="24" customHeight="1" x14ac:dyDescent="0.2">
      <c r="D19" s="29"/>
      <c r="E19" s="948">
        <v>79</v>
      </c>
      <c r="F19" s="949"/>
      <c r="G19" s="150"/>
      <c r="H19" s="152"/>
      <c r="I19" s="152"/>
      <c r="J19" s="150" t="s">
        <v>216</v>
      </c>
      <c r="K19" s="151" t="s">
        <v>112</v>
      </c>
    </row>
    <row r="20" spans="4:11" ht="24" customHeight="1" x14ac:dyDescent="0.2">
      <c r="D20" s="156"/>
      <c r="E20" s="948">
        <v>12400</v>
      </c>
      <c r="F20" s="949"/>
      <c r="G20" s="150"/>
      <c r="H20" s="949">
        <f>+E20</f>
        <v>12400</v>
      </c>
      <c r="I20" s="949"/>
      <c r="J20" s="150"/>
      <c r="K20" s="151" t="s">
        <v>217</v>
      </c>
    </row>
    <row r="21" spans="4:11" ht="24" customHeight="1" x14ac:dyDescent="0.2">
      <c r="D21" s="156"/>
      <c r="E21" s="948">
        <v>677</v>
      </c>
      <c r="F21" s="949"/>
      <c r="G21" s="150"/>
      <c r="H21" s="949">
        <f t="shared" ref="H21:H38" si="0">+E21</f>
        <v>677</v>
      </c>
      <c r="I21" s="949"/>
      <c r="J21" s="150"/>
      <c r="K21" s="151" t="s">
        <v>218</v>
      </c>
    </row>
    <row r="22" spans="4:11" ht="24" customHeight="1" x14ac:dyDescent="0.2">
      <c r="D22" s="29"/>
      <c r="E22" s="948">
        <v>116</v>
      </c>
      <c r="F22" s="949"/>
      <c r="G22" s="150"/>
      <c r="H22" s="949">
        <f t="shared" si="0"/>
        <v>116</v>
      </c>
      <c r="I22" s="949"/>
      <c r="J22" s="150"/>
      <c r="K22" s="151" t="s">
        <v>219</v>
      </c>
    </row>
    <row r="23" spans="4:11" ht="24" customHeight="1" x14ac:dyDescent="0.2">
      <c r="D23" s="156"/>
      <c r="E23" s="948">
        <v>3170</v>
      </c>
      <c r="F23" s="949"/>
      <c r="G23" s="150"/>
      <c r="H23" s="949">
        <f t="shared" si="0"/>
        <v>3170</v>
      </c>
      <c r="I23" s="949"/>
      <c r="J23" s="150"/>
      <c r="K23" s="151" t="s">
        <v>220</v>
      </c>
    </row>
    <row r="24" spans="4:11" ht="24" customHeight="1" x14ac:dyDescent="0.2">
      <c r="D24" s="156"/>
      <c r="E24" s="948">
        <v>1120</v>
      </c>
      <c r="F24" s="949"/>
      <c r="G24" s="150"/>
      <c r="H24" s="949">
        <f t="shared" si="0"/>
        <v>1120</v>
      </c>
      <c r="I24" s="949"/>
      <c r="J24" s="150"/>
      <c r="K24" s="151" t="s">
        <v>221</v>
      </c>
    </row>
    <row r="25" spans="4:11" ht="24" customHeight="1" x14ac:dyDescent="0.2">
      <c r="D25" s="156"/>
      <c r="E25" s="948">
        <v>1300</v>
      </c>
      <c r="F25" s="949"/>
      <c r="G25" s="150"/>
      <c r="H25" s="949">
        <f t="shared" si="0"/>
        <v>1300</v>
      </c>
      <c r="I25" s="949"/>
      <c r="J25" s="150"/>
      <c r="K25" s="151" t="s">
        <v>222</v>
      </c>
    </row>
    <row r="26" spans="4:11" ht="24" customHeight="1" x14ac:dyDescent="0.2">
      <c r="D26" s="156"/>
      <c r="E26" s="948">
        <v>328</v>
      </c>
      <c r="F26" s="949"/>
      <c r="G26" s="150"/>
      <c r="H26" s="949">
        <f t="shared" si="0"/>
        <v>328</v>
      </c>
      <c r="I26" s="949"/>
      <c r="J26" s="150"/>
      <c r="K26" s="151" t="s">
        <v>223</v>
      </c>
    </row>
    <row r="27" spans="4:11" ht="24" customHeight="1" x14ac:dyDescent="0.2">
      <c r="D27" s="156"/>
      <c r="E27" s="948">
        <v>4800</v>
      </c>
      <c r="F27" s="949"/>
      <c r="G27" s="150"/>
      <c r="H27" s="949">
        <f t="shared" si="0"/>
        <v>4800</v>
      </c>
      <c r="I27" s="949"/>
      <c r="J27" s="150"/>
      <c r="K27" s="151" t="s">
        <v>224</v>
      </c>
    </row>
    <row r="28" spans="4:11" ht="24" customHeight="1" x14ac:dyDescent="0.2">
      <c r="D28" s="29"/>
      <c r="E28" s="948">
        <v>16</v>
      </c>
      <c r="F28" s="949"/>
      <c r="G28" s="150"/>
      <c r="H28" s="949">
        <f t="shared" si="0"/>
        <v>16</v>
      </c>
      <c r="I28" s="949"/>
      <c r="J28" s="150"/>
      <c r="K28" s="151" t="s">
        <v>225</v>
      </c>
    </row>
    <row r="29" spans="4:11" ht="24" customHeight="1" x14ac:dyDescent="0.2">
      <c r="D29" s="156"/>
      <c r="E29" s="948">
        <v>138</v>
      </c>
      <c r="F29" s="949"/>
      <c r="G29" s="150"/>
      <c r="H29" s="949">
        <f t="shared" si="0"/>
        <v>138</v>
      </c>
      <c r="I29" s="949"/>
      <c r="J29" s="150"/>
      <c r="K29" s="151" t="s">
        <v>226</v>
      </c>
    </row>
    <row r="30" spans="4:11" ht="24" customHeight="1" x14ac:dyDescent="0.2">
      <c r="D30" s="29"/>
      <c r="E30" s="948">
        <v>4</v>
      </c>
      <c r="F30" s="949"/>
      <c r="G30" s="150"/>
      <c r="H30" s="949">
        <f t="shared" si="0"/>
        <v>4</v>
      </c>
      <c r="I30" s="949"/>
      <c r="J30" s="150"/>
      <c r="K30" s="151" t="s">
        <v>227</v>
      </c>
    </row>
    <row r="31" spans="4:11" ht="24" customHeight="1" x14ac:dyDescent="0.2">
      <c r="D31" s="156"/>
      <c r="E31" s="948">
        <v>3350</v>
      </c>
      <c r="F31" s="949"/>
      <c r="G31" s="150"/>
      <c r="H31" s="949">
        <f t="shared" si="0"/>
        <v>3350</v>
      </c>
      <c r="I31" s="949"/>
      <c r="J31" s="150"/>
      <c r="K31" s="151" t="s">
        <v>228</v>
      </c>
    </row>
    <row r="32" spans="4:11" ht="24" customHeight="1" x14ac:dyDescent="0.2">
      <c r="D32" s="29"/>
      <c r="E32" s="948">
        <v>1210</v>
      </c>
      <c r="F32" s="949"/>
      <c r="G32" s="150"/>
      <c r="H32" s="949">
        <f t="shared" si="0"/>
        <v>1210</v>
      </c>
      <c r="I32" s="949"/>
      <c r="J32" s="150"/>
      <c r="K32" s="151" t="s">
        <v>229</v>
      </c>
    </row>
    <row r="33" spans="4:17" ht="24" customHeight="1" x14ac:dyDescent="0.2">
      <c r="D33" s="29"/>
      <c r="E33" s="948">
        <v>1330</v>
      </c>
      <c r="F33" s="949"/>
      <c r="G33" s="150"/>
      <c r="H33" s="949">
        <f t="shared" si="0"/>
        <v>1330</v>
      </c>
      <c r="I33" s="949"/>
      <c r="J33" s="150"/>
      <c r="K33" s="151" t="s">
        <v>230</v>
      </c>
    </row>
    <row r="34" spans="4:17" ht="42" customHeight="1" x14ac:dyDescent="0.2">
      <c r="D34" s="156"/>
      <c r="E34" s="948">
        <v>8060</v>
      </c>
      <c r="F34" s="949"/>
      <c r="G34" s="150"/>
      <c r="H34" s="949">
        <f t="shared" si="0"/>
        <v>8060</v>
      </c>
      <c r="I34" s="949"/>
      <c r="J34" s="150"/>
      <c r="K34" s="151" t="s">
        <v>231</v>
      </c>
    </row>
    <row r="35" spans="4:17" ht="24" customHeight="1" x14ac:dyDescent="0.2">
      <c r="D35" s="156"/>
      <c r="E35" s="948">
        <v>716</v>
      </c>
      <c r="F35" s="949"/>
      <c r="G35" s="150"/>
      <c r="H35" s="949">
        <f t="shared" si="0"/>
        <v>716</v>
      </c>
      <c r="I35" s="949"/>
      <c r="J35" s="150"/>
      <c r="K35" s="151" t="s">
        <v>232</v>
      </c>
    </row>
    <row r="36" spans="4:17" ht="24" customHeight="1" x14ac:dyDescent="0.2">
      <c r="D36" s="29"/>
      <c r="E36" s="948">
        <v>858</v>
      </c>
      <c r="F36" s="949"/>
      <c r="G36" s="150"/>
      <c r="H36" s="949">
        <f t="shared" si="0"/>
        <v>858</v>
      </c>
      <c r="I36" s="949"/>
      <c r="J36" s="150"/>
      <c r="K36" s="151" t="s">
        <v>233</v>
      </c>
    </row>
    <row r="37" spans="4:17" ht="24" customHeight="1" x14ac:dyDescent="0.2">
      <c r="D37" s="29"/>
      <c r="E37" s="948">
        <v>804</v>
      </c>
      <c r="F37" s="949"/>
      <c r="G37" s="150"/>
      <c r="H37" s="949">
        <f t="shared" si="0"/>
        <v>804</v>
      </c>
      <c r="I37" s="949"/>
      <c r="J37" s="150"/>
      <c r="K37" s="151" t="s">
        <v>234</v>
      </c>
    </row>
    <row r="38" spans="4:17" ht="24" customHeight="1" x14ac:dyDescent="0.2">
      <c r="D38" s="156"/>
      <c r="E38" s="948">
        <v>1650</v>
      </c>
      <c r="F38" s="949"/>
      <c r="G38" s="150"/>
      <c r="H38" s="949">
        <f t="shared" si="0"/>
        <v>1650</v>
      </c>
      <c r="I38" s="949"/>
      <c r="J38" s="150"/>
      <c r="K38" s="151" t="s">
        <v>235</v>
      </c>
    </row>
    <row r="39" spans="4:17" ht="24" customHeight="1" x14ac:dyDescent="0.2">
      <c r="D39" s="29"/>
      <c r="E39" s="632"/>
      <c r="F39" s="632"/>
      <c r="G39" s="632"/>
      <c r="H39" s="632"/>
      <c r="I39" s="632"/>
      <c r="J39" s="633" t="s">
        <v>236</v>
      </c>
      <c r="K39" s="632"/>
    </row>
    <row r="40" spans="4:17" ht="24" customHeight="1" x14ac:dyDescent="0.2">
      <c r="D40" s="156"/>
      <c r="E40" s="948">
        <v>6630</v>
      </c>
      <c r="F40" s="949"/>
      <c r="G40" s="150"/>
      <c r="H40" s="949">
        <f>+E40</f>
        <v>6630</v>
      </c>
      <c r="I40" s="949"/>
      <c r="J40" s="150" t="s">
        <v>116</v>
      </c>
      <c r="K40" s="151" t="s">
        <v>237</v>
      </c>
    </row>
    <row r="41" spans="4:17" ht="24" customHeight="1" x14ac:dyDescent="0.2">
      <c r="D41" s="156"/>
      <c r="E41" s="948">
        <v>11100</v>
      </c>
      <c r="F41" s="949"/>
      <c r="G41" s="150"/>
      <c r="H41" s="949">
        <f t="shared" ref="H41:H50" si="1">+E41</f>
        <v>11100</v>
      </c>
      <c r="I41" s="949"/>
      <c r="J41" s="150" t="s">
        <v>115</v>
      </c>
      <c r="K41" s="151" t="s">
        <v>238</v>
      </c>
    </row>
    <row r="42" spans="4:17" ht="24" customHeight="1" x14ac:dyDescent="0.2">
      <c r="D42" s="156"/>
      <c r="E42" s="948">
        <v>8900</v>
      </c>
      <c r="F42" s="949"/>
      <c r="G42" s="150"/>
      <c r="H42" s="949">
        <f t="shared" si="1"/>
        <v>8900</v>
      </c>
      <c r="I42" s="949"/>
      <c r="J42" s="150" t="s">
        <v>117</v>
      </c>
      <c r="K42" s="151" t="s">
        <v>239</v>
      </c>
    </row>
    <row r="43" spans="4:17" ht="24" customHeight="1" x14ac:dyDescent="0.2">
      <c r="D43" s="156"/>
      <c r="E43" s="948">
        <v>9540</v>
      </c>
      <c r="F43" s="949"/>
      <c r="G43" s="150"/>
      <c r="H43" s="949">
        <f t="shared" si="1"/>
        <v>9540</v>
      </c>
      <c r="I43" s="949"/>
      <c r="J43" s="150" t="s">
        <v>118</v>
      </c>
      <c r="K43" s="151" t="s">
        <v>240</v>
      </c>
    </row>
    <row r="44" spans="4:17" ht="24" customHeight="1" x14ac:dyDescent="0.2">
      <c r="D44" s="156"/>
      <c r="E44" s="948">
        <v>9200</v>
      </c>
      <c r="F44" s="949"/>
      <c r="G44" s="150"/>
      <c r="H44" s="949">
        <f t="shared" si="1"/>
        <v>9200</v>
      </c>
      <c r="I44" s="949"/>
      <c r="J44" s="150" t="s">
        <v>241</v>
      </c>
      <c r="K44" s="151" t="s">
        <v>242</v>
      </c>
    </row>
    <row r="45" spans="4:17" ht="24" customHeight="1" x14ac:dyDescent="0.2">
      <c r="D45" s="156"/>
      <c r="E45" s="948">
        <v>8550</v>
      </c>
      <c r="F45" s="949"/>
      <c r="G45" s="150"/>
      <c r="H45" s="949">
        <f t="shared" si="1"/>
        <v>8550</v>
      </c>
      <c r="I45" s="949"/>
      <c r="J45" s="150"/>
      <c r="K45" s="151" t="s">
        <v>243</v>
      </c>
    </row>
    <row r="46" spans="4:17" ht="24" customHeight="1" x14ac:dyDescent="0.2">
      <c r="D46" s="156"/>
      <c r="E46" s="948">
        <v>7910</v>
      </c>
      <c r="F46" s="949"/>
      <c r="G46" s="150"/>
      <c r="H46" s="949">
        <f t="shared" si="1"/>
        <v>7910</v>
      </c>
      <c r="I46" s="949"/>
      <c r="J46" s="150" t="s">
        <v>244</v>
      </c>
      <c r="K46" s="151" t="s">
        <v>245</v>
      </c>
    </row>
    <row r="47" spans="4:17" ht="24" customHeight="1" x14ac:dyDescent="0.2">
      <c r="D47" s="29"/>
      <c r="E47" s="948">
        <v>7190</v>
      </c>
      <c r="F47" s="949"/>
      <c r="G47" s="150"/>
      <c r="H47" s="949">
        <f t="shared" si="1"/>
        <v>7190</v>
      </c>
      <c r="I47" s="949"/>
      <c r="J47" s="150"/>
      <c r="K47" s="151" t="s">
        <v>246</v>
      </c>
    </row>
    <row r="48" spans="4:17" ht="24" customHeight="1" x14ac:dyDescent="0.2">
      <c r="D48" s="29"/>
      <c r="E48" s="948">
        <v>16100</v>
      </c>
      <c r="F48" s="949"/>
      <c r="G48" s="150"/>
      <c r="H48" s="949">
        <f t="shared" si="1"/>
        <v>16100</v>
      </c>
      <c r="I48" s="949"/>
      <c r="J48" s="150"/>
      <c r="K48" s="151" t="s">
        <v>247</v>
      </c>
      <c r="Q48" s="153"/>
    </row>
    <row r="49" spans="4:11" ht="24" customHeight="1" x14ac:dyDescent="0.2">
      <c r="D49" s="156"/>
      <c r="E49" s="948">
        <v>23500</v>
      </c>
      <c r="F49" s="949"/>
      <c r="G49" s="150"/>
      <c r="H49" s="949">
        <f t="shared" si="1"/>
        <v>23500</v>
      </c>
      <c r="I49" s="949"/>
      <c r="J49" s="150"/>
      <c r="K49" s="151" t="s">
        <v>248</v>
      </c>
    </row>
    <row r="50" spans="4:11" ht="24" customHeight="1" x14ac:dyDescent="0.2">
      <c r="D50" s="29"/>
      <c r="E50" s="950">
        <v>17400</v>
      </c>
      <c r="F50" s="951"/>
      <c r="G50" s="154"/>
      <c r="H50" s="949">
        <f t="shared" si="1"/>
        <v>17400</v>
      </c>
      <c r="I50" s="949"/>
      <c r="J50" s="154"/>
      <c r="K50" s="155" t="s">
        <v>249</v>
      </c>
    </row>
    <row r="51" spans="4:11" ht="24" customHeight="1" x14ac:dyDescent="0.2">
      <c r="D51" s="156"/>
    </row>
  </sheetData>
  <sheetProtection algorithmName="SHA-512" hashValue="N4eecscC2zoFCaCeLiBd+bubZm1jgAWVDOmz8K2jpF7M+t51n+xmqv8dAbh9VYqBm7aY+rjr2YW4UgopMDli+w==" saltValue="GX/uJVD5RRm1UwWh/aAG/Q==" spinCount="100000" sheet="1" selectLockedCells="1"/>
  <mergeCells count="80">
    <mergeCell ref="E8:F8"/>
    <mergeCell ref="H8:I8"/>
    <mergeCell ref="E9:F9"/>
    <mergeCell ref="H9:I9"/>
    <mergeCell ref="A1:N4"/>
    <mergeCell ref="E10:F10"/>
    <mergeCell ref="H10:I10"/>
    <mergeCell ref="E11:F11"/>
    <mergeCell ref="H11:I11"/>
    <mergeCell ref="E12:F12"/>
    <mergeCell ref="H12:I12"/>
    <mergeCell ref="E13:F13"/>
    <mergeCell ref="H13:I13"/>
    <mergeCell ref="E14:F14"/>
    <mergeCell ref="H14:I14"/>
    <mergeCell ref="E15:F15"/>
    <mergeCell ref="H15:I15"/>
    <mergeCell ref="E17:F17"/>
    <mergeCell ref="E18:F18"/>
    <mergeCell ref="E19:F19"/>
    <mergeCell ref="E20:F20"/>
    <mergeCell ref="H20:I20"/>
    <mergeCell ref="E21:F21"/>
    <mergeCell ref="H21:I21"/>
    <mergeCell ref="E22:F22"/>
    <mergeCell ref="H22:I22"/>
    <mergeCell ref="E23:F23"/>
    <mergeCell ref="H23:I23"/>
    <mergeCell ref="E24:F24"/>
    <mergeCell ref="H24:I24"/>
    <mergeCell ref="E25:F25"/>
    <mergeCell ref="H25:I25"/>
    <mergeCell ref="E26:F26"/>
    <mergeCell ref="H26:I26"/>
    <mergeCell ref="E27:F27"/>
    <mergeCell ref="H27:I27"/>
    <mergeCell ref="E28:F28"/>
    <mergeCell ref="H28:I28"/>
    <mergeCell ref="E29:F29"/>
    <mergeCell ref="H29:I29"/>
    <mergeCell ref="E30:F30"/>
    <mergeCell ref="H30:I30"/>
    <mergeCell ref="E31:F31"/>
    <mergeCell ref="H31:I31"/>
    <mergeCell ref="E32:F32"/>
    <mergeCell ref="H32:I32"/>
    <mergeCell ref="E33:F33"/>
    <mergeCell ref="H33:I33"/>
    <mergeCell ref="E34:F34"/>
    <mergeCell ref="H34:I34"/>
    <mergeCell ref="E35:F35"/>
    <mergeCell ref="H35:I35"/>
    <mergeCell ref="E42:F42"/>
    <mergeCell ref="H42:I42"/>
    <mergeCell ref="E36:F36"/>
    <mergeCell ref="H36:I36"/>
    <mergeCell ref="E37:F37"/>
    <mergeCell ref="H37:I37"/>
    <mergeCell ref="E38:F38"/>
    <mergeCell ref="H38:I38"/>
    <mergeCell ref="E40:F40"/>
    <mergeCell ref="H40:I40"/>
    <mergeCell ref="E41:F41"/>
    <mergeCell ref="H41:I41"/>
    <mergeCell ref="E43:F43"/>
    <mergeCell ref="H43:I43"/>
    <mergeCell ref="E44:F44"/>
    <mergeCell ref="H44:I44"/>
    <mergeCell ref="E45:F45"/>
    <mergeCell ref="H45:I45"/>
    <mergeCell ref="E49:F49"/>
    <mergeCell ref="H49:I49"/>
    <mergeCell ref="E50:F50"/>
    <mergeCell ref="H50:I50"/>
    <mergeCell ref="E46:F46"/>
    <mergeCell ref="H46:I46"/>
    <mergeCell ref="E47:F47"/>
    <mergeCell ref="H47:I47"/>
    <mergeCell ref="E48:F48"/>
    <mergeCell ref="H48:I48"/>
  </mergeCells>
  <pageMargins left="0.70866141732283472" right="0.70866141732283472" top="0.74803149606299213" bottom="0.74803149606299213" header="0.31496062992125984" footer="0.31496062992125984"/>
  <pageSetup paperSize="9" scale="68" orientation="landscape" r:id="rId1"/>
  <headerFoot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Y1002"/>
  <sheetViews>
    <sheetView rightToLeft="1" topLeftCell="A2" zoomScale="90" zoomScaleNormal="90" workbookViewId="0">
      <selection activeCell="I4" sqref="I4"/>
    </sheetView>
  </sheetViews>
  <sheetFormatPr baseColWidth="10" defaultColWidth="12.6640625" defaultRowHeight="15" customHeight="1" x14ac:dyDescent="0.15"/>
  <cols>
    <col min="1" max="5" width="8.6640625" style="403" customWidth="1"/>
    <col min="6" max="6" width="13.1640625" style="403" customWidth="1"/>
    <col min="7" max="9" width="8.6640625" style="403" customWidth="1"/>
    <col min="10" max="10" width="12" style="403" customWidth="1"/>
    <col min="11" max="11" width="6" style="403" customWidth="1"/>
    <col min="12" max="12" width="5" style="403" customWidth="1"/>
    <col min="13" max="19" width="8.6640625" style="403" customWidth="1"/>
    <col min="20" max="20" width="16.1640625" style="403" customWidth="1"/>
    <col min="21" max="21" width="12.6640625" style="403" customWidth="1"/>
    <col min="22" max="22" width="12" style="403" customWidth="1"/>
    <col min="23" max="26" width="8.6640625" style="403" customWidth="1"/>
    <col min="27" max="16384" width="12.6640625" style="403"/>
  </cols>
  <sheetData>
    <row r="1" spans="6:24" ht="15" customHeight="1" x14ac:dyDescent="0.15">
      <c r="J1" s="403">
        <v>2025</v>
      </c>
    </row>
    <row r="2" spans="6:24" ht="15" customHeight="1" x14ac:dyDescent="0.15">
      <c r="J2" s="403">
        <v>2024</v>
      </c>
    </row>
    <row r="3" spans="6:24" ht="13.5" customHeight="1" x14ac:dyDescent="0.15">
      <c r="J3" s="437">
        <v>2023</v>
      </c>
    </row>
    <row r="4" spans="6:24" ht="13.5" customHeight="1" x14ac:dyDescent="0.15">
      <c r="J4" s="437">
        <v>2022</v>
      </c>
    </row>
    <row r="5" spans="6:24" ht="13.5" customHeight="1" x14ac:dyDescent="0.15">
      <c r="J5" s="437">
        <v>2021</v>
      </c>
    </row>
    <row r="6" spans="6:24" ht="13.5" customHeight="1" x14ac:dyDescent="0.15">
      <c r="J6" s="437">
        <v>2020</v>
      </c>
    </row>
    <row r="7" spans="6:24" ht="13.5" customHeight="1" x14ac:dyDescent="0.15">
      <c r="J7" s="437">
        <v>2019</v>
      </c>
    </row>
    <row r="8" spans="6:24" ht="13.5" customHeight="1" x14ac:dyDescent="0.15">
      <c r="J8" s="437">
        <v>2018</v>
      </c>
    </row>
    <row r="9" spans="6:24" ht="13.5" customHeight="1" x14ac:dyDescent="0.15">
      <c r="J9" s="437">
        <v>2017</v>
      </c>
    </row>
    <row r="10" spans="6:24" ht="13.5" customHeight="1" x14ac:dyDescent="0.15">
      <c r="J10" s="437">
        <v>2016</v>
      </c>
      <c r="U10" s="437" t="s">
        <v>52</v>
      </c>
    </row>
    <row r="11" spans="6:24" ht="13.5" customHeight="1" x14ac:dyDescent="0.15">
      <c r="J11" s="437">
        <v>2015</v>
      </c>
      <c r="P11" s="437" t="s">
        <v>3</v>
      </c>
      <c r="U11" s="437" t="s">
        <v>53</v>
      </c>
    </row>
    <row r="12" spans="6:24" ht="36" customHeight="1" x14ac:dyDescent="0.15">
      <c r="F12" s="438" t="s">
        <v>4</v>
      </c>
      <c r="G12" s="439"/>
      <c r="J12" s="437">
        <v>2014</v>
      </c>
      <c r="M12" s="437"/>
      <c r="P12" s="440" t="s">
        <v>21</v>
      </c>
      <c r="T12" s="441" t="s">
        <v>54</v>
      </c>
      <c r="U12" s="442" t="s">
        <v>4</v>
      </c>
      <c r="V12" s="443" t="s">
        <v>55</v>
      </c>
      <c r="W12" s="444"/>
      <c r="X12" s="445"/>
    </row>
    <row r="13" spans="6:24" ht="13.5" customHeight="1" x14ac:dyDescent="0.15">
      <c r="F13" s="446" t="s">
        <v>5</v>
      </c>
      <c r="G13" s="439"/>
      <c r="J13" s="437">
        <v>2013</v>
      </c>
      <c r="M13" s="437" t="s">
        <v>13</v>
      </c>
      <c r="P13" s="437" t="s">
        <v>22</v>
      </c>
      <c r="T13" s="447"/>
      <c r="U13" s="438" t="s">
        <v>4</v>
      </c>
      <c r="V13" s="438" t="s">
        <v>5</v>
      </c>
      <c r="W13" s="438" t="s">
        <v>190</v>
      </c>
      <c r="X13" s="438" t="s">
        <v>7</v>
      </c>
    </row>
    <row r="14" spans="6:24" ht="13.5" customHeight="1" x14ac:dyDescent="0.15">
      <c r="F14" s="438" t="s">
        <v>190</v>
      </c>
      <c r="G14" s="439"/>
      <c r="J14" s="437">
        <v>2012</v>
      </c>
      <c r="M14" s="437" t="s">
        <v>14</v>
      </c>
      <c r="P14" s="437" t="s">
        <v>23</v>
      </c>
      <c r="T14" s="437" t="s">
        <v>21</v>
      </c>
      <c r="U14" s="448">
        <v>0.9</v>
      </c>
      <c r="V14" s="448">
        <v>0.54300000000000004</v>
      </c>
      <c r="W14" s="448">
        <v>0.29599999999999999</v>
      </c>
      <c r="X14" s="448">
        <v>0.68100000000000005</v>
      </c>
    </row>
    <row r="15" spans="6:24" ht="13.5" customHeight="1" x14ac:dyDescent="0.15">
      <c r="F15" s="446" t="s">
        <v>7</v>
      </c>
      <c r="G15" s="439"/>
      <c r="J15" s="437">
        <v>2011</v>
      </c>
      <c r="M15" s="437"/>
      <c r="P15" s="437" t="s">
        <v>56</v>
      </c>
      <c r="T15" s="437" t="s">
        <v>22</v>
      </c>
      <c r="U15" s="448">
        <v>0.26500000000000001</v>
      </c>
      <c r="V15" s="448">
        <v>0.312</v>
      </c>
      <c r="W15" s="448">
        <v>0.21</v>
      </c>
      <c r="X15" s="448">
        <v>0.39300000000000002</v>
      </c>
    </row>
    <row r="16" spans="6:24" ht="13.5" customHeight="1" x14ac:dyDescent="0.2">
      <c r="F16" s="449"/>
      <c r="J16" s="437">
        <v>2010</v>
      </c>
      <c r="M16" s="437"/>
      <c r="P16" s="437" t="s">
        <v>25</v>
      </c>
      <c r="T16" s="437" t="s">
        <v>23</v>
      </c>
      <c r="U16" s="448">
        <v>0.11899999999999999</v>
      </c>
      <c r="V16" s="448">
        <v>0.14699999999999999</v>
      </c>
      <c r="W16" s="448">
        <v>0.115</v>
      </c>
      <c r="X16" s="450">
        <v>0.19600000000000001</v>
      </c>
    </row>
    <row r="17" spans="3:25" ht="13.5" customHeight="1" x14ac:dyDescent="0.15">
      <c r="J17" s="437">
        <v>2009</v>
      </c>
      <c r="M17" s="437"/>
      <c r="P17" s="437" t="s">
        <v>57</v>
      </c>
      <c r="T17" s="451" t="s">
        <v>24</v>
      </c>
      <c r="U17" s="436">
        <f>U16*0.02</f>
        <v>2.3799999999999997E-3</v>
      </c>
      <c r="V17" s="436">
        <f>V16*0.02</f>
        <v>2.9399999999999999E-3</v>
      </c>
      <c r="W17" s="436">
        <f>W16*0.02</f>
        <v>2.3E-3</v>
      </c>
      <c r="X17" s="436">
        <f>X16*0.02</f>
        <v>3.9199999999999999E-3</v>
      </c>
    </row>
    <row r="18" spans="3:25" ht="13.5" customHeight="1" x14ac:dyDescent="0.15">
      <c r="J18" s="437">
        <v>2008</v>
      </c>
      <c r="M18" s="437" t="s">
        <v>86</v>
      </c>
      <c r="P18" s="437" t="s">
        <v>27</v>
      </c>
      <c r="T18" s="437" t="s">
        <v>25</v>
      </c>
      <c r="U18" s="452">
        <v>0.11799999999999999</v>
      </c>
      <c r="V18" s="452">
        <v>0.13400000000000001</v>
      </c>
      <c r="W18" s="452">
        <v>0.108</v>
      </c>
      <c r="X18" s="453">
        <v>0.159</v>
      </c>
      <c r="Y18" s="402"/>
    </row>
    <row r="19" spans="3:25" ht="13.5" customHeight="1" x14ac:dyDescent="0.15">
      <c r="F19" s="437" t="s">
        <v>58</v>
      </c>
      <c r="J19" s="437">
        <v>2007</v>
      </c>
      <c r="M19" s="437" t="s">
        <v>188</v>
      </c>
      <c r="P19" s="437" t="s">
        <v>28</v>
      </c>
      <c r="T19" s="451" t="s">
        <v>26</v>
      </c>
      <c r="U19" s="448">
        <f>U18*0.02</f>
        <v>2.3600000000000001E-3</v>
      </c>
      <c r="V19" s="448">
        <f>V18*0.02</f>
        <v>2.6800000000000001E-3</v>
      </c>
      <c r="W19" s="448">
        <f>W18*0.02</f>
        <v>2.16E-3</v>
      </c>
      <c r="X19" s="450">
        <f>X18*0.02</f>
        <v>3.1800000000000001E-3</v>
      </c>
      <c r="Y19" s="402"/>
    </row>
    <row r="20" spans="3:25" ht="13.5" customHeight="1" x14ac:dyDescent="0.15">
      <c r="F20" s="437" t="s">
        <v>512</v>
      </c>
      <c r="J20" s="437">
        <v>2006</v>
      </c>
      <c r="M20" s="437" t="s">
        <v>491</v>
      </c>
      <c r="P20" s="437" t="s">
        <v>29</v>
      </c>
      <c r="T20" s="437" t="s">
        <v>27</v>
      </c>
      <c r="U20" s="448">
        <v>2.3E-2</v>
      </c>
      <c r="V20" s="448">
        <v>2.5999999999999999E-2</v>
      </c>
      <c r="W20" s="448">
        <v>2.1000000000000001E-2</v>
      </c>
      <c r="X20" s="450">
        <v>5.8999999999999997E-2</v>
      </c>
      <c r="Y20" s="402"/>
    </row>
    <row r="21" spans="3:25" ht="13.5" customHeight="1" x14ac:dyDescent="0.15">
      <c r="J21" s="437">
        <v>2005</v>
      </c>
      <c r="M21" s="437" t="s">
        <v>189</v>
      </c>
      <c r="P21" s="437" t="s">
        <v>30</v>
      </c>
      <c r="T21" s="437" t="s">
        <v>15</v>
      </c>
      <c r="U21" s="436">
        <f>U20*0.02</f>
        <v>4.6000000000000001E-4</v>
      </c>
      <c r="V21" s="436">
        <f>V20*0.02</f>
        <v>5.1999999999999995E-4</v>
      </c>
      <c r="W21" s="436">
        <f>W20*0.02</f>
        <v>4.2000000000000002E-4</v>
      </c>
      <c r="X21" s="436">
        <f>X20*0.02</f>
        <v>1.1800000000000001E-3</v>
      </c>
      <c r="Y21" s="402"/>
    </row>
    <row r="22" spans="3:25" ht="13.5" customHeight="1" x14ac:dyDescent="0.15">
      <c r="J22" s="437">
        <v>2004</v>
      </c>
      <c r="M22" s="437"/>
      <c r="P22" s="437" t="s">
        <v>31</v>
      </c>
      <c r="T22" s="437" t="s">
        <v>28</v>
      </c>
      <c r="U22" s="448">
        <v>2.3E-2</v>
      </c>
      <c r="V22" s="448">
        <v>2.5999999999999999E-2</v>
      </c>
      <c r="W22" s="448">
        <v>2.1000000000000001E-2</v>
      </c>
      <c r="X22" s="450">
        <v>0.03</v>
      </c>
      <c r="Y22" s="402"/>
    </row>
    <row r="23" spans="3:25" ht="13.5" customHeight="1" x14ac:dyDescent="0.15">
      <c r="J23" s="437">
        <v>2003</v>
      </c>
      <c r="T23" s="437" t="s">
        <v>29</v>
      </c>
      <c r="U23" s="448">
        <v>2E-3</v>
      </c>
      <c r="V23" s="448">
        <v>3.0000000000000001E-3</v>
      </c>
      <c r="W23" s="448">
        <v>2E-3</v>
      </c>
      <c r="X23" s="450">
        <v>3.0000000000000001E-3</v>
      </c>
      <c r="Y23" s="402"/>
    </row>
    <row r="24" spans="3:25" ht="29.25" customHeight="1" x14ac:dyDescent="0.15">
      <c r="J24" s="437">
        <v>2002</v>
      </c>
      <c r="T24" s="437" t="s">
        <v>30</v>
      </c>
      <c r="U24" s="448">
        <v>1E-3</v>
      </c>
      <c r="V24" s="448">
        <v>1E-3</v>
      </c>
      <c r="W24" s="448">
        <v>1E-3</v>
      </c>
      <c r="X24" s="450">
        <v>1E-3</v>
      </c>
      <c r="Y24" s="402"/>
    </row>
    <row r="25" spans="3:25" ht="42.75" customHeight="1" x14ac:dyDescent="0.15">
      <c r="J25" s="437">
        <v>2001</v>
      </c>
      <c r="O25" s="437" t="s">
        <v>59</v>
      </c>
      <c r="S25" s="451" t="s">
        <v>60</v>
      </c>
      <c r="T25" s="437" t="s">
        <v>31</v>
      </c>
      <c r="U25" s="454">
        <v>0</v>
      </c>
      <c r="V25" s="454">
        <v>0</v>
      </c>
      <c r="W25" s="454">
        <v>0</v>
      </c>
      <c r="X25" s="455">
        <v>0</v>
      </c>
    </row>
    <row r="26" spans="3:25" ht="13.5" customHeight="1" x14ac:dyDescent="0.15">
      <c r="C26" s="456"/>
      <c r="D26" s="456"/>
      <c r="E26" s="456"/>
      <c r="F26" s="456"/>
      <c r="G26" s="456"/>
      <c r="H26" s="456"/>
      <c r="I26" s="456"/>
      <c r="J26" s="456">
        <v>2000</v>
      </c>
      <c r="K26" s="456"/>
      <c r="L26" s="456"/>
      <c r="M26" s="456"/>
      <c r="N26" s="456"/>
      <c r="O26" s="456">
        <v>0.9</v>
      </c>
      <c r="P26" s="437">
        <f t="shared" ref="P26:P36" si="0">1-O26</f>
        <v>9.9999999999999978E-2</v>
      </c>
      <c r="S26" s="457" t="s">
        <v>61</v>
      </c>
    </row>
    <row r="27" spans="3:25" ht="13.5" customHeight="1" x14ac:dyDescent="0.15">
      <c r="C27" s="456"/>
      <c r="D27" s="456"/>
      <c r="E27" s="456"/>
      <c r="F27" s="456"/>
      <c r="G27" s="456"/>
      <c r="H27" s="456"/>
      <c r="I27" s="456"/>
      <c r="J27" s="456">
        <v>1999</v>
      </c>
      <c r="K27" s="456"/>
      <c r="L27" s="456"/>
      <c r="M27" s="456"/>
      <c r="N27" s="456"/>
      <c r="O27" s="456">
        <v>0.91</v>
      </c>
      <c r="P27" s="437">
        <f t="shared" si="0"/>
        <v>8.9999999999999969E-2</v>
      </c>
      <c r="T27" s="402"/>
      <c r="U27" s="402"/>
      <c r="V27" s="402"/>
      <c r="W27" s="402"/>
      <c r="X27" s="402"/>
    </row>
    <row r="28" spans="3:25" ht="13.5" customHeight="1" x14ac:dyDescent="0.15">
      <c r="C28" s="456"/>
      <c r="D28" s="456"/>
      <c r="E28" s="456"/>
      <c r="F28" s="456"/>
      <c r="G28" s="456"/>
      <c r="H28" s="456"/>
      <c r="I28" s="456"/>
      <c r="J28" s="456">
        <v>1998</v>
      </c>
      <c r="K28" s="456"/>
      <c r="L28" s="456"/>
      <c r="M28" s="456"/>
      <c r="N28" s="456"/>
      <c r="O28" s="456">
        <v>0.92</v>
      </c>
      <c r="P28" s="437">
        <f t="shared" si="0"/>
        <v>7.999999999999996E-2</v>
      </c>
      <c r="T28" s="402"/>
      <c r="U28" s="402"/>
      <c r="V28" s="402"/>
      <c r="W28" s="402"/>
      <c r="X28" s="402"/>
    </row>
    <row r="29" spans="3:25" ht="13.5" customHeight="1" x14ac:dyDescent="0.15">
      <c r="C29" s="456"/>
      <c r="D29" s="456"/>
      <c r="E29" s="456"/>
      <c r="F29" s="456"/>
      <c r="G29" s="456"/>
      <c r="H29" s="456"/>
      <c r="I29" s="456"/>
      <c r="J29" s="456">
        <v>1997</v>
      </c>
      <c r="K29" s="456"/>
      <c r="L29" s="456"/>
      <c r="M29" s="456"/>
      <c r="N29" s="456"/>
      <c r="O29" s="456">
        <v>0.93</v>
      </c>
      <c r="P29" s="437">
        <f t="shared" si="0"/>
        <v>6.9999999999999951E-2</v>
      </c>
    </row>
    <row r="30" spans="3:25" ht="13.5" customHeight="1" x14ac:dyDescent="0.15">
      <c r="C30" s="456"/>
      <c r="D30" s="456"/>
      <c r="E30" s="456"/>
      <c r="F30" s="456"/>
      <c r="G30" s="456"/>
      <c r="H30" s="456"/>
      <c r="I30" s="456"/>
      <c r="J30" s="456">
        <v>1996</v>
      </c>
      <c r="K30" s="456"/>
      <c r="L30" s="456"/>
      <c r="M30" s="456"/>
      <c r="N30" s="456"/>
      <c r="O30" s="456">
        <v>0.94</v>
      </c>
      <c r="P30" s="437">
        <f t="shared" si="0"/>
        <v>6.0000000000000053E-2</v>
      </c>
    </row>
    <row r="31" spans="3:25" ht="13.5" customHeight="1" x14ac:dyDescent="0.15">
      <c r="C31" s="456"/>
      <c r="D31" s="456"/>
      <c r="E31" s="456"/>
      <c r="F31" s="456"/>
      <c r="G31" s="456"/>
      <c r="H31" s="456"/>
      <c r="I31" s="456"/>
      <c r="J31" s="456">
        <v>1995</v>
      </c>
      <c r="K31" s="456"/>
      <c r="L31" s="456"/>
      <c r="M31" s="456"/>
      <c r="N31" s="456"/>
      <c r="O31" s="456">
        <v>0.95</v>
      </c>
      <c r="P31" s="437">
        <f t="shared" si="0"/>
        <v>5.0000000000000044E-2</v>
      </c>
    </row>
    <row r="32" spans="3:25" ht="13.5" customHeight="1" x14ac:dyDescent="0.15">
      <c r="C32" s="456"/>
      <c r="D32" s="456"/>
      <c r="E32" s="456"/>
      <c r="F32" s="456"/>
      <c r="G32" s="456"/>
      <c r="H32" s="456"/>
      <c r="I32" s="456"/>
      <c r="J32" s="456">
        <v>1994</v>
      </c>
      <c r="K32" s="456"/>
      <c r="L32" s="456"/>
      <c r="M32" s="456"/>
      <c r="N32" s="456"/>
      <c r="O32" s="456">
        <v>0.96</v>
      </c>
      <c r="P32" s="437">
        <f t="shared" si="0"/>
        <v>4.0000000000000036E-2</v>
      </c>
    </row>
    <row r="33" spans="3:16" ht="13.5" customHeight="1" x14ac:dyDescent="0.15">
      <c r="C33" s="456"/>
      <c r="D33" s="456"/>
      <c r="E33" s="456"/>
      <c r="F33" s="456"/>
      <c r="G33" s="456"/>
      <c r="H33" s="456"/>
      <c r="I33" s="456"/>
      <c r="J33" s="456">
        <v>1993</v>
      </c>
      <c r="K33" s="456"/>
      <c r="L33" s="456"/>
      <c r="M33" s="456"/>
      <c r="N33" s="456"/>
      <c r="O33" s="456">
        <v>0.97</v>
      </c>
      <c r="P33" s="437">
        <f t="shared" si="0"/>
        <v>3.0000000000000027E-2</v>
      </c>
    </row>
    <row r="34" spans="3:16" ht="13.5" customHeight="1" x14ac:dyDescent="0.15">
      <c r="C34" s="456"/>
      <c r="D34" s="456"/>
      <c r="E34" s="456"/>
      <c r="F34" s="456"/>
      <c r="G34" s="456"/>
      <c r="H34" s="456"/>
      <c r="I34" s="456"/>
      <c r="J34" s="456">
        <v>1992</v>
      </c>
      <c r="K34" s="456"/>
      <c r="L34" s="456"/>
      <c r="M34" s="456"/>
      <c r="N34" s="456"/>
      <c r="O34" s="456">
        <v>0.98</v>
      </c>
      <c r="P34" s="437">
        <f t="shared" si="0"/>
        <v>2.0000000000000018E-2</v>
      </c>
    </row>
    <row r="35" spans="3:16" ht="13.5" customHeight="1" x14ac:dyDescent="0.15">
      <c r="C35" s="456"/>
      <c r="D35" s="456"/>
      <c r="E35" s="456"/>
      <c r="F35" s="456"/>
      <c r="G35" s="456"/>
      <c r="H35" s="456"/>
      <c r="I35" s="456"/>
      <c r="J35" s="456">
        <v>1991</v>
      </c>
      <c r="K35" s="456"/>
      <c r="L35" s="456"/>
      <c r="M35" s="456"/>
      <c r="N35" s="456"/>
      <c r="O35" s="456">
        <v>0.99</v>
      </c>
      <c r="P35" s="437">
        <f t="shared" si="0"/>
        <v>1.0000000000000009E-2</v>
      </c>
    </row>
    <row r="36" spans="3:16" ht="13.5" customHeight="1" x14ac:dyDescent="0.15">
      <c r="C36" s="456"/>
      <c r="D36" s="456"/>
      <c r="E36" s="456"/>
      <c r="F36" s="456"/>
      <c r="G36" s="456"/>
      <c r="H36" s="456"/>
      <c r="I36" s="456"/>
      <c r="J36" s="456">
        <v>1990</v>
      </c>
      <c r="K36" s="456"/>
      <c r="L36" s="456"/>
      <c r="M36" s="456"/>
      <c r="N36" s="456"/>
      <c r="O36" s="456">
        <v>1</v>
      </c>
      <c r="P36" s="437">
        <f t="shared" si="0"/>
        <v>0</v>
      </c>
    </row>
    <row r="37" spans="3:16" ht="13.5" customHeight="1" x14ac:dyDescent="0.15">
      <c r="J37" s="437">
        <v>1989</v>
      </c>
    </row>
    <row r="38" spans="3:16" ht="13.5" customHeight="1" x14ac:dyDescent="0.15">
      <c r="J38" s="437">
        <v>1988</v>
      </c>
    </row>
    <row r="39" spans="3:16" ht="13.5" customHeight="1" x14ac:dyDescent="0.15">
      <c r="J39" s="437">
        <v>1987</v>
      </c>
    </row>
    <row r="40" spans="3:16" ht="13.5" customHeight="1" x14ac:dyDescent="0.15">
      <c r="J40" s="437">
        <v>1986</v>
      </c>
    </row>
    <row r="41" spans="3:16" ht="13.5" customHeight="1" x14ac:dyDescent="0.15">
      <c r="J41" s="437">
        <v>1985</v>
      </c>
    </row>
    <row r="42" spans="3:16" ht="13.5" customHeight="1" x14ac:dyDescent="0.15">
      <c r="J42" s="437">
        <v>1984</v>
      </c>
    </row>
    <row r="43" spans="3:16" ht="13.5" customHeight="1" x14ac:dyDescent="0.15">
      <c r="J43" s="437">
        <v>1983</v>
      </c>
    </row>
    <row r="44" spans="3:16" ht="13.5" customHeight="1" x14ac:dyDescent="0.15">
      <c r="J44" s="437">
        <v>1982</v>
      </c>
    </row>
    <row r="45" spans="3:16" ht="13.5" customHeight="1" x14ac:dyDescent="0.15">
      <c r="J45" s="437">
        <v>1981</v>
      </c>
    </row>
    <row r="46" spans="3:16" ht="13.5" customHeight="1" x14ac:dyDescent="0.15">
      <c r="J46" s="437">
        <v>1980</v>
      </c>
    </row>
    <row r="47" spans="3:16" ht="13.5" customHeight="1" x14ac:dyDescent="0.15"/>
    <row r="48" spans="3:16"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row r="972" ht="13.5" customHeight="1" x14ac:dyDescent="0.15"/>
    <row r="973" ht="13.5" customHeight="1" x14ac:dyDescent="0.15"/>
    <row r="974" ht="13.5" customHeight="1" x14ac:dyDescent="0.15"/>
    <row r="975" ht="13.5" customHeight="1" x14ac:dyDescent="0.15"/>
    <row r="976" ht="13.5" customHeight="1" x14ac:dyDescent="0.15"/>
    <row r="977" ht="13.5" customHeight="1" x14ac:dyDescent="0.15"/>
    <row r="978" ht="13.5" customHeight="1" x14ac:dyDescent="0.15"/>
    <row r="979" ht="13.5" customHeight="1" x14ac:dyDescent="0.15"/>
    <row r="980" ht="13.5" customHeight="1" x14ac:dyDescent="0.15"/>
    <row r="981" ht="13.5" customHeight="1" x14ac:dyDescent="0.15"/>
    <row r="982" ht="13.5" customHeight="1" x14ac:dyDescent="0.15"/>
    <row r="983" ht="13.5" customHeight="1" x14ac:dyDescent="0.15"/>
    <row r="984" ht="13.5" customHeight="1" x14ac:dyDescent="0.15"/>
    <row r="985" ht="13.5" customHeight="1" x14ac:dyDescent="0.15"/>
    <row r="986" ht="13.5" customHeight="1" x14ac:dyDescent="0.15"/>
    <row r="987" ht="13.5" customHeight="1" x14ac:dyDescent="0.15"/>
    <row r="988" ht="13.5" customHeight="1" x14ac:dyDescent="0.15"/>
    <row r="989" ht="13.5" customHeight="1" x14ac:dyDescent="0.15"/>
    <row r="990" ht="13.5" customHeight="1" x14ac:dyDescent="0.15"/>
    <row r="991" ht="13.5" customHeight="1" x14ac:dyDescent="0.15"/>
    <row r="992" ht="13.5" customHeight="1" x14ac:dyDescent="0.15"/>
    <row r="993" ht="13.5" customHeight="1" x14ac:dyDescent="0.15"/>
    <row r="994" ht="13.5" customHeight="1" x14ac:dyDescent="0.15"/>
    <row r="995" ht="13.5" customHeight="1" x14ac:dyDescent="0.15"/>
    <row r="996" ht="13.5" customHeight="1" x14ac:dyDescent="0.15"/>
    <row r="997" ht="13.5" customHeight="1" x14ac:dyDescent="0.15"/>
    <row r="998" ht="13.5" customHeight="1" x14ac:dyDescent="0.15"/>
    <row r="999" ht="13.5" customHeight="1" x14ac:dyDescent="0.15"/>
    <row r="1000" ht="13.5" customHeight="1" x14ac:dyDescent="0.15"/>
    <row r="1001" ht="13.5" customHeight="1" x14ac:dyDescent="0.15"/>
    <row r="1002" ht="13.5" customHeight="1" x14ac:dyDescent="0.15"/>
  </sheetData>
  <dataValidations count="1">
    <dataValidation type="list" allowBlank="1" showErrorMessage="1" sqref="J11:J46" xr:uid="{00000000-0002-0000-0600-000000000000}">
      <formula1>$J$11:$J$46</formula1>
    </dataValidation>
  </dataValidations>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4F91F-BFE9-409F-8426-F3887F48953C}">
  <dimension ref="A1:Q46"/>
  <sheetViews>
    <sheetView rightToLeft="1" topLeftCell="K1" zoomScale="115" zoomScaleNormal="115" workbookViewId="0">
      <selection activeCell="Q9" sqref="Q9"/>
    </sheetView>
  </sheetViews>
  <sheetFormatPr baseColWidth="10" defaultColWidth="8.6640625" defaultRowHeight="14" x14ac:dyDescent="0.15"/>
  <cols>
    <col min="1" max="1" width="34.1640625" style="403" bestFit="1" customWidth="1"/>
    <col min="2" max="2" width="23.6640625" style="403" customWidth="1"/>
    <col min="3" max="3" width="13.5" style="403" bestFit="1" customWidth="1"/>
    <col min="4" max="4" width="30.5" style="403" bestFit="1" customWidth="1"/>
    <col min="5" max="6" width="19" style="403" customWidth="1"/>
    <col min="7" max="7" width="19.6640625" style="403" bestFit="1" customWidth="1"/>
    <col min="8" max="8" width="8.6640625" style="403"/>
    <col min="9" max="9" width="21" style="403" bestFit="1" customWidth="1"/>
    <col min="10" max="10" width="8.6640625" style="403"/>
    <col min="11" max="11" width="10.83203125" style="403" bestFit="1" customWidth="1"/>
    <col min="12" max="12" width="13.33203125" style="403" bestFit="1" customWidth="1"/>
    <col min="13" max="13" width="11.6640625" style="403" bestFit="1" customWidth="1"/>
    <col min="14" max="14" width="47.1640625" style="403" bestFit="1" customWidth="1"/>
    <col min="15" max="15" width="8.6640625" style="403"/>
    <col min="16" max="16" width="8.6640625" style="403" customWidth="1"/>
    <col min="17" max="17" width="11" style="403" customWidth="1"/>
    <col min="18" max="16384" width="8.6640625" style="403"/>
  </cols>
  <sheetData>
    <row r="1" spans="1:17" ht="15" x14ac:dyDescent="0.15">
      <c r="A1" s="458" t="s">
        <v>62</v>
      </c>
      <c r="B1" s="458" t="s">
        <v>63</v>
      </c>
      <c r="C1" s="458" t="s">
        <v>64</v>
      </c>
      <c r="D1" s="458" t="s">
        <v>65</v>
      </c>
      <c r="E1" s="458" t="s">
        <v>253</v>
      </c>
      <c r="F1" s="458" t="s">
        <v>101</v>
      </c>
      <c r="G1" s="458" t="s">
        <v>66</v>
      </c>
      <c r="H1" s="458" t="s">
        <v>67</v>
      </c>
      <c r="I1" s="458" t="s">
        <v>54</v>
      </c>
      <c r="J1" s="458" t="s">
        <v>4</v>
      </c>
      <c r="K1" s="958" t="s">
        <v>55</v>
      </c>
      <c r="L1" s="959"/>
      <c r="M1" s="960"/>
      <c r="N1" s="459" t="s">
        <v>68</v>
      </c>
      <c r="O1" s="459" t="s">
        <v>59</v>
      </c>
      <c r="P1" s="459"/>
      <c r="Q1" s="459" t="s">
        <v>482</v>
      </c>
    </row>
    <row r="2" spans="1:17" ht="15" x14ac:dyDescent="0.2">
      <c r="A2" s="460" t="s">
        <v>69</v>
      </c>
      <c r="B2" s="460" t="s">
        <v>70</v>
      </c>
      <c r="C2" s="460" t="s">
        <v>4</v>
      </c>
      <c r="D2" s="460" t="s">
        <v>71</v>
      </c>
      <c r="E2" s="461" t="s">
        <v>255</v>
      </c>
      <c r="F2" s="461" t="s">
        <v>296</v>
      </c>
      <c r="G2" s="460" t="s">
        <v>72</v>
      </c>
      <c r="H2" s="95">
        <v>1980</v>
      </c>
      <c r="I2" s="460"/>
      <c r="J2" s="462" t="s">
        <v>4</v>
      </c>
      <c r="K2" s="462" t="s">
        <v>5</v>
      </c>
      <c r="L2" s="462" t="s">
        <v>6</v>
      </c>
      <c r="M2" s="462" t="s">
        <v>7</v>
      </c>
      <c r="N2" s="95" t="s">
        <v>58</v>
      </c>
      <c r="O2" s="95">
        <v>0.9</v>
      </c>
      <c r="P2" s="95">
        <f t="shared" ref="P2:P12" si="0">1-O2</f>
        <v>9.9999999999999978E-2</v>
      </c>
      <c r="Q2" s="463" t="s">
        <v>527</v>
      </c>
    </row>
    <row r="3" spans="1:17" ht="15" x14ac:dyDescent="0.2">
      <c r="A3" s="460" t="s">
        <v>73</v>
      </c>
      <c r="B3" s="460" t="s">
        <v>74</v>
      </c>
      <c r="C3" s="460" t="s">
        <v>5</v>
      </c>
      <c r="D3" s="460" t="s">
        <v>12</v>
      </c>
      <c r="E3" s="461" t="s">
        <v>256</v>
      </c>
      <c r="F3" s="461" t="s">
        <v>305</v>
      </c>
      <c r="G3" s="460" t="s">
        <v>75</v>
      </c>
      <c r="H3" s="95">
        <v>1981</v>
      </c>
      <c r="I3" s="460" t="s">
        <v>21</v>
      </c>
      <c r="J3" s="460">
        <v>0.9</v>
      </c>
      <c r="K3" s="460">
        <v>0.54300000000000004</v>
      </c>
      <c r="L3" s="460">
        <v>0.29599999999999999</v>
      </c>
      <c r="M3" s="460">
        <v>0.68100000000000005</v>
      </c>
      <c r="N3" s="95"/>
      <c r="O3" s="95">
        <v>0.91</v>
      </c>
      <c r="P3" s="95">
        <f t="shared" si="0"/>
        <v>8.9999999999999969E-2</v>
      </c>
      <c r="Q3" s="95" t="s">
        <v>528</v>
      </c>
    </row>
    <row r="4" spans="1:17" ht="15" x14ac:dyDescent="0.2">
      <c r="A4" s="464" t="s">
        <v>76</v>
      </c>
      <c r="B4" s="460" t="s">
        <v>77</v>
      </c>
      <c r="C4" s="460" t="s">
        <v>6</v>
      </c>
      <c r="D4" s="460" t="s">
        <v>78</v>
      </c>
      <c r="E4" s="461" t="s">
        <v>257</v>
      </c>
      <c r="F4" s="461" t="s">
        <v>312</v>
      </c>
      <c r="G4" s="460"/>
      <c r="H4" s="95">
        <v>1982</v>
      </c>
      <c r="I4" s="460" t="s">
        <v>22</v>
      </c>
      <c r="J4" s="460">
        <v>0.26500000000000001</v>
      </c>
      <c r="K4" s="460">
        <v>0.312</v>
      </c>
      <c r="L4" s="460">
        <v>0.21</v>
      </c>
      <c r="M4" s="460">
        <v>0.39300000000000002</v>
      </c>
      <c r="N4" s="95"/>
      <c r="O4" s="95">
        <v>0.92</v>
      </c>
      <c r="P4" s="95">
        <f t="shared" si="0"/>
        <v>7.999999999999996E-2</v>
      </c>
      <c r="Q4" s="95" t="s">
        <v>525</v>
      </c>
    </row>
    <row r="5" spans="1:17" ht="15" x14ac:dyDescent="0.2">
      <c r="A5" s="464" t="s">
        <v>79</v>
      </c>
      <c r="B5" s="460" t="s">
        <v>80</v>
      </c>
      <c r="C5" s="460" t="s">
        <v>7</v>
      </c>
      <c r="D5" s="460" t="s">
        <v>81</v>
      </c>
      <c r="E5" s="461" t="s">
        <v>262</v>
      </c>
      <c r="F5" s="461" t="s">
        <v>168</v>
      </c>
      <c r="G5" s="460"/>
      <c r="H5" s="95">
        <v>1983</v>
      </c>
      <c r="I5" s="460" t="s">
        <v>23</v>
      </c>
      <c r="J5" s="460">
        <v>0.11899999999999999</v>
      </c>
      <c r="K5" s="460">
        <v>0.14699999999999999</v>
      </c>
      <c r="L5" s="460">
        <v>0.115</v>
      </c>
      <c r="M5" s="460">
        <v>0.19600000000000001</v>
      </c>
      <c r="N5" s="95"/>
      <c r="O5" s="95">
        <v>0.93</v>
      </c>
      <c r="P5" s="95">
        <f t="shared" si="0"/>
        <v>6.9999999999999951E-2</v>
      </c>
      <c r="Q5" s="95" t="s">
        <v>526</v>
      </c>
    </row>
    <row r="6" spans="1:17" ht="15" x14ac:dyDescent="0.2">
      <c r="A6" s="460"/>
      <c r="B6" s="460" t="s">
        <v>82</v>
      </c>
      <c r="C6" s="460"/>
      <c r="D6" s="460" t="s">
        <v>83</v>
      </c>
      <c r="E6" s="461" t="s">
        <v>258</v>
      </c>
      <c r="F6" s="461"/>
      <c r="G6" s="460"/>
      <c r="H6" s="95">
        <v>1984</v>
      </c>
      <c r="I6" s="460" t="s">
        <v>24</v>
      </c>
      <c r="J6" s="460">
        <f>J5*0.02</f>
        <v>2.3799999999999997E-3</v>
      </c>
      <c r="K6" s="460">
        <f>K5*0.02</f>
        <v>2.9399999999999999E-3</v>
      </c>
      <c r="L6" s="460">
        <f>L5*0.02</f>
        <v>2.3E-3</v>
      </c>
      <c r="M6" s="460">
        <f>M5*0.02</f>
        <v>3.9199999999999999E-3</v>
      </c>
      <c r="N6" s="95"/>
      <c r="O6" s="95">
        <v>0.94</v>
      </c>
      <c r="P6" s="95">
        <f t="shared" si="0"/>
        <v>6.0000000000000053E-2</v>
      </c>
    </row>
    <row r="7" spans="1:17" ht="15" x14ac:dyDescent="0.2">
      <c r="A7" s="460"/>
      <c r="B7" s="460" t="s">
        <v>84</v>
      </c>
      <c r="C7" s="460"/>
      <c r="D7" s="460" t="s">
        <v>85</v>
      </c>
      <c r="E7" s="461" t="s">
        <v>259</v>
      </c>
      <c r="F7" s="461"/>
      <c r="G7" s="460"/>
      <c r="H7" s="95">
        <v>1985</v>
      </c>
      <c r="I7" s="460" t="s">
        <v>25</v>
      </c>
      <c r="J7" s="460">
        <v>0.11799999999999999</v>
      </c>
      <c r="K7" s="460">
        <v>0.13400000000000001</v>
      </c>
      <c r="L7" s="460">
        <v>0.108</v>
      </c>
      <c r="M7" s="460">
        <v>0.159</v>
      </c>
      <c r="N7" s="95"/>
      <c r="O7" s="95">
        <v>0.95</v>
      </c>
      <c r="P7" s="95">
        <f t="shared" si="0"/>
        <v>5.0000000000000044E-2</v>
      </c>
    </row>
    <row r="8" spans="1:17" ht="15" x14ac:dyDescent="0.2">
      <c r="A8" s="460"/>
      <c r="B8" s="460" t="s">
        <v>70</v>
      </c>
      <c r="C8" s="460"/>
      <c r="D8" s="460" t="s">
        <v>86</v>
      </c>
      <c r="E8" s="461" t="s">
        <v>260</v>
      </c>
      <c r="F8" s="461"/>
      <c r="G8" s="460"/>
      <c r="H8" s="95">
        <v>1986</v>
      </c>
      <c r="I8" s="460" t="s">
        <v>26</v>
      </c>
      <c r="J8" s="460">
        <f>J7*0.02</f>
        <v>2.3600000000000001E-3</v>
      </c>
      <c r="K8" s="460">
        <f>K7*0.02</f>
        <v>2.6800000000000001E-3</v>
      </c>
      <c r="L8" s="460">
        <f>L7*0.02</f>
        <v>2.16E-3</v>
      </c>
      <c r="M8" s="460">
        <f>M7*0.02</f>
        <v>3.1800000000000001E-3</v>
      </c>
      <c r="N8" s="95"/>
      <c r="O8" s="95">
        <v>0.96</v>
      </c>
      <c r="P8" s="95">
        <f t="shared" si="0"/>
        <v>4.0000000000000036E-2</v>
      </c>
    </row>
    <row r="9" spans="1:17" ht="15" x14ac:dyDescent="0.2">
      <c r="A9" s="460"/>
      <c r="B9" s="460" t="s">
        <v>87</v>
      </c>
      <c r="C9" s="460"/>
      <c r="D9" s="460" t="s">
        <v>88</v>
      </c>
      <c r="E9" s="461" t="s">
        <v>261</v>
      </c>
      <c r="F9" s="461"/>
      <c r="G9" s="460"/>
      <c r="H9" s="95">
        <v>1987</v>
      </c>
      <c r="I9" s="460" t="s">
        <v>27</v>
      </c>
      <c r="J9" s="460">
        <v>2.3E-2</v>
      </c>
      <c r="K9" s="460">
        <v>2.5999999999999999E-2</v>
      </c>
      <c r="L9" s="460">
        <v>2.1000000000000001E-2</v>
      </c>
      <c r="M9" s="460">
        <v>5.8999999999999997E-2</v>
      </c>
      <c r="N9" s="95"/>
      <c r="O9" s="95">
        <v>0.97</v>
      </c>
      <c r="P9" s="95">
        <f t="shared" si="0"/>
        <v>3.0000000000000027E-2</v>
      </c>
    </row>
    <row r="10" spans="1:17" ht="15" x14ac:dyDescent="0.2">
      <c r="A10" s="460"/>
      <c r="B10" s="460"/>
      <c r="C10" s="460"/>
      <c r="D10" s="95" t="s">
        <v>13</v>
      </c>
      <c r="E10" s="95"/>
      <c r="F10" s="95"/>
      <c r="G10" s="460"/>
      <c r="H10" s="95">
        <v>1988</v>
      </c>
      <c r="I10" s="460" t="s">
        <v>15</v>
      </c>
      <c r="J10" s="460">
        <f>J9*0.02</f>
        <v>4.6000000000000001E-4</v>
      </c>
      <c r="K10" s="460">
        <f>K9*0.02</f>
        <v>5.1999999999999995E-4</v>
      </c>
      <c r="L10" s="460">
        <f>L9*0.02</f>
        <v>4.2000000000000002E-4</v>
      </c>
      <c r="M10" s="460">
        <f>M9*0.02</f>
        <v>1.1800000000000001E-3</v>
      </c>
      <c r="N10" s="95"/>
      <c r="O10" s="95">
        <v>0.98</v>
      </c>
      <c r="P10" s="95">
        <f t="shared" si="0"/>
        <v>2.0000000000000018E-2</v>
      </c>
    </row>
    <row r="11" spans="1:17" ht="15" x14ac:dyDescent="0.2">
      <c r="A11" s="460"/>
      <c r="B11" s="460"/>
      <c r="C11" s="460"/>
      <c r="D11" s="95" t="s">
        <v>14</v>
      </c>
      <c r="E11" s="95"/>
      <c r="F11" s="95"/>
      <c r="G11" s="460"/>
      <c r="H11" s="95">
        <v>1989</v>
      </c>
      <c r="I11" s="460" t="s">
        <v>28</v>
      </c>
      <c r="J11" s="460">
        <v>2.3E-2</v>
      </c>
      <c r="K11" s="460">
        <v>2.5999999999999999E-2</v>
      </c>
      <c r="L11" s="460">
        <v>2.1000000000000001E-2</v>
      </c>
      <c r="M11" s="460">
        <v>0.03</v>
      </c>
      <c r="N11" s="95"/>
      <c r="O11" s="95">
        <v>0.99</v>
      </c>
      <c r="P11" s="95">
        <f t="shared" si="0"/>
        <v>1.0000000000000009E-2</v>
      </c>
    </row>
    <row r="12" spans="1:17" ht="15" x14ac:dyDescent="0.2">
      <c r="A12" s="465"/>
      <c r="B12" s="465"/>
      <c r="C12" s="460"/>
      <c r="D12" s="95" t="s">
        <v>12</v>
      </c>
      <c r="E12" s="95"/>
      <c r="F12" s="95"/>
      <c r="G12" s="466"/>
      <c r="H12" s="95">
        <v>1990</v>
      </c>
      <c r="I12" s="460" t="s">
        <v>29</v>
      </c>
      <c r="J12" s="460">
        <v>2E-3</v>
      </c>
      <c r="K12" s="460">
        <v>3.0000000000000001E-3</v>
      </c>
      <c r="L12" s="460">
        <v>2E-3</v>
      </c>
      <c r="M12" s="460">
        <v>3.0000000000000001E-3</v>
      </c>
      <c r="N12" s="95"/>
      <c r="O12" s="95">
        <v>1</v>
      </c>
      <c r="P12" s="95">
        <f t="shared" si="0"/>
        <v>0</v>
      </c>
    </row>
    <row r="13" spans="1:17" ht="15" x14ac:dyDescent="0.2">
      <c r="A13" s="465"/>
      <c r="B13" s="465"/>
      <c r="C13" s="460"/>
      <c r="D13" s="95" t="s">
        <v>13</v>
      </c>
      <c r="E13" s="95"/>
      <c r="F13" s="95"/>
      <c r="G13" s="466"/>
      <c r="H13" s="95">
        <v>1991</v>
      </c>
      <c r="I13" s="460" t="s">
        <v>30</v>
      </c>
      <c r="J13" s="460">
        <v>1E-3</v>
      </c>
      <c r="K13" s="460">
        <v>1E-3</v>
      </c>
      <c r="L13" s="460">
        <v>1E-3</v>
      </c>
      <c r="M13" s="460">
        <v>1E-3</v>
      </c>
      <c r="N13" s="95"/>
      <c r="O13" s="95"/>
      <c r="P13" s="95"/>
    </row>
    <row r="14" spans="1:17" ht="15" x14ac:dyDescent="0.2">
      <c r="A14" s="465"/>
      <c r="B14" s="465"/>
      <c r="C14" s="460"/>
      <c r="D14" s="95" t="s">
        <v>14</v>
      </c>
      <c r="E14" s="95"/>
      <c r="F14" s="95"/>
      <c r="G14" s="466"/>
      <c r="H14" s="95">
        <v>1992</v>
      </c>
      <c r="I14" s="460" t="s">
        <v>31</v>
      </c>
      <c r="J14" s="460">
        <v>0</v>
      </c>
      <c r="K14" s="460">
        <v>0</v>
      </c>
      <c r="L14" s="460">
        <v>0</v>
      </c>
      <c r="M14" s="460">
        <v>0</v>
      </c>
      <c r="N14" s="95"/>
      <c r="O14" s="95"/>
      <c r="P14" s="95"/>
    </row>
    <row r="15" spans="1:17" ht="15" x14ac:dyDescent="0.2">
      <c r="A15" s="465"/>
      <c r="B15" s="465"/>
      <c r="C15" s="466"/>
      <c r="D15" s="95"/>
      <c r="E15" s="95"/>
      <c r="F15" s="95"/>
      <c r="G15" s="466"/>
      <c r="H15" s="95">
        <v>1993</v>
      </c>
      <c r="I15" s="465"/>
      <c r="J15" s="95"/>
      <c r="K15" s="95"/>
      <c r="L15" s="95"/>
      <c r="M15" s="95"/>
      <c r="N15" s="95"/>
      <c r="O15" s="95"/>
      <c r="P15" s="95"/>
    </row>
    <row r="16" spans="1:17" ht="15" x14ac:dyDescent="0.2">
      <c r="A16" s="465"/>
      <c r="B16" s="465"/>
      <c r="C16" s="466"/>
      <c r="D16" s="95"/>
      <c r="E16" s="95"/>
      <c r="F16" s="95"/>
      <c r="G16" s="466"/>
      <c r="H16" s="95">
        <v>1994</v>
      </c>
      <c r="I16" s="465"/>
      <c r="J16" s="95"/>
      <c r="K16" s="95"/>
      <c r="L16" s="95"/>
      <c r="M16" s="95"/>
      <c r="N16" s="95"/>
      <c r="O16" s="95"/>
      <c r="P16" s="95"/>
    </row>
    <row r="17" spans="1:16" ht="15" x14ac:dyDescent="0.2">
      <c r="A17" s="465"/>
      <c r="B17" s="465"/>
      <c r="C17" s="466"/>
      <c r="D17" s="95"/>
      <c r="E17" s="95"/>
      <c r="F17" s="95"/>
      <c r="G17" s="466"/>
      <c r="H17" s="95">
        <v>1995</v>
      </c>
      <c r="I17" s="95"/>
      <c r="J17" s="95"/>
      <c r="K17" s="95"/>
      <c r="L17" s="95"/>
      <c r="M17" s="95"/>
      <c r="N17" s="95"/>
      <c r="O17" s="95"/>
      <c r="P17" s="95"/>
    </row>
    <row r="18" spans="1:16" ht="15" x14ac:dyDescent="0.2">
      <c r="A18" s="465"/>
      <c r="B18" s="465"/>
      <c r="C18" s="466"/>
      <c r="D18" s="465"/>
      <c r="E18" s="465"/>
      <c r="F18" s="465"/>
      <c r="G18" s="466"/>
      <c r="H18" s="95">
        <v>1996</v>
      </c>
      <c r="I18" s="95"/>
      <c r="J18" s="95"/>
      <c r="K18" s="95"/>
      <c r="L18" s="95"/>
      <c r="M18" s="95"/>
      <c r="N18" s="95"/>
      <c r="O18" s="95"/>
      <c r="P18" s="95"/>
    </row>
    <row r="19" spans="1:16" ht="15" x14ac:dyDescent="0.2">
      <c r="A19" s="465"/>
      <c r="B19" s="465"/>
      <c r="C19" s="466"/>
      <c r="D19" s="465"/>
      <c r="E19" s="465"/>
      <c r="F19" s="465"/>
      <c r="G19" s="466"/>
      <c r="H19" s="95">
        <v>1997</v>
      </c>
      <c r="I19" s="95"/>
      <c r="J19" s="95"/>
      <c r="K19" s="95"/>
      <c r="L19" s="95"/>
      <c r="M19" s="95"/>
      <c r="N19" s="95"/>
      <c r="O19" s="95"/>
      <c r="P19" s="95"/>
    </row>
    <row r="20" spans="1:16" ht="15" x14ac:dyDescent="0.2">
      <c r="A20" s="465"/>
      <c r="B20" s="465"/>
      <c r="C20" s="466"/>
      <c r="D20" s="465"/>
      <c r="E20" s="465"/>
      <c r="F20" s="465"/>
      <c r="G20" s="466"/>
      <c r="H20" s="95">
        <v>1998</v>
      </c>
      <c r="I20" s="95"/>
      <c r="J20" s="95"/>
      <c r="K20" s="95"/>
      <c r="L20" s="95"/>
      <c r="M20" s="95"/>
      <c r="N20" s="95"/>
      <c r="O20" s="95"/>
      <c r="P20" s="95"/>
    </row>
    <row r="21" spans="1:16" ht="15" x14ac:dyDescent="0.2">
      <c r="A21" s="465"/>
      <c r="B21" s="465"/>
      <c r="C21" s="466"/>
      <c r="D21" s="465"/>
      <c r="E21" s="465"/>
      <c r="F21" s="465"/>
      <c r="G21" s="466"/>
      <c r="H21" s="95">
        <v>1999</v>
      </c>
      <c r="I21" s="95"/>
      <c r="J21" s="95"/>
      <c r="K21" s="95"/>
      <c r="L21" s="95"/>
      <c r="M21" s="95"/>
      <c r="N21" s="95"/>
      <c r="O21" s="95"/>
      <c r="P21" s="95"/>
    </row>
    <row r="22" spans="1:16" ht="15" x14ac:dyDescent="0.2">
      <c r="A22" s="465"/>
      <c r="B22" s="465"/>
      <c r="C22" s="466"/>
      <c r="D22" s="465"/>
      <c r="E22" s="465"/>
      <c r="F22" s="465"/>
      <c r="G22" s="466"/>
      <c r="H22" s="95">
        <v>2000</v>
      </c>
      <c r="I22" s="95"/>
      <c r="J22" s="95"/>
      <c r="K22" s="95"/>
      <c r="L22" s="95"/>
      <c r="M22" s="95"/>
      <c r="N22" s="95"/>
      <c r="O22" s="95"/>
      <c r="P22" s="95"/>
    </row>
    <row r="23" spans="1:16" ht="15" x14ac:dyDescent="0.2">
      <c r="A23" s="465"/>
      <c r="B23" s="465"/>
      <c r="C23" s="466"/>
      <c r="D23" s="465"/>
      <c r="E23" s="465"/>
      <c r="F23" s="465"/>
      <c r="G23" s="466"/>
      <c r="H23" s="95">
        <v>2001</v>
      </c>
      <c r="I23" s="95"/>
      <c r="J23" s="95"/>
      <c r="K23" s="95"/>
      <c r="L23" s="95"/>
      <c r="M23" s="95"/>
      <c r="N23" s="95"/>
      <c r="O23" s="95"/>
      <c r="P23" s="95"/>
    </row>
    <row r="24" spans="1:16" ht="15" x14ac:dyDescent="0.2">
      <c r="A24" s="465"/>
      <c r="B24" s="465"/>
      <c r="C24" s="466"/>
      <c r="D24" s="465"/>
      <c r="E24" s="465"/>
      <c r="F24" s="465"/>
      <c r="G24" s="466"/>
      <c r="H24" s="95">
        <v>2002</v>
      </c>
      <c r="I24" s="95"/>
      <c r="J24" s="95"/>
      <c r="K24" s="95"/>
      <c r="L24" s="95"/>
      <c r="M24" s="95"/>
      <c r="N24" s="95"/>
      <c r="O24" s="95"/>
      <c r="P24" s="95"/>
    </row>
    <row r="25" spans="1:16" ht="15" x14ac:dyDescent="0.2">
      <c r="A25" s="465"/>
      <c r="B25" s="465"/>
      <c r="C25" s="466"/>
      <c r="D25" s="465"/>
      <c r="E25" s="465"/>
      <c r="F25" s="465"/>
      <c r="G25" s="466"/>
      <c r="H25" s="95">
        <v>2003</v>
      </c>
      <c r="I25" s="95"/>
      <c r="J25" s="95"/>
      <c r="K25" s="95"/>
      <c r="L25" s="95"/>
      <c r="M25" s="95"/>
      <c r="N25" s="95"/>
      <c r="O25" s="95"/>
      <c r="P25" s="95"/>
    </row>
    <row r="26" spans="1:16" ht="15" x14ac:dyDescent="0.2">
      <c r="A26" s="465"/>
      <c r="B26" s="465"/>
      <c r="C26" s="466"/>
      <c r="D26" s="465"/>
      <c r="E26" s="465"/>
      <c r="F26" s="465"/>
      <c r="G26" s="466"/>
      <c r="H26" s="95">
        <v>2004</v>
      </c>
      <c r="I26" s="95"/>
      <c r="J26" s="95"/>
      <c r="K26" s="95"/>
      <c r="L26" s="95"/>
      <c r="M26" s="95"/>
      <c r="N26" s="95"/>
      <c r="O26" s="95"/>
      <c r="P26" s="95"/>
    </row>
    <row r="27" spans="1:16" ht="15" x14ac:dyDescent="0.2">
      <c r="A27" s="465"/>
      <c r="B27" s="465"/>
      <c r="C27" s="465"/>
      <c r="D27" s="465"/>
      <c r="E27" s="465"/>
      <c r="F27" s="465"/>
      <c r="G27" s="465"/>
      <c r="H27" s="95">
        <v>2005</v>
      </c>
      <c r="I27" s="95"/>
      <c r="J27" s="95"/>
      <c r="K27" s="95"/>
      <c r="L27" s="95"/>
      <c r="M27" s="95"/>
      <c r="N27" s="95"/>
      <c r="O27" s="95"/>
      <c r="P27" s="95"/>
    </row>
    <row r="28" spans="1:16" ht="15" x14ac:dyDescent="0.2">
      <c r="A28" s="465"/>
      <c r="B28" s="465"/>
      <c r="C28" s="465"/>
      <c r="D28" s="465"/>
      <c r="E28" s="465"/>
      <c r="F28" s="465"/>
      <c r="G28" s="465"/>
      <c r="H28" s="95">
        <v>2006</v>
      </c>
      <c r="I28" s="95"/>
      <c r="J28" s="95"/>
      <c r="K28" s="95"/>
      <c r="L28" s="95"/>
      <c r="M28" s="95"/>
      <c r="N28" s="95"/>
      <c r="O28" s="95"/>
      <c r="P28" s="95"/>
    </row>
    <row r="29" spans="1:16" ht="15" x14ac:dyDescent="0.2">
      <c r="A29" s="465"/>
      <c r="B29" s="465"/>
      <c r="C29" s="465"/>
      <c r="D29" s="465"/>
      <c r="E29" s="465"/>
      <c r="F29" s="465"/>
      <c r="G29" s="465"/>
      <c r="H29" s="95">
        <v>2007</v>
      </c>
      <c r="I29" s="95"/>
      <c r="J29" s="95"/>
      <c r="K29" s="95"/>
      <c r="L29" s="95"/>
      <c r="M29" s="95"/>
      <c r="N29" s="95"/>
      <c r="O29" s="95"/>
      <c r="P29" s="95"/>
    </row>
    <row r="30" spans="1:16" ht="15" x14ac:dyDescent="0.2">
      <c r="A30" s="465"/>
      <c r="B30" s="465"/>
      <c r="C30" s="465"/>
      <c r="D30" s="465"/>
      <c r="E30" s="465"/>
      <c r="F30" s="465"/>
      <c r="G30" s="465"/>
      <c r="H30" s="95">
        <v>2008</v>
      </c>
      <c r="I30" s="95"/>
      <c r="J30" s="95"/>
      <c r="K30" s="95"/>
      <c r="L30" s="95"/>
      <c r="M30" s="95"/>
      <c r="N30" s="95"/>
      <c r="O30" s="95"/>
      <c r="P30" s="95"/>
    </row>
    <row r="31" spans="1:16" ht="15" x14ac:dyDescent="0.2">
      <c r="A31" s="465"/>
      <c r="B31" s="465"/>
      <c r="C31" s="465"/>
      <c r="D31" s="465"/>
      <c r="E31" s="465"/>
      <c r="F31" s="465"/>
      <c r="G31" s="465"/>
      <c r="H31" s="95">
        <v>2009</v>
      </c>
      <c r="I31" s="95"/>
      <c r="J31" s="95"/>
      <c r="K31" s="95"/>
      <c r="L31" s="95"/>
      <c r="M31" s="95"/>
      <c r="N31" s="95"/>
      <c r="O31" s="95"/>
      <c r="P31" s="95"/>
    </row>
    <row r="32" spans="1:16" ht="15" x14ac:dyDescent="0.2">
      <c r="A32" s="465"/>
      <c r="B32" s="465"/>
      <c r="C32" s="465"/>
      <c r="D32" s="465"/>
      <c r="E32" s="465"/>
      <c r="F32" s="465"/>
      <c r="G32" s="465"/>
      <c r="H32" s="95">
        <v>2010</v>
      </c>
      <c r="I32" s="95"/>
      <c r="J32" s="95"/>
      <c r="K32" s="95"/>
      <c r="L32" s="95"/>
      <c r="M32" s="95"/>
      <c r="N32" s="95"/>
      <c r="O32" s="95"/>
      <c r="P32" s="95"/>
    </row>
    <row r="33" spans="1:16" ht="15" x14ac:dyDescent="0.2">
      <c r="A33" s="465"/>
      <c r="B33" s="465"/>
      <c r="C33" s="465"/>
      <c r="D33" s="465"/>
      <c r="E33" s="465"/>
      <c r="F33" s="465"/>
      <c r="G33" s="465"/>
      <c r="H33" s="95">
        <v>2011</v>
      </c>
      <c r="I33" s="95"/>
      <c r="J33" s="95"/>
      <c r="K33" s="95"/>
      <c r="L33" s="95"/>
      <c r="M33" s="95"/>
      <c r="N33" s="95"/>
      <c r="O33" s="95"/>
      <c r="P33" s="95"/>
    </row>
    <row r="34" spans="1:16" ht="15" x14ac:dyDescent="0.2">
      <c r="A34" s="465"/>
      <c r="B34" s="465"/>
      <c r="C34" s="465"/>
      <c r="D34" s="465"/>
      <c r="E34" s="465"/>
      <c r="F34" s="465"/>
      <c r="G34" s="465"/>
      <c r="H34" s="95">
        <v>2012</v>
      </c>
      <c r="I34" s="95"/>
      <c r="J34" s="95"/>
      <c r="K34" s="95"/>
      <c r="L34" s="95"/>
      <c r="M34" s="95"/>
      <c r="N34" s="95"/>
      <c r="O34" s="95"/>
      <c r="P34" s="95"/>
    </row>
    <row r="35" spans="1:16" ht="15" x14ac:dyDescent="0.2">
      <c r="A35" s="465"/>
      <c r="B35" s="465"/>
      <c r="C35" s="465"/>
      <c r="D35" s="465"/>
      <c r="E35" s="465"/>
      <c r="F35" s="465"/>
      <c r="G35" s="465"/>
      <c r="H35" s="95">
        <v>2013</v>
      </c>
      <c r="I35" s="95"/>
      <c r="J35" s="95"/>
      <c r="K35" s="95"/>
      <c r="L35" s="95"/>
      <c r="M35" s="95"/>
      <c r="N35" s="95"/>
      <c r="O35" s="95"/>
      <c r="P35" s="95"/>
    </row>
    <row r="36" spans="1:16" ht="15" x14ac:dyDescent="0.2">
      <c r="A36" s="465"/>
      <c r="B36" s="465"/>
      <c r="C36" s="465"/>
      <c r="D36" s="465"/>
      <c r="E36" s="465"/>
      <c r="F36" s="465"/>
      <c r="G36" s="465"/>
      <c r="H36" s="95">
        <v>2014</v>
      </c>
      <c r="I36" s="95"/>
      <c r="J36" s="95"/>
      <c r="K36" s="95"/>
      <c r="L36" s="95"/>
      <c r="M36" s="95"/>
      <c r="N36" s="95"/>
      <c r="O36" s="95"/>
      <c r="P36" s="95"/>
    </row>
    <row r="37" spans="1:16" ht="15" x14ac:dyDescent="0.2">
      <c r="A37" s="465"/>
      <c r="B37" s="465"/>
      <c r="C37" s="465"/>
      <c r="D37" s="465"/>
      <c r="E37" s="465"/>
      <c r="F37" s="465"/>
      <c r="G37" s="465"/>
      <c r="H37" s="95">
        <v>2015</v>
      </c>
      <c r="I37" s="95"/>
      <c r="J37" s="95"/>
      <c r="K37" s="95"/>
      <c r="L37" s="95"/>
      <c r="M37" s="95"/>
      <c r="N37" s="95"/>
      <c r="O37" s="95"/>
      <c r="P37" s="95"/>
    </row>
    <row r="38" spans="1:16" ht="15" x14ac:dyDescent="0.2">
      <c r="A38" s="465"/>
      <c r="B38" s="465"/>
      <c r="C38" s="465"/>
      <c r="D38" s="465"/>
      <c r="E38" s="465"/>
      <c r="F38" s="465"/>
      <c r="G38" s="465"/>
      <c r="H38" s="95">
        <v>2016</v>
      </c>
      <c r="I38" s="95"/>
      <c r="J38" s="95"/>
      <c r="K38" s="95"/>
      <c r="L38" s="95"/>
      <c r="M38" s="95"/>
      <c r="N38" s="95"/>
      <c r="O38" s="95"/>
      <c r="P38" s="95"/>
    </row>
    <row r="39" spans="1:16" ht="15" x14ac:dyDescent="0.2">
      <c r="A39" s="465"/>
      <c r="B39" s="465"/>
      <c r="C39" s="465"/>
      <c r="D39" s="465"/>
      <c r="E39" s="465"/>
      <c r="F39" s="465"/>
      <c r="G39" s="465"/>
      <c r="H39" s="95">
        <v>2017</v>
      </c>
      <c r="I39" s="95"/>
      <c r="J39" s="95"/>
      <c r="K39" s="95"/>
      <c r="L39" s="95"/>
      <c r="M39" s="95"/>
      <c r="N39" s="95"/>
      <c r="O39" s="95"/>
      <c r="P39" s="95"/>
    </row>
    <row r="40" spans="1:16" ht="15" x14ac:dyDescent="0.2">
      <c r="A40" s="465"/>
      <c r="B40" s="465"/>
      <c r="C40" s="465"/>
      <c r="D40" s="465"/>
      <c r="E40" s="465"/>
      <c r="F40" s="465"/>
      <c r="G40" s="465"/>
      <c r="H40" s="95">
        <v>2018</v>
      </c>
      <c r="I40" s="95"/>
      <c r="J40" s="95"/>
      <c r="K40" s="95"/>
      <c r="L40" s="95"/>
      <c r="M40" s="95"/>
      <c r="N40" s="95"/>
      <c r="O40" s="95"/>
      <c r="P40" s="95"/>
    </row>
    <row r="41" spans="1:16" ht="15" x14ac:dyDescent="0.2">
      <c r="A41" s="465"/>
      <c r="B41" s="465"/>
      <c r="C41" s="465"/>
      <c r="D41" s="465"/>
      <c r="E41" s="465"/>
      <c r="F41" s="465"/>
      <c r="G41" s="465"/>
      <c r="H41" s="95">
        <v>2019</v>
      </c>
      <c r="I41" s="95"/>
      <c r="J41" s="95"/>
      <c r="K41" s="95"/>
      <c r="L41" s="95"/>
      <c r="M41" s="95"/>
      <c r="N41" s="95"/>
      <c r="O41" s="95"/>
      <c r="P41" s="95"/>
    </row>
    <row r="42" spans="1:16" ht="15" x14ac:dyDescent="0.2">
      <c r="A42" s="465"/>
      <c r="B42" s="465"/>
      <c r="C42" s="465"/>
      <c r="D42" s="465"/>
      <c r="E42" s="465"/>
      <c r="F42" s="465"/>
      <c r="G42" s="465"/>
      <c r="H42" s="95">
        <v>2020</v>
      </c>
      <c r="I42" s="95"/>
      <c r="J42" s="95"/>
      <c r="K42" s="95"/>
      <c r="L42" s="95"/>
      <c r="M42" s="95"/>
      <c r="N42" s="95"/>
      <c r="O42" s="95"/>
      <c r="P42" s="95"/>
    </row>
    <row r="43" spans="1:16" ht="15" x14ac:dyDescent="0.2">
      <c r="A43" s="465"/>
      <c r="B43" s="465"/>
      <c r="C43" s="465"/>
      <c r="D43" s="465"/>
      <c r="E43" s="465"/>
      <c r="F43" s="465"/>
      <c r="G43" s="465"/>
      <c r="H43" s="95">
        <v>2021</v>
      </c>
      <c r="I43" s="95"/>
      <c r="J43" s="95"/>
      <c r="K43" s="95"/>
      <c r="L43" s="95"/>
      <c r="M43" s="95"/>
      <c r="N43" s="95"/>
      <c r="O43" s="95"/>
      <c r="P43" s="95"/>
    </row>
    <row r="44" spans="1:16" ht="15" x14ac:dyDescent="0.2">
      <c r="A44" s="465"/>
      <c r="B44" s="465"/>
      <c r="C44" s="465"/>
      <c r="D44" s="465"/>
      <c r="E44" s="465"/>
      <c r="F44" s="465"/>
      <c r="G44" s="465"/>
      <c r="H44" s="95">
        <v>2022</v>
      </c>
      <c r="I44" s="95"/>
      <c r="J44" s="95"/>
      <c r="K44" s="95"/>
      <c r="L44" s="95"/>
      <c r="M44" s="95"/>
      <c r="N44" s="95"/>
      <c r="O44" s="95"/>
      <c r="P44" s="95"/>
    </row>
    <row r="45" spans="1:16" ht="15" x14ac:dyDescent="0.2">
      <c r="A45" s="465"/>
      <c r="B45" s="465"/>
      <c r="C45" s="465"/>
      <c r="D45" s="465"/>
      <c r="E45" s="465"/>
      <c r="F45" s="465"/>
      <c r="G45" s="465"/>
      <c r="H45" s="95">
        <v>2023</v>
      </c>
      <c r="I45" s="95"/>
      <c r="J45" s="95"/>
      <c r="K45" s="95"/>
      <c r="L45" s="95"/>
      <c r="M45" s="95"/>
      <c r="N45" s="95"/>
      <c r="O45" s="95"/>
      <c r="P45" s="95"/>
    </row>
    <row r="46" spans="1:16" ht="15" x14ac:dyDescent="0.2">
      <c r="A46" s="465"/>
      <c r="B46" s="465"/>
      <c r="C46" s="465"/>
      <c r="D46" s="465"/>
      <c r="E46" s="465"/>
      <c r="F46" s="465"/>
      <c r="G46" s="465"/>
      <c r="H46" s="95">
        <v>2024</v>
      </c>
      <c r="I46" s="95"/>
      <c r="J46" s="95"/>
      <c r="K46" s="95"/>
      <c r="L46" s="95"/>
      <c r="M46" s="95"/>
      <c r="N46" s="95"/>
      <c r="O46" s="95"/>
      <c r="P46" s="95"/>
    </row>
  </sheetData>
  <mergeCells count="1">
    <mergeCell ref="K1:M1"/>
  </mergeCells>
  <dataValidations disablePrompts="1" count="1">
    <dataValidation type="list" allowBlank="1" showInputMessage="1" showErrorMessage="1" sqref="G16" xr:uid="{882D537A-DFB3-4957-8212-D54F4B3EBBEC}">
      <formula1>$G$2:$G$3</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A0995-8DA9-4AA5-8ABB-DCE4AC396BF6}">
  <dimension ref="A1:AI192"/>
  <sheetViews>
    <sheetView rightToLeft="1" topLeftCell="A5" zoomScaleNormal="100" workbookViewId="0">
      <selection activeCell="F7" sqref="F7"/>
    </sheetView>
  </sheetViews>
  <sheetFormatPr baseColWidth="10" defaultColWidth="8.6640625" defaultRowHeight="15" x14ac:dyDescent="0.2"/>
  <cols>
    <col min="1" max="1" width="35" style="157" customWidth="1"/>
    <col min="2" max="2" width="9.6640625" style="157" bestFit="1" customWidth="1"/>
    <col min="3" max="3" width="11" style="157" bestFit="1" customWidth="1"/>
    <col min="4" max="4" width="11.6640625" style="157" customWidth="1"/>
    <col min="5" max="5" width="10.6640625" style="157" bestFit="1" customWidth="1"/>
    <col min="6" max="6" width="9.6640625" style="157" bestFit="1" customWidth="1"/>
    <col min="7" max="7" width="9.6640625" style="141" bestFit="1" customWidth="1"/>
    <col min="8" max="8" width="11" style="141" bestFit="1" customWidth="1"/>
    <col min="9" max="9" width="22.5" style="158" customWidth="1"/>
    <col min="10" max="10" width="9" style="158" bestFit="1" customWidth="1"/>
    <col min="11" max="11" width="8.6640625" style="141" bestFit="1" customWidth="1"/>
    <col min="12" max="13" width="8.6640625" style="141"/>
    <col min="14" max="14" width="8.6640625" style="157"/>
    <col min="15" max="15" width="9.5" style="157" bestFit="1" customWidth="1"/>
    <col min="16" max="26" width="8.6640625" style="157"/>
    <col min="27" max="27" width="8.6640625" style="157" bestFit="1" customWidth="1"/>
    <col min="28" max="34" width="8.6640625" style="157"/>
    <col min="35" max="35" width="8.6640625" style="157" bestFit="1" customWidth="1"/>
    <col min="36" max="16384" width="8.6640625" style="157"/>
  </cols>
  <sheetData>
    <row r="1" spans="1:35" x14ac:dyDescent="0.2">
      <c r="A1" s="967" t="s">
        <v>518</v>
      </c>
      <c r="B1" s="967"/>
      <c r="C1" s="967"/>
      <c r="D1" s="967"/>
      <c r="E1" s="967"/>
      <c r="F1" s="967"/>
      <c r="G1" s="967"/>
      <c r="H1" s="967"/>
      <c r="I1" s="967"/>
      <c r="J1" s="967"/>
      <c r="K1" s="967"/>
    </row>
    <row r="2" spans="1:35" x14ac:dyDescent="0.2">
      <c r="A2" s="967"/>
      <c r="B2" s="967"/>
      <c r="C2" s="967"/>
      <c r="D2" s="967"/>
      <c r="E2" s="967"/>
      <c r="F2" s="967"/>
      <c r="G2" s="967"/>
      <c r="H2" s="967"/>
      <c r="I2" s="967"/>
      <c r="J2" s="967"/>
      <c r="K2" s="967"/>
    </row>
    <row r="3" spans="1:35" x14ac:dyDescent="0.2">
      <c r="A3" s="967"/>
      <c r="B3" s="967"/>
      <c r="C3" s="967"/>
      <c r="D3" s="967"/>
      <c r="E3" s="967"/>
      <c r="F3" s="967"/>
      <c r="G3" s="967"/>
      <c r="H3" s="967"/>
      <c r="I3" s="967"/>
      <c r="J3" s="967"/>
      <c r="K3" s="967"/>
    </row>
    <row r="4" spans="1:35" x14ac:dyDescent="0.2">
      <c r="A4" s="967"/>
      <c r="B4" s="967"/>
      <c r="C4" s="967"/>
      <c r="D4" s="967"/>
      <c r="E4" s="967"/>
      <c r="F4" s="967"/>
      <c r="G4" s="967"/>
      <c r="H4" s="967"/>
      <c r="I4" s="967"/>
      <c r="J4" s="967"/>
      <c r="K4" s="967"/>
    </row>
    <row r="5" spans="1:35" ht="24" customHeight="1" x14ac:dyDescent="0.2"/>
    <row r="6" spans="1:35" ht="24" customHeight="1" x14ac:dyDescent="0.2">
      <c r="A6" s="159" t="s">
        <v>265</v>
      </c>
      <c r="B6" s="160"/>
      <c r="C6" s="160"/>
      <c r="D6" s="160"/>
      <c r="E6" s="160"/>
      <c r="F6" s="160"/>
      <c r="G6" s="161"/>
      <c r="H6" s="161"/>
      <c r="I6" s="162"/>
      <c r="J6" s="162"/>
      <c r="K6" s="163"/>
    </row>
    <row r="7" spans="1:35" ht="24" customHeight="1" x14ac:dyDescent="0.2">
      <c r="A7" s="164" t="s">
        <v>266</v>
      </c>
      <c r="B7" s="165"/>
      <c r="C7" s="165"/>
      <c r="D7" s="165"/>
      <c r="E7" s="165"/>
      <c r="F7" s="165"/>
      <c r="G7" s="166"/>
      <c r="H7" s="166"/>
      <c r="I7" s="167"/>
      <c r="J7" s="167"/>
      <c r="K7" s="168"/>
    </row>
    <row r="8" spans="1:35" ht="24" customHeight="1" x14ac:dyDescent="0.2">
      <c r="A8" s="169" t="s">
        <v>267</v>
      </c>
      <c r="B8" s="170"/>
      <c r="C8" s="170"/>
      <c r="D8" s="170"/>
      <c r="E8" s="170"/>
      <c r="F8" s="170"/>
      <c r="G8" s="171"/>
      <c r="H8" s="171"/>
      <c r="I8" s="172"/>
      <c r="J8" s="172"/>
      <c r="K8" s="173"/>
    </row>
    <row r="9" spans="1:35" ht="15.75" customHeight="1" x14ac:dyDescent="0.2"/>
    <row r="10" spans="1:35" hidden="1" x14ac:dyDescent="0.2"/>
    <row r="11" spans="1:35" s="174" customFormat="1" hidden="1" x14ac:dyDescent="0.2">
      <c r="A11" s="174" t="s">
        <v>268</v>
      </c>
      <c r="G11" s="175"/>
      <c r="H11" s="175"/>
      <c r="I11" s="176"/>
      <c r="J11" s="176"/>
      <c r="K11" s="175"/>
      <c r="L11" s="175"/>
      <c r="M11" s="175"/>
    </row>
    <row r="12" spans="1:35" s="174" customFormat="1" hidden="1" x14ac:dyDescent="0.2">
      <c r="A12" s="177" t="s">
        <v>269</v>
      </c>
      <c r="C12" s="177" t="s">
        <v>270</v>
      </c>
      <c r="E12" s="177" t="s">
        <v>271</v>
      </c>
      <c r="G12" s="178" t="s">
        <v>272</v>
      </c>
      <c r="H12" s="175"/>
      <c r="I12" s="178" t="s">
        <v>273</v>
      </c>
      <c r="J12" s="176"/>
      <c r="K12" s="178" t="s">
        <v>274</v>
      </c>
      <c r="L12" s="175"/>
      <c r="M12" s="178" t="s">
        <v>275</v>
      </c>
      <c r="O12" s="177" t="s">
        <v>276</v>
      </c>
      <c r="Q12" s="177" t="s">
        <v>277</v>
      </c>
      <c r="S12" s="177" t="s">
        <v>278</v>
      </c>
      <c r="U12" s="177" t="s">
        <v>279</v>
      </c>
      <c r="W12" s="177" t="s">
        <v>280</v>
      </c>
      <c r="Y12" s="177" t="s">
        <v>281</v>
      </c>
      <c r="AA12" s="177" t="s">
        <v>282</v>
      </c>
      <c r="AC12" s="177" t="s">
        <v>283</v>
      </c>
      <c r="AE12" s="177" t="s">
        <v>284</v>
      </c>
      <c r="AG12" s="177" t="s">
        <v>285</v>
      </c>
      <c r="AI12" s="174" t="s">
        <v>286</v>
      </c>
    </row>
    <row r="13" spans="1:35" s="174" customFormat="1" hidden="1" x14ac:dyDescent="0.2">
      <c r="A13" s="177" t="s">
        <v>170</v>
      </c>
      <c r="C13" s="177" t="s">
        <v>170</v>
      </c>
      <c r="E13" s="177" t="s">
        <v>287</v>
      </c>
      <c r="G13" s="178" t="s">
        <v>288</v>
      </c>
      <c r="H13" s="175"/>
      <c r="I13" s="178" t="s">
        <v>288</v>
      </c>
      <c r="J13" s="176"/>
      <c r="K13" s="178" t="s">
        <v>289</v>
      </c>
      <c r="L13" s="175"/>
      <c r="M13" s="178" t="s">
        <v>290</v>
      </c>
      <c r="O13" s="177" t="s">
        <v>289</v>
      </c>
      <c r="Q13" s="177" t="s">
        <v>291</v>
      </c>
      <c r="S13" s="177" t="s">
        <v>292</v>
      </c>
      <c r="U13" s="177" t="s">
        <v>293</v>
      </c>
      <c r="W13" s="177" t="s">
        <v>289</v>
      </c>
      <c r="Y13" s="177" t="s">
        <v>290</v>
      </c>
      <c r="AA13" s="177" t="s">
        <v>294</v>
      </c>
      <c r="AC13" s="177" t="s">
        <v>295</v>
      </c>
      <c r="AE13" s="177" t="s">
        <v>115</v>
      </c>
      <c r="AG13" s="177" t="s">
        <v>296</v>
      </c>
      <c r="AI13" s="174">
        <v>2022</v>
      </c>
    </row>
    <row r="14" spans="1:35" s="174" customFormat="1" hidden="1" x14ac:dyDescent="0.2">
      <c r="A14" s="177" t="s">
        <v>297</v>
      </c>
      <c r="C14" s="177" t="s">
        <v>297</v>
      </c>
      <c r="E14" s="177" t="s">
        <v>297</v>
      </c>
      <c r="G14" s="178" t="s">
        <v>298</v>
      </c>
      <c r="H14" s="175"/>
      <c r="I14" s="178" t="s">
        <v>298</v>
      </c>
      <c r="J14" s="176"/>
      <c r="K14" s="178" t="s">
        <v>170</v>
      </c>
      <c r="L14" s="175"/>
      <c r="M14" s="178" t="s">
        <v>297</v>
      </c>
      <c r="O14" s="177" t="s">
        <v>299</v>
      </c>
      <c r="Q14" s="177" t="s">
        <v>300</v>
      </c>
      <c r="S14" s="177" t="s">
        <v>301</v>
      </c>
      <c r="U14" s="177" t="s">
        <v>302</v>
      </c>
      <c r="W14" s="177" t="s">
        <v>299</v>
      </c>
      <c r="Y14" s="177" t="s">
        <v>170</v>
      </c>
      <c r="AA14" s="177" t="s">
        <v>303</v>
      </c>
      <c r="AC14" s="177" t="s">
        <v>304</v>
      </c>
      <c r="AE14" s="177" t="s">
        <v>116</v>
      </c>
      <c r="AG14" s="177" t="s">
        <v>305</v>
      </c>
      <c r="AI14" s="174">
        <v>2021</v>
      </c>
    </row>
    <row r="15" spans="1:35" s="174" customFormat="1" hidden="1" x14ac:dyDescent="0.2">
      <c r="A15" s="177" t="s">
        <v>306</v>
      </c>
      <c r="C15" s="177" t="s">
        <v>307</v>
      </c>
      <c r="E15" s="177" t="s">
        <v>308</v>
      </c>
      <c r="G15" s="178" t="s">
        <v>297</v>
      </c>
      <c r="H15" s="175"/>
      <c r="I15" s="175"/>
      <c r="J15" s="176"/>
      <c r="K15" s="178" t="s">
        <v>307</v>
      </c>
      <c r="L15" s="175"/>
      <c r="M15" s="175"/>
      <c r="O15" s="177" t="s">
        <v>307</v>
      </c>
      <c r="Q15" s="177" t="s">
        <v>309</v>
      </c>
      <c r="U15" s="177" t="s">
        <v>310</v>
      </c>
      <c r="W15" s="177" t="s">
        <v>307</v>
      </c>
      <c r="AA15" s="177" t="s">
        <v>311</v>
      </c>
      <c r="AC15" s="177" t="s">
        <v>114</v>
      </c>
      <c r="AE15" s="177" t="s">
        <v>117</v>
      </c>
      <c r="AG15" s="177" t="s">
        <v>312</v>
      </c>
      <c r="AI15" s="174">
        <v>2020</v>
      </c>
    </row>
    <row r="16" spans="1:35" s="174" customFormat="1" hidden="1" x14ac:dyDescent="0.2">
      <c r="A16" s="177" t="s">
        <v>307</v>
      </c>
      <c r="C16" s="177"/>
      <c r="E16" s="177" t="s">
        <v>313</v>
      </c>
      <c r="G16" s="175"/>
      <c r="H16" s="175"/>
      <c r="I16" s="175"/>
      <c r="J16" s="176"/>
      <c r="K16" s="178" t="s">
        <v>297</v>
      </c>
      <c r="L16" s="175"/>
      <c r="M16" s="175"/>
      <c r="Q16" s="177" t="s">
        <v>298</v>
      </c>
      <c r="U16" s="177"/>
      <c r="W16" s="177" t="s">
        <v>297</v>
      </c>
      <c r="AA16" s="177">
        <v>507</v>
      </c>
      <c r="AC16" s="174" t="s">
        <v>117</v>
      </c>
      <c r="AE16" s="177" t="s">
        <v>314</v>
      </c>
      <c r="AG16" s="177" t="s">
        <v>168</v>
      </c>
      <c r="AI16" s="174">
        <v>2019</v>
      </c>
    </row>
    <row r="17" spans="1:35" hidden="1" x14ac:dyDescent="0.2">
      <c r="I17" s="141"/>
      <c r="AI17" s="174">
        <v>2018</v>
      </c>
    </row>
    <row r="18" spans="1:35" hidden="1" x14ac:dyDescent="0.2">
      <c r="A18" s="174" t="s">
        <v>315</v>
      </c>
      <c r="C18" s="174" t="s">
        <v>316</v>
      </c>
      <c r="E18" s="174" t="s">
        <v>317</v>
      </c>
      <c r="G18" s="175" t="s">
        <v>318</v>
      </c>
      <c r="I18" s="141" t="s">
        <v>319</v>
      </c>
      <c r="K18" s="175" t="s">
        <v>320</v>
      </c>
      <c r="M18" s="141" t="s">
        <v>321</v>
      </c>
      <c r="O18" s="174" t="s">
        <v>322</v>
      </c>
      <c r="AI18" s="174">
        <v>2017</v>
      </c>
    </row>
    <row r="19" spans="1:35" hidden="1" x14ac:dyDescent="0.2">
      <c r="A19" s="174" t="s">
        <v>170</v>
      </c>
      <c r="C19" s="174" t="s">
        <v>170</v>
      </c>
      <c r="E19" s="174" t="s">
        <v>323</v>
      </c>
      <c r="G19" s="175" t="s">
        <v>170</v>
      </c>
      <c r="I19" s="141">
        <v>0</v>
      </c>
      <c r="K19" s="141">
        <v>2013</v>
      </c>
      <c r="M19" s="141" t="s">
        <v>170</v>
      </c>
      <c r="O19" s="174" t="s">
        <v>296</v>
      </c>
      <c r="AI19" s="174">
        <v>2016</v>
      </c>
    </row>
    <row r="20" spans="1:35" hidden="1" x14ac:dyDescent="0.2">
      <c r="A20" s="174" t="s">
        <v>306</v>
      </c>
      <c r="C20" s="174" t="s">
        <v>157</v>
      </c>
      <c r="E20" s="174" t="s">
        <v>324</v>
      </c>
      <c r="G20" s="175" t="s">
        <v>306</v>
      </c>
      <c r="I20" s="141">
        <v>1</v>
      </c>
      <c r="K20" s="141">
        <v>2012</v>
      </c>
      <c r="M20" s="141" t="s">
        <v>306</v>
      </c>
      <c r="O20" s="174" t="s">
        <v>305</v>
      </c>
      <c r="AI20" s="174">
        <v>2015</v>
      </c>
    </row>
    <row r="21" spans="1:35" hidden="1" x14ac:dyDescent="0.2">
      <c r="A21" s="174"/>
      <c r="G21" s="141" t="s">
        <v>325</v>
      </c>
      <c r="I21" s="141"/>
      <c r="K21" s="141">
        <v>2011</v>
      </c>
      <c r="M21" s="141" t="s">
        <v>325</v>
      </c>
      <c r="O21" s="174" t="s">
        <v>312</v>
      </c>
      <c r="Y21" s="177" t="s">
        <v>326</v>
      </c>
      <c r="AC21" s="177" t="s">
        <v>295</v>
      </c>
      <c r="AI21" s="174">
        <v>2014</v>
      </c>
    </row>
    <row r="22" spans="1:35" hidden="1" x14ac:dyDescent="0.2">
      <c r="C22" s="174" t="s">
        <v>327</v>
      </c>
      <c r="I22" s="141"/>
      <c r="K22" s="141">
        <v>2010</v>
      </c>
      <c r="O22" s="174" t="s">
        <v>168</v>
      </c>
      <c r="Y22" s="179" t="s">
        <v>103</v>
      </c>
      <c r="AC22" s="177" t="s">
        <v>304</v>
      </c>
      <c r="AI22" s="174">
        <v>2013</v>
      </c>
    </row>
    <row r="23" spans="1:35" hidden="1" x14ac:dyDescent="0.2">
      <c r="C23" s="174" t="s">
        <v>170</v>
      </c>
      <c r="I23" s="141"/>
      <c r="K23" s="141">
        <v>2009</v>
      </c>
      <c r="Y23" s="174"/>
      <c r="AC23" s="174"/>
      <c r="AI23" s="174">
        <v>2012</v>
      </c>
    </row>
    <row r="24" spans="1:35" hidden="1" x14ac:dyDescent="0.2">
      <c r="C24" s="174" t="s">
        <v>160</v>
      </c>
      <c r="I24" s="141"/>
      <c r="K24" s="141">
        <v>2008</v>
      </c>
      <c r="Y24" s="174"/>
      <c r="AC24" s="174"/>
      <c r="AI24" s="174">
        <v>2011</v>
      </c>
    </row>
    <row r="25" spans="1:35" hidden="1" x14ac:dyDescent="0.2">
      <c r="Y25" s="174"/>
      <c r="AC25" s="174"/>
      <c r="AI25" s="157">
        <v>2010</v>
      </c>
    </row>
    <row r="26" spans="1:35" hidden="1" x14ac:dyDescent="0.2">
      <c r="Y26" s="174"/>
      <c r="AC26" s="174"/>
      <c r="AI26" s="157">
        <v>2009</v>
      </c>
    </row>
    <row r="27" spans="1:35" hidden="1" x14ac:dyDescent="0.2">
      <c r="AI27" s="157">
        <v>2008</v>
      </c>
    </row>
    <row r="28" spans="1:35" x14ac:dyDescent="0.2">
      <c r="A28" s="180" t="s">
        <v>328</v>
      </c>
      <c r="B28" s="181"/>
      <c r="C28" s="181"/>
      <c r="D28" s="181"/>
      <c r="E28" s="181"/>
      <c r="F28" s="181"/>
      <c r="G28" s="182"/>
      <c r="H28" s="182"/>
      <c r="I28" s="183"/>
      <c r="J28" s="183"/>
      <c r="K28" s="184"/>
    </row>
    <row r="29" spans="1:35" x14ac:dyDescent="0.2">
      <c r="A29" s="185" t="s">
        <v>329</v>
      </c>
      <c r="B29" s="186"/>
      <c r="C29" s="186"/>
      <c r="D29" s="186" t="s">
        <v>330</v>
      </c>
      <c r="E29" s="187">
        <v>2023</v>
      </c>
      <c r="F29" s="188"/>
      <c r="G29" s="189"/>
      <c r="H29" s="190" t="s">
        <v>147</v>
      </c>
      <c r="I29" s="191" t="s">
        <v>148</v>
      </c>
      <c r="J29" s="192" t="s">
        <v>149</v>
      </c>
      <c r="K29" s="193"/>
    </row>
    <row r="30" spans="1:35" x14ac:dyDescent="0.2">
      <c r="A30" s="194" t="s">
        <v>331</v>
      </c>
      <c r="B30" s="188" t="s">
        <v>332</v>
      </c>
      <c r="C30" s="188"/>
      <c r="D30" s="195"/>
      <c r="E30" s="196">
        <f>+VLOOKUP(E29,G30:J45,2)/1000000</f>
        <v>4.3704899999999996E-4</v>
      </c>
      <c r="F30" s="188"/>
      <c r="G30" s="197">
        <v>2008</v>
      </c>
      <c r="H30" s="191">
        <v>773</v>
      </c>
      <c r="I30" s="191">
        <v>1.095E-2</v>
      </c>
      <c r="J30" s="192">
        <v>9.8700000000000003E-3</v>
      </c>
      <c r="K30" s="193"/>
    </row>
    <row r="31" spans="1:35" x14ac:dyDescent="0.2">
      <c r="A31" s="194" t="s">
        <v>333</v>
      </c>
      <c r="B31" s="188" t="s">
        <v>332</v>
      </c>
      <c r="C31" s="188"/>
      <c r="D31" s="189">
        <f>+D30/1000</f>
        <v>0</v>
      </c>
      <c r="E31" s="196">
        <f>+VLOOKUP(E29,G30:J45,3)/1000000</f>
        <v>6.24E-9</v>
      </c>
      <c r="F31" s="188"/>
      <c r="G31" s="198">
        <v>2009</v>
      </c>
      <c r="H31" s="199">
        <v>736</v>
      </c>
      <c r="I31" s="199">
        <v>9.5200000000000007E-3</v>
      </c>
      <c r="J31" s="200">
        <v>9.4999999999999998E-3</v>
      </c>
      <c r="K31" s="193"/>
    </row>
    <row r="32" spans="1:35" x14ac:dyDescent="0.2">
      <c r="A32" s="201" t="s">
        <v>334</v>
      </c>
      <c r="B32" s="202" t="s">
        <v>332</v>
      </c>
      <c r="C32" s="202"/>
      <c r="D32" s="638">
        <f>+D30/1000000</f>
        <v>0</v>
      </c>
      <c r="E32" s="203">
        <f>+VLOOKUP(E29,G30:J45,4)/1000000</f>
        <v>3.6199999999999999E-9</v>
      </c>
      <c r="F32" s="188"/>
      <c r="G32" s="198">
        <v>2010</v>
      </c>
      <c r="H32" s="199">
        <v>726</v>
      </c>
      <c r="I32" s="199">
        <v>9.4000000000000004E-3</v>
      </c>
      <c r="J32" s="200">
        <v>8.9899999999999997E-3</v>
      </c>
      <c r="K32" s="193"/>
    </row>
    <row r="33" spans="1:11" x14ac:dyDescent="0.2">
      <c r="A33" s="188"/>
      <c r="B33" s="188"/>
      <c r="C33" s="188"/>
      <c r="D33" s="195"/>
      <c r="E33" s="188"/>
      <c r="F33" s="188"/>
      <c r="G33" s="198">
        <v>2011</v>
      </c>
      <c r="H33" s="199">
        <v>733</v>
      </c>
      <c r="I33" s="199">
        <v>1.021E-2</v>
      </c>
      <c r="J33" s="200">
        <v>9.2499999999999995E-3</v>
      </c>
      <c r="K33" s="193"/>
    </row>
    <row r="34" spans="1:11" x14ac:dyDescent="0.2">
      <c r="A34" s="968" t="s">
        <v>335</v>
      </c>
      <c r="B34" s="968"/>
      <c r="C34" s="968"/>
      <c r="D34" s="968"/>
      <c r="E34" s="968"/>
      <c r="F34" s="188"/>
      <c r="G34" s="198">
        <v>2012</v>
      </c>
      <c r="H34" s="199">
        <v>783</v>
      </c>
      <c r="I34" s="199">
        <v>1.329E-2</v>
      </c>
      <c r="J34" s="200">
        <v>1.03E-2</v>
      </c>
      <c r="K34" s="193"/>
    </row>
    <row r="35" spans="1:11" x14ac:dyDescent="0.2">
      <c r="A35" s="968"/>
      <c r="B35" s="968"/>
      <c r="C35" s="968"/>
      <c r="D35" s="968"/>
      <c r="E35" s="968"/>
      <c r="F35" s="188"/>
      <c r="G35" s="198">
        <v>2013</v>
      </c>
      <c r="H35" s="199">
        <v>700</v>
      </c>
      <c r="I35" s="199">
        <v>9.3600000000000003E-3</v>
      </c>
      <c r="J35" s="200">
        <v>8.4799999999999997E-3</v>
      </c>
      <c r="K35" s="193"/>
    </row>
    <row r="36" spans="1:11" x14ac:dyDescent="0.2">
      <c r="A36" s="968"/>
      <c r="B36" s="968"/>
      <c r="C36" s="968"/>
      <c r="D36" s="968"/>
      <c r="E36" s="968"/>
      <c r="F36" s="188"/>
      <c r="G36" s="198">
        <v>2014</v>
      </c>
      <c r="H36" s="199">
        <v>685</v>
      </c>
      <c r="I36" s="199">
        <v>8.5599999999999999E-3</v>
      </c>
      <c r="J36" s="200">
        <v>8.6E-3</v>
      </c>
      <c r="K36" s="193"/>
    </row>
    <row r="37" spans="1:11" x14ac:dyDescent="0.2">
      <c r="A37" s="188"/>
      <c r="B37" s="188"/>
      <c r="C37" s="188"/>
      <c r="D37" s="188"/>
      <c r="E37" s="188"/>
      <c r="F37" s="188"/>
      <c r="G37" s="198">
        <v>2015</v>
      </c>
      <c r="H37" s="199">
        <v>693</v>
      </c>
      <c r="I37" s="199">
        <v>8.8100000000000001E-3</v>
      </c>
      <c r="J37" s="200">
        <v>8.6300000000000005E-3</v>
      </c>
      <c r="K37" s="193"/>
    </row>
    <row r="38" spans="1:11" x14ac:dyDescent="0.2">
      <c r="A38" s="188"/>
      <c r="B38" s="188"/>
      <c r="C38" s="188"/>
      <c r="D38" s="188"/>
      <c r="E38" s="188"/>
      <c r="F38" s="188"/>
      <c r="G38" s="198">
        <v>2016</v>
      </c>
      <c r="H38" s="199">
        <v>600</v>
      </c>
      <c r="I38" s="199">
        <v>1.52E-2</v>
      </c>
      <c r="J38" s="200">
        <v>7.6699999999999997E-3</v>
      </c>
      <c r="K38" s="193"/>
    </row>
    <row r="39" spans="1:11" x14ac:dyDescent="0.2">
      <c r="A39" s="188"/>
      <c r="B39" s="188"/>
      <c r="C39" s="188"/>
      <c r="D39" s="188"/>
      <c r="E39" s="188"/>
      <c r="F39" s="188"/>
      <c r="G39" s="198">
        <v>2017</v>
      </c>
      <c r="H39" s="199">
        <v>567</v>
      </c>
      <c r="I39" s="199">
        <v>7.8200000000000006E-3</v>
      </c>
      <c r="J39" s="200">
        <v>5.2199999999999998E-3</v>
      </c>
      <c r="K39" s="193"/>
    </row>
    <row r="40" spans="1:11" x14ac:dyDescent="0.2">
      <c r="A40" s="188"/>
      <c r="B40" s="188"/>
      <c r="C40" s="188"/>
      <c r="D40" s="188"/>
      <c r="E40" s="188"/>
      <c r="F40" s="188"/>
      <c r="G40" s="198">
        <v>2018</v>
      </c>
      <c r="H40" s="199">
        <v>537.5</v>
      </c>
      <c r="I40" s="199">
        <v>7.1000000000000004E-3</v>
      </c>
      <c r="J40" s="200">
        <v>6.0000000000000001E-3</v>
      </c>
      <c r="K40" s="204"/>
    </row>
    <row r="41" spans="1:11" x14ac:dyDescent="0.2">
      <c r="A41" s="188"/>
      <c r="B41" s="188"/>
      <c r="C41" s="188"/>
      <c r="D41" s="188"/>
      <c r="E41" s="188"/>
      <c r="F41" s="188"/>
      <c r="G41" s="198">
        <v>2019</v>
      </c>
      <c r="H41" s="199">
        <v>543</v>
      </c>
      <c r="I41" s="199">
        <v>7.0299999999999998E-3</v>
      </c>
      <c r="J41" s="200">
        <v>5.9500000000000004E-3</v>
      </c>
      <c r="K41" s="204"/>
    </row>
    <row r="42" spans="1:11" x14ac:dyDescent="0.2">
      <c r="A42" s="188"/>
      <c r="B42" s="188"/>
      <c r="C42" s="188"/>
      <c r="D42" s="188"/>
      <c r="E42" s="188"/>
      <c r="F42" s="188"/>
      <c r="G42" s="198">
        <v>2020</v>
      </c>
      <c r="H42" s="199">
        <v>496</v>
      </c>
      <c r="I42" s="199">
        <v>6.6299999999999996E-3</v>
      </c>
      <c r="J42" s="200">
        <v>4.1399999999999996E-3</v>
      </c>
      <c r="K42" s="204"/>
    </row>
    <row r="43" spans="1:11" x14ac:dyDescent="0.2">
      <c r="A43" s="188"/>
      <c r="B43" s="188"/>
      <c r="C43" s="188"/>
      <c r="D43" s="188"/>
      <c r="E43" s="188"/>
      <c r="F43" s="196"/>
      <c r="G43" s="866">
        <v>2021</v>
      </c>
      <c r="H43" s="199">
        <v>469</v>
      </c>
      <c r="I43" s="199">
        <v>6.2399999999999999E-3</v>
      </c>
      <c r="J43" s="200">
        <v>3.62E-3</v>
      </c>
      <c r="K43" s="868"/>
    </row>
    <row r="44" spans="1:11" x14ac:dyDescent="0.2">
      <c r="A44" s="188"/>
      <c r="B44" s="188"/>
      <c r="C44" s="188"/>
      <c r="D44" s="188"/>
      <c r="E44" s="188"/>
      <c r="F44" s="196"/>
      <c r="G44" s="866">
        <v>2022</v>
      </c>
      <c r="H44" s="199">
        <v>469</v>
      </c>
      <c r="I44" s="199">
        <v>6.2399999999999999E-3</v>
      </c>
      <c r="J44" s="200">
        <v>3.62E-3</v>
      </c>
      <c r="K44" s="868"/>
    </row>
    <row r="45" spans="1:11" x14ac:dyDescent="0.2">
      <c r="A45" s="202"/>
      <c r="B45" s="202"/>
      <c r="C45" s="202"/>
      <c r="D45" s="202"/>
      <c r="E45" s="202"/>
      <c r="F45" s="870"/>
      <c r="G45" s="867">
        <v>2023</v>
      </c>
      <c r="H45" s="205">
        <v>437.04899999999998</v>
      </c>
      <c r="I45" s="205">
        <v>6.2399999999999999E-3</v>
      </c>
      <c r="J45" s="206">
        <v>3.62E-3</v>
      </c>
      <c r="K45" s="869"/>
    </row>
    <row r="47" spans="1:11" ht="30" customHeight="1" x14ac:dyDescent="0.2">
      <c r="A47" s="207" t="s">
        <v>490</v>
      </c>
      <c r="B47" s="186"/>
      <c r="C47" s="969" t="s">
        <v>336</v>
      </c>
      <c r="D47" s="969"/>
      <c r="E47" s="970"/>
      <c r="F47" s="969" t="s">
        <v>337</v>
      </c>
      <c r="G47" s="969"/>
      <c r="H47" s="969"/>
      <c r="I47" s="970"/>
    </row>
    <row r="48" spans="1:11" ht="18" x14ac:dyDescent="0.25">
      <c r="A48" s="208"/>
      <c r="B48" s="186"/>
      <c r="C48" s="186" t="s">
        <v>338</v>
      </c>
      <c r="D48" s="209" t="s">
        <v>444</v>
      </c>
      <c r="E48" s="210" t="s">
        <v>445</v>
      </c>
      <c r="F48" s="211" t="s">
        <v>339</v>
      </c>
      <c r="G48" s="212" t="s">
        <v>446</v>
      </c>
      <c r="H48" s="212" t="s">
        <v>447</v>
      </c>
      <c r="I48" s="213" t="s">
        <v>448</v>
      </c>
      <c r="J48" s="17" t="s">
        <v>340</v>
      </c>
      <c r="K48" s="214"/>
    </row>
    <row r="49" spans="1:11" ht="17" x14ac:dyDescent="0.2">
      <c r="A49" s="215" t="s">
        <v>341</v>
      </c>
      <c r="B49" s="188"/>
      <c r="C49" s="188"/>
      <c r="D49" s="188"/>
      <c r="E49" s="196"/>
      <c r="F49" s="186"/>
      <c r="G49" s="216"/>
      <c r="H49" s="216"/>
      <c r="I49" s="217"/>
      <c r="K49" s="218"/>
    </row>
    <row r="50" spans="1:11" ht="22.5" customHeight="1" x14ac:dyDescent="0.2">
      <c r="A50" s="219" t="s">
        <v>70</v>
      </c>
      <c r="B50" s="220"/>
      <c r="C50" s="221">
        <v>69.3</v>
      </c>
      <c r="D50" s="222">
        <v>3.8E-3</v>
      </c>
      <c r="E50" s="223">
        <v>5.7000000000000002E-3</v>
      </c>
      <c r="F50" s="224">
        <v>2.2779326000000002</v>
      </c>
      <c r="G50" s="225">
        <v>1.2E-4</v>
      </c>
      <c r="H50" s="225">
        <v>1.9000000000000001E-4</v>
      </c>
      <c r="I50" s="226">
        <v>2.3370000000000002</v>
      </c>
    </row>
    <row r="51" spans="1:11" ht="16" x14ac:dyDescent="0.2">
      <c r="A51" s="227" t="s">
        <v>74</v>
      </c>
      <c r="B51" s="228"/>
      <c r="C51" s="229">
        <v>69.3</v>
      </c>
      <c r="D51" s="230">
        <v>2.5000000000000001E-2</v>
      </c>
      <c r="E51" s="231">
        <v>8.0000000000000002E-3</v>
      </c>
      <c r="F51" s="224">
        <v>2.2779326000000002</v>
      </c>
      <c r="G51" s="232">
        <v>8.1999999999999998E-4</v>
      </c>
      <c r="H51" s="232">
        <v>2.5999999999999998E-4</v>
      </c>
      <c r="I51" s="226">
        <v>2.3769999999999998</v>
      </c>
    </row>
    <row r="52" spans="1:11" ht="16" x14ac:dyDescent="0.2">
      <c r="A52" s="233" t="s">
        <v>77</v>
      </c>
      <c r="B52" s="234"/>
      <c r="C52" s="229">
        <v>69.3</v>
      </c>
      <c r="D52" s="230">
        <v>3.3000000000000002E-2</v>
      </c>
      <c r="E52" s="231">
        <v>3.2000000000000002E-3</v>
      </c>
      <c r="F52" s="224">
        <v>2.2779326000000002</v>
      </c>
      <c r="G52" s="235">
        <v>1.08E-3</v>
      </c>
      <c r="H52" s="235">
        <v>1.1E-4</v>
      </c>
      <c r="I52" s="226">
        <v>2.3359999999999999</v>
      </c>
    </row>
    <row r="53" spans="1:11" ht="22.5" customHeight="1" x14ac:dyDescent="0.2">
      <c r="A53" s="215" t="s">
        <v>156</v>
      </c>
      <c r="B53" s="188"/>
      <c r="C53" s="236"/>
      <c r="D53" s="237"/>
      <c r="E53" s="238"/>
      <c r="F53" s="239"/>
      <c r="G53" s="240"/>
      <c r="H53" s="241"/>
      <c r="I53" s="242"/>
    </row>
    <row r="54" spans="1:11" ht="16" x14ac:dyDescent="0.2">
      <c r="A54" s="243" t="s">
        <v>80</v>
      </c>
      <c r="B54" s="244"/>
      <c r="C54" s="221">
        <v>69.3</v>
      </c>
      <c r="D54" s="222">
        <v>3.8E-3</v>
      </c>
      <c r="E54" s="223">
        <v>5.7000000000000002E-3</v>
      </c>
      <c r="F54" s="224">
        <v>2.2779326000000002</v>
      </c>
      <c r="G54" s="225">
        <v>1.2E-4</v>
      </c>
      <c r="H54" s="225">
        <v>1.9000000000000001E-4</v>
      </c>
      <c r="I54" s="226">
        <v>2.3370000000000002</v>
      </c>
    </row>
    <row r="55" spans="1:11" ht="20.25" customHeight="1" x14ac:dyDescent="0.2">
      <c r="A55" s="245" t="s">
        <v>82</v>
      </c>
      <c r="B55" s="246"/>
      <c r="C55" s="229">
        <v>69.3</v>
      </c>
      <c r="D55" s="230">
        <v>2.5000000000000001E-2</v>
      </c>
      <c r="E55" s="231">
        <v>8.0000000000000002E-3</v>
      </c>
      <c r="F55" s="224">
        <v>2.2779326000000002</v>
      </c>
      <c r="G55" s="232">
        <v>8.1999999999999998E-4</v>
      </c>
      <c r="H55" s="232">
        <v>2.5999999999999998E-4</v>
      </c>
      <c r="I55" s="226">
        <v>2.3769999999999998</v>
      </c>
    </row>
    <row r="56" spans="1:11" ht="16" x14ac:dyDescent="0.2">
      <c r="A56" s="233" t="s">
        <v>84</v>
      </c>
      <c r="B56" s="234"/>
      <c r="C56" s="229">
        <v>69.3</v>
      </c>
      <c r="D56" s="230">
        <v>3.3000000000000002E-2</v>
      </c>
      <c r="E56" s="231">
        <v>3.2000000000000002E-3</v>
      </c>
      <c r="F56" s="224">
        <v>2.2779326000000002</v>
      </c>
      <c r="G56" s="232">
        <v>1.08E-3</v>
      </c>
      <c r="H56" s="232">
        <v>1.1E-4</v>
      </c>
      <c r="I56" s="226">
        <v>2.3359999999999999</v>
      </c>
    </row>
    <row r="57" spans="1:11" ht="16.5" customHeight="1" x14ac:dyDescent="0.2">
      <c r="A57" s="247" t="s">
        <v>342</v>
      </c>
      <c r="B57" s="498"/>
      <c r="C57" s="236"/>
      <c r="D57" s="237"/>
      <c r="E57" s="238"/>
      <c r="F57" s="248"/>
      <c r="G57" s="249"/>
      <c r="H57" s="199"/>
      <c r="I57" s="200"/>
    </row>
    <row r="58" spans="1:11" ht="16" x14ac:dyDescent="0.2">
      <c r="A58" s="250" t="s">
        <v>70</v>
      </c>
      <c r="B58" s="220"/>
      <c r="C58" s="221">
        <v>69.3</v>
      </c>
      <c r="D58" s="222">
        <v>3.8E-3</v>
      </c>
      <c r="E58" s="223">
        <v>5.7000000000000002E-3</v>
      </c>
      <c r="F58" s="224">
        <v>2.2779326000000002</v>
      </c>
      <c r="G58" s="225">
        <v>1.2E-4</v>
      </c>
      <c r="H58" s="225">
        <v>1.9000000000000001E-4</v>
      </c>
      <c r="I58" s="226">
        <v>2.3370000000000002</v>
      </c>
    </row>
    <row r="59" spans="1:11" ht="16" x14ac:dyDescent="0.2">
      <c r="A59" s="251" t="s">
        <v>87</v>
      </c>
      <c r="B59" s="252"/>
      <c r="C59" s="229">
        <v>69.3</v>
      </c>
      <c r="D59" s="230">
        <v>2.5000000000000001E-2</v>
      </c>
      <c r="E59" s="231">
        <v>8.0000000000000002E-3</v>
      </c>
      <c r="F59" s="224">
        <v>2.2779326000000002</v>
      </c>
      <c r="G59" s="232">
        <v>8.1999999999999998E-4</v>
      </c>
      <c r="H59" s="232">
        <v>2.5999999999999998E-4</v>
      </c>
      <c r="I59" s="226">
        <v>2.3769999999999998</v>
      </c>
    </row>
    <row r="60" spans="1:11" ht="16" x14ac:dyDescent="0.2">
      <c r="A60" s="251" t="s">
        <v>155</v>
      </c>
      <c r="B60" s="252"/>
      <c r="C60" s="229">
        <v>69.3</v>
      </c>
      <c r="D60" s="230">
        <v>3.3000000000000002E-2</v>
      </c>
      <c r="E60" s="231">
        <v>3.2000000000000002E-3</v>
      </c>
      <c r="F60" s="224">
        <v>2.2779326000000002</v>
      </c>
      <c r="G60" s="232">
        <v>1.08E-3</v>
      </c>
      <c r="H60" s="232">
        <v>1.1E-4</v>
      </c>
      <c r="I60" s="226">
        <v>2.3359999999999999</v>
      </c>
    </row>
    <row r="61" spans="1:11" ht="23.25" customHeight="1" x14ac:dyDescent="0.2">
      <c r="A61" s="253" t="s">
        <v>12</v>
      </c>
      <c r="B61" s="254"/>
      <c r="C61" s="236"/>
      <c r="D61" s="237"/>
      <c r="E61" s="238"/>
      <c r="F61" s="255"/>
      <c r="G61" s="240"/>
      <c r="H61" s="241"/>
      <c r="I61" s="242"/>
    </row>
    <row r="62" spans="1:11" ht="20.25" customHeight="1" x14ac:dyDescent="0.2">
      <c r="A62" s="250" t="s">
        <v>154</v>
      </c>
      <c r="B62" s="220"/>
      <c r="C62" s="221">
        <v>74.099999999999994</v>
      </c>
      <c r="D62" s="222">
        <v>3.8999999999999998E-3</v>
      </c>
      <c r="E62" s="223">
        <v>3.8999999999999998E-3</v>
      </c>
      <c r="F62" s="256">
        <v>2.6997520000000002</v>
      </c>
      <c r="G62" s="225">
        <v>1.3999999999999999E-4</v>
      </c>
      <c r="H62" s="225">
        <v>1.3999999999999999E-4</v>
      </c>
      <c r="I62" s="226">
        <v>2.746</v>
      </c>
    </row>
    <row r="63" spans="1:11" ht="16" x14ac:dyDescent="0.2">
      <c r="A63" s="251" t="s">
        <v>156</v>
      </c>
      <c r="B63" s="252"/>
      <c r="C63" s="229">
        <v>74.099999999999994</v>
      </c>
      <c r="D63" s="230">
        <v>3.8999999999999998E-3</v>
      </c>
      <c r="E63" s="231">
        <v>3.8999999999999998E-3</v>
      </c>
      <c r="F63" s="256">
        <v>2.6997520000000002</v>
      </c>
      <c r="G63" s="232">
        <v>1.3999999999999999E-4</v>
      </c>
      <c r="H63" s="232">
        <v>1.3999999999999999E-4</v>
      </c>
      <c r="I63" s="226">
        <v>2.746</v>
      </c>
    </row>
    <row r="64" spans="1:11" ht="16" x14ac:dyDescent="0.2">
      <c r="A64" s="251" t="s">
        <v>159</v>
      </c>
      <c r="B64" s="252"/>
      <c r="C64" s="229">
        <v>74.099999999999994</v>
      </c>
      <c r="D64" s="230">
        <v>3.8999999999999998E-3</v>
      </c>
      <c r="E64" s="231">
        <v>3.8999999999999998E-3</v>
      </c>
      <c r="F64" s="256">
        <v>2.6997520000000002</v>
      </c>
      <c r="G64" s="232">
        <v>1.3999999999999999E-4</v>
      </c>
      <c r="H64" s="232">
        <v>1.3999999999999999E-4</v>
      </c>
      <c r="I64" s="226">
        <v>2.746</v>
      </c>
    </row>
    <row r="65" spans="1:10" ht="16" x14ac:dyDescent="0.2">
      <c r="A65" s="251" t="s">
        <v>343</v>
      </c>
      <c r="B65" s="252"/>
      <c r="C65" s="229"/>
      <c r="D65" s="230"/>
      <c r="E65" s="257"/>
      <c r="F65" s="258">
        <v>1.5730000000000001E-2</v>
      </c>
      <c r="G65" s="259"/>
      <c r="H65" s="259"/>
      <c r="I65" s="260"/>
      <c r="J65" s="637" t="s">
        <v>344</v>
      </c>
    </row>
    <row r="66" spans="1:10" ht="19.5" customHeight="1" x14ac:dyDescent="0.2">
      <c r="A66" s="253" t="s">
        <v>158</v>
      </c>
      <c r="B66" s="254"/>
      <c r="C66" s="236"/>
      <c r="D66" s="237"/>
      <c r="E66" s="238"/>
      <c r="F66" s="255"/>
      <c r="G66" s="240"/>
      <c r="H66" s="241"/>
      <c r="I66" s="242"/>
    </row>
    <row r="67" spans="1:10" ht="17.25" customHeight="1" x14ac:dyDescent="0.2">
      <c r="A67" s="250" t="s">
        <v>345</v>
      </c>
      <c r="B67" s="220"/>
      <c r="C67" s="221">
        <v>69.599999999999994</v>
      </c>
      <c r="D67" s="222">
        <v>4.0000000000000001E-3</v>
      </c>
      <c r="E67" s="261">
        <v>5.7000000000000002E-3</v>
      </c>
      <c r="F67" s="262">
        <v>2.125</v>
      </c>
      <c r="G67" s="225">
        <v>8.0000000000000007E-5</v>
      </c>
      <c r="H67" s="225">
        <v>1.2E-4</v>
      </c>
      <c r="I67" s="226">
        <v>2.1789999999999998</v>
      </c>
    </row>
    <row r="68" spans="1:10" ht="16.5" customHeight="1" x14ac:dyDescent="0.2">
      <c r="A68" s="251" t="s">
        <v>346</v>
      </c>
      <c r="B68" s="252"/>
      <c r="C68" s="229">
        <v>73.599999999999994</v>
      </c>
      <c r="D68" s="230">
        <v>4.0000000000000001E-3</v>
      </c>
      <c r="E68" s="257">
        <v>3.8999999999999998E-3</v>
      </c>
      <c r="F68" s="258">
        <v>2.677</v>
      </c>
      <c r="G68" s="232">
        <v>9.0000000000000006E-5</v>
      </c>
      <c r="H68" s="232">
        <v>9.0000000000000006E-5</v>
      </c>
      <c r="I68" s="226">
        <v>2.722</v>
      </c>
    </row>
    <row r="69" spans="1:10" ht="16.5" customHeight="1" x14ac:dyDescent="0.2">
      <c r="A69" s="263" t="s">
        <v>347</v>
      </c>
      <c r="B69" s="254"/>
      <c r="C69" s="237">
        <f>+I69*C68/I68</f>
        <v>71.858692138133719</v>
      </c>
      <c r="D69" s="237">
        <v>4.0000000000000001E-3</v>
      </c>
      <c r="E69" s="238">
        <v>4.0000000000000001E-3</v>
      </c>
      <c r="F69" s="255">
        <v>2.6576</v>
      </c>
      <c r="G69" s="235">
        <v>9.0000000000000006E-5</v>
      </c>
      <c r="H69" s="235">
        <v>9.0000000000000006E-5</v>
      </c>
      <c r="I69" s="200">
        <v>2.6576</v>
      </c>
    </row>
    <row r="70" spans="1:10" ht="16" x14ac:dyDescent="0.2">
      <c r="A70" s="247" t="s">
        <v>81</v>
      </c>
      <c r="B70" s="254"/>
      <c r="C70" s="255"/>
      <c r="D70" s="255"/>
      <c r="E70" s="264"/>
      <c r="F70" s="255"/>
      <c r="G70" s="240"/>
      <c r="H70" s="241"/>
      <c r="I70" s="242"/>
    </row>
    <row r="71" spans="1:10" ht="16" x14ac:dyDescent="0.2">
      <c r="A71" s="250" t="s">
        <v>348</v>
      </c>
      <c r="B71" s="220"/>
      <c r="C71" s="221">
        <v>63.1</v>
      </c>
      <c r="D71" s="262">
        <v>6.2E-2</v>
      </c>
      <c r="E71" s="223">
        <v>2.0000000000000001E-4</v>
      </c>
      <c r="F71" s="262">
        <v>1.7310000000000001</v>
      </c>
      <c r="G71" s="225">
        <v>1.6999999999999999E-3</v>
      </c>
      <c r="H71" s="225">
        <v>1.0000000000000001E-5</v>
      </c>
      <c r="I71" s="226">
        <v>1.7749999999999999</v>
      </c>
    </row>
    <row r="72" spans="1:10" ht="16" x14ac:dyDescent="0.2">
      <c r="A72" s="251" t="s">
        <v>159</v>
      </c>
      <c r="B72" s="252"/>
      <c r="C72" s="229">
        <v>63.1</v>
      </c>
      <c r="D72" s="258">
        <v>6.2E-2</v>
      </c>
      <c r="E72" s="231">
        <v>2.0000000000000001E-4</v>
      </c>
      <c r="F72" s="258">
        <v>1.7310000000000001</v>
      </c>
      <c r="G72" s="232">
        <v>1.6999999999999999E-3</v>
      </c>
      <c r="H72" s="232">
        <v>1.0000000000000001E-5</v>
      </c>
      <c r="I72" s="226">
        <v>1.7749999999999999</v>
      </c>
    </row>
    <row r="73" spans="1:10" ht="24" customHeight="1" x14ac:dyDescent="0.2">
      <c r="A73" s="247" t="s">
        <v>349</v>
      </c>
      <c r="B73" s="254"/>
      <c r="C73" s="236"/>
      <c r="D73" s="255"/>
      <c r="E73" s="264"/>
      <c r="F73" s="255"/>
      <c r="G73" s="235"/>
      <c r="H73" s="235"/>
      <c r="I73" s="242"/>
    </row>
    <row r="74" spans="1:10" ht="18" customHeight="1" x14ac:dyDescent="0.2">
      <c r="A74" s="250" t="s">
        <v>350</v>
      </c>
      <c r="B74" s="220"/>
      <c r="C74" s="221">
        <v>56.1</v>
      </c>
      <c r="D74" s="262">
        <v>9.1999999999999998E-2</v>
      </c>
      <c r="E74" s="223">
        <v>3.0000000000000001E-3</v>
      </c>
      <c r="F74" s="262">
        <v>2.6928000000000001</v>
      </c>
      <c r="G74" s="225">
        <v>4.4159999999999998E-3</v>
      </c>
      <c r="H74" s="225">
        <v>1.44E-4</v>
      </c>
      <c r="I74" s="200" t="s">
        <v>351</v>
      </c>
    </row>
    <row r="75" spans="1:10" ht="16" x14ac:dyDescent="0.2">
      <c r="A75" s="251" t="s">
        <v>159</v>
      </c>
      <c r="B75" s="252"/>
      <c r="C75" s="229">
        <v>56.1</v>
      </c>
      <c r="D75" s="258">
        <v>9.1999999999999998E-2</v>
      </c>
      <c r="E75" s="231">
        <v>3.0000000000000001E-3</v>
      </c>
      <c r="F75" s="262">
        <v>2.6928000000000001</v>
      </c>
      <c r="G75" s="225">
        <v>4.4159999999999998E-3</v>
      </c>
      <c r="H75" s="225">
        <v>1.44E-4</v>
      </c>
      <c r="I75" s="490"/>
    </row>
    <row r="76" spans="1:10" ht="16" x14ac:dyDescent="0.2">
      <c r="A76" s="251" t="s">
        <v>46</v>
      </c>
      <c r="B76" s="252"/>
      <c r="C76" s="229">
        <v>56.1</v>
      </c>
      <c r="D76" s="258">
        <v>9.1999999999999998E-2</v>
      </c>
      <c r="E76" s="231">
        <v>3.0000000000000001E-3</v>
      </c>
      <c r="F76" s="262">
        <v>2.6928000000000001</v>
      </c>
      <c r="G76" s="225">
        <v>4.4159999999999998E-3</v>
      </c>
      <c r="H76" s="225">
        <v>1.44E-4</v>
      </c>
      <c r="I76" s="491"/>
    </row>
    <row r="77" spans="1:10" ht="18" customHeight="1" x14ac:dyDescent="0.2">
      <c r="A77" s="247" t="s">
        <v>352</v>
      </c>
      <c r="B77" s="254"/>
      <c r="C77" s="255"/>
      <c r="D77" s="255"/>
      <c r="E77" s="264"/>
      <c r="F77" s="255"/>
      <c r="G77" s="241"/>
      <c r="H77" s="241"/>
      <c r="I77" s="242"/>
    </row>
    <row r="78" spans="1:10" ht="21.75" customHeight="1" x14ac:dyDescent="0.2">
      <c r="A78" s="265" t="s">
        <v>159</v>
      </c>
      <c r="B78" s="266"/>
      <c r="C78" s="267">
        <f>56.1*4.5/4.0695</f>
        <v>62.034647991153712</v>
      </c>
      <c r="D78" s="267">
        <v>2.9000000000000001E-2</v>
      </c>
      <c r="E78" s="268">
        <v>3.0000000000000001E-3</v>
      </c>
      <c r="F78" s="269">
        <f>1.266*4.5/4.0695</f>
        <v>1.3999262808698858</v>
      </c>
      <c r="G78" s="270">
        <v>6.4000000000000005E-4</v>
      </c>
      <c r="H78" s="270">
        <v>6.9999999999999994E-5</v>
      </c>
      <c r="I78" s="271">
        <v>1.302</v>
      </c>
    </row>
    <row r="79" spans="1:10" x14ac:dyDescent="0.2">
      <c r="A79" s="272"/>
      <c r="B79" s="158"/>
      <c r="C79" s="273"/>
      <c r="D79" s="158"/>
      <c r="E79" s="158"/>
      <c r="F79" s="158"/>
      <c r="G79" s="17"/>
      <c r="H79" s="17"/>
    </row>
    <row r="80" spans="1:10" x14ac:dyDescent="0.2">
      <c r="A80" s="274"/>
      <c r="B80" s="186"/>
      <c r="C80" s="275"/>
      <c r="D80" s="186"/>
      <c r="E80" s="186"/>
      <c r="F80" s="186"/>
      <c r="G80" s="216"/>
      <c r="H80" s="217"/>
    </row>
    <row r="81" spans="1:10" x14ac:dyDescent="0.2">
      <c r="A81" s="276"/>
      <c r="B81" s="211"/>
      <c r="C81" s="277" t="s">
        <v>338</v>
      </c>
      <c r="D81" s="277" t="s">
        <v>353</v>
      </c>
      <c r="E81" s="277" t="s">
        <v>354</v>
      </c>
      <c r="F81" s="277" t="s">
        <v>339</v>
      </c>
      <c r="G81" s="278" t="s">
        <v>355</v>
      </c>
      <c r="H81" s="279" t="s">
        <v>356</v>
      </c>
    </row>
    <row r="82" spans="1:10" x14ac:dyDescent="0.2">
      <c r="A82" s="276"/>
      <c r="B82" s="211"/>
      <c r="C82" s="211"/>
      <c r="D82" s="277" t="s">
        <v>357</v>
      </c>
      <c r="E82" s="277" t="s">
        <v>358</v>
      </c>
      <c r="F82" s="277"/>
      <c r="G82" s="278"/>
      <c r="H82" s="279"/>
    </row>
    <row r="83" spans="1:10" ht="16" x14ac:dyDescent="0.2">
      <c r="A83" s="280" t="s">
        <v>161</v>
      </c>
      <c r="B83" s="281"/>
      <c r="C83" s="282">
        <v>69.3</v>
      </c>
      <c r="D83" s="283">
        <v>44.3</v>
      </c>
      <c r="E83" s="284">
        <v>0.74199999999999999</v>
      </c>
      <c r="F83" s="283">
        <f>+E83*D83*C83/(1000)</f>
        <v>2.2779325799999999</v>
      </c>
      <c r="G83" s="285">
        <v>3.8E-3</v>
      </c>
      <c r="H83" s="286">
        <v>5.7000000000000002E-3</v>
      </c>
    </row>
    <row r="84" spans="1:10" ht="16" x14ac:dyDescent="0.2">
      <c r="A84" s="245" t="s">
        <v>162</v>
      </c>
      <c r="B84" s="246"/>
      <c r="C84" s="287">
        <v>69.3</v>
      </c>
      <c r="D84" s="288">
        <v>44.3</v>
      </c>
      <c r="E84" s="289">
        <v>0.74199999999999999</v>
      </c>
      <c r="F84" s="288">
        <f>+E84*D84*C84/(1000)</f>
        <v>2.2779325799999999</v>
      </c>
      <c r="G84" s="290">
        <v>3.8E-3</v>
      </c>
      <c r="H84" s="291">
        <v>5.7000000000000002E-3</v>
      </c>
    </row>
    <row r="85" spans="1:10" ht="17" x14ac:dyDescent="0.2">
      <c r="A85" s="245" t="s">
        <v>163</v>
      </c>
      <c r="B85" s="246"/>
      <c r="C85" s="287">
        <v>69.3</v>
      </c>
      <c r="D85" s="288">
        <v>44.3</v>
      </c>
      <c r="E85" s="289">
        <v>0.74199999999999999</v>
      </c>
      <c r="F85" s="288">
        <f>+E85*D85*C85/(1000)</f>
        <v>2.2779325799999999</v>
      </c>
      <c r="G85" s="290">
        <v>3.8E-3</v>
      </c>
      <c r="H85" s="291">
        <v>5.7000000000000002E-3</v>
      </c>
      <c r="J85" s="292"/>
    </row>
    <row r="86" spans="1:10" ht="16" x14ac:dyDescent="0.2">
      <c r="A86" s="245" t="s">
        <v>164</v>
      </c>
      <c r="B86" s="246"/>
      <c r="C86" s="287">
        <v>69.3</v>
      </c>
      <c r="D86" s="288">
        <v>44.3</v>
      </c>
      <c r="E86" s="289">
        <v>0.74199999999999999</v>
      </c>
      <c r="F86" s="288">
        <f>+E86*D86*C86/(1000)</f>
        <v>2.2779325799999999</v>
      </c>
      <c r="G86" s="290">
        <v>3.8E-3</v>
      </c>
      <c r="H86" s="291">
        <v>5.7000000000000002E-3</v>
      </c>
    </row>
    <row r="87" spans="1:10" ht="16" x14ac:dyDescent="0.2">
      <c r="A87" s="293" t="s">
        <v>12</v>
      </c>
      <c r="B87" s="246"/>
      <c r="C87" s="287"/>
      <c r="D87" s="288"/>
      <c r="E87" s="289"/>
      <c r="F87" s="288"/>
      <c r="G87" s="294"/>
      <c r="H87" s="291"/>
    </row>
    <row r="88" spans="1:10" ht="16" x14ac:dyDescent="0.2">
      <c r="A88" s="245" t="s">
        <v>165</v>
      </c>
      <c r="B88" s="246"/>
      <c r="C88" s="287">
        <v>74.099999999999994</v>
      </c>
      <c r="D88" s="288">
        <v>43</v>
      </c>
      <c r="E88" s="289">
        <v>0.84730000000000005</v>
      </c>
      <c r="F88" s="288">
        <f>+E88*D88*C88/(1000)</f>
        <v>2.6997519899999998</v>
      </c>
      <c r="G88" s="290">
        <v>3.8999999999999998E-3</v>
      </c>
      <c r="H88" s="291">
        <v>3.8999999999999998E-3</v>
      </c>
    </row>
    <row r="89" spans="1:10" ht="16" x14ac:dyDescent="0.2">
      <c r="A89" s="245" t="s">
        <v>161</v>
      </c>
      <c r="B89" s="246"/>
      <c r="C89" s="287">
        <v>74.099999999999994</v>
      </c>
      <c r="D89" s="288">
        <v>43</v>
      </c>
      <c r="E89" s="289">
        <v>0.84730000000000005</v>
      </c>
      <c r="F89" s="288">
        <f t="shared" ref="F89:F94" si="0">+E89*D89*C89/(1000)</f>
        <v>2.6997519899999998</v>
      </c>
      <c r="G89" s="290">
        <v>3.8999999999999998E-3</v>
      </c>
      <c r="H89" s="291">
        <v>3.8999999999999998E-3</v>
      </c>
    </row>
    <row r="90" spans="1:10" ht="16" x14ac:dyDescent="0.2">
      <c r="A90" s="245" t="s">
        <v>166</v>
      </c>
      <c r="B90" s="246"/>
      <c r="C90" s="287">
        <v>74.099999999999994</v>
      </c>
      <c r="D90" s="288">
        <v>43</v>
      </c>
      <c r="E90" s="289">
        <v>0.84730000000000005</v>
      </c>
      <c r="F90" s="288">
        <f t="shared" si="0"/>
        <v>2.6997519899999998</v>
      </c>
      <c r="G90" s="290">
        <v>3.8999999999999998E-3</v>
      </c>
      <c r="H90" s="291">
        <v>3.8999999999999998E-3</v>
      </c>
    </row>
    <row r="91" spans="1:10" ht="16" x14ac:dyDescent="0.2">
      <c r="A91" s="245" t="s">
        <v>163</v>
      </c>
      <c r="B91" s="246"/>
      <c r="C91" s="287">
        <v>74.099999999999994</v>
      </c>
      <c r="D91" s="288">
        <v>43</v>
      </c>
      <c r="E91" s="289">
        <v>0.84730000000000005</v>
      </c>
      <c r="F91" s="288">
        <f t="shared" si="0"/>
        <v>2.6997519899999998</v>
      </c>
      <c r="G91" s="290">
        <v>3.8999999999999998E-3</v>
      </c>
      <c r="H91" s="291">
        <v>3.8999999999999998E-3</v>
      </c>
    </row>
    <row r="92" spans="1:10" ht="16" x14ac:dyDescent="0.2">
      <c r="A92" s="245" t="s">
        <v>167</v>
      </c>
      <c r="B92" s="246"/>
      <c r="C92" s="287">
        <v>74.099999999999994</v>
      </c>
      <c r="D92" s="288">
        <v>43</v>
      </c>
      <c r="E92" s="289">
        <v>0.84730000000000005</v>
      </c>
      <c r="F92" s="288">
        <f t="shared" si="0"/>
        <v>2.6997519899999998</v>
      </c>
      <c r="G92" s="290">
        <v>3.8999999999999998E-3</v>
      </c>
      <c r="H92" s="291">
        <v>3.8999999999999998E-3</v>
      </c>
    </row>
    <row r="93" spans="1:10" ht="16" x14ac:dyDescent="0.2">
      <c r="A93" s="245" t="s">
        <v>168</v>
      </c>
      <c r="B93" s="246"/>
      <c r="C93" s="287">
        <v>74.099999999999994</v>
      </c>
      <c r="D93" s="288">
        <v>43</v>
      </c>
      <c r="E93" s="289">
        <v>0.84730000000000005</v>
      </c>
      <c r="F93" s="288">
        <f t="shared" si="0"/>
        <v>2.6997519899999998</v>
      </c>
      <c r="G93" s="290">
        <v>3.8999999999999998E-3</v>
      </c>
      <c r="H93" s="291">
        <v>3.8999999999999998E-3</v>
      </c>
    </row>
    <row r="94" spans="1:10" ht="16" x14ac:dyDescent="0.2">
      <c r="A94" s="293" t="s">
        <v>169</v>
      </c>
      <c r="B94" s="246"/>
      <c r="C94" s="287">
        <v>77.400000000000006</v>
      </c>
      <c r="D94" s="288">
        <v>40.4</v>
      </c>
      <c r="E94" s="289">
        <v>0.95</v>
      </c>
      <c r="F94" s="288">
        <f t="shared" si="0"/>
        <v>2.970612</v>
      </c>
      <c r="G94" s="290">
        <v>3.0000000000000001E-3</v>
      </c>
      <c r="H94" s="291">
        <v>5.9999999999999995E-4</v>
      </c>
    </row>
    <row r="95" spans="1:10" ht="16" x14ac:dyDescent="0.2">
      <c r="A95" s="245" t="s">
        <v>165</v>
      </c>
      <c r="B95" s="246"/>
      <c r="C95" s="287">
        <v>11.899532199999999</v>
      </c>
      <c r="D95" s="288"/>
      <c r="E95" s="289">
        <v>499.78035239999997</v>
      </c>
      <c r="F95" s="288"/>
      <c r="G95" s="290">
        <v>7.3942286708506799</v>
      </c>
      <c r="H95" s="294"/>
      <c r="I95" s="295"/>
    </row>
    <row r="96" spans="1:10" ht="16" x14ac:dyDescent="0.2">
      <c r="A96" s="293" t="s">
        <v>172</v>
      </c>
      <c r="B96" s="246"/>
      <c r="C96" s="289"/>
      <c r="D96" s="288"/>
      <c r="E96" s="289"/>
      <c r="F96" s="288"/>
      <c r="G96" s="290"/>
      <c r="H96" s="294"/>
      <c r="I96" s="295"/>
    </row>
    <row r="97" spans="1:9" ht="16" x14ac:dyDescent="0.2">
      <c r="A97" s="245" t="s">
        <v>173</v>
      </c>
      <c r="B97" s="246"/>
      <c r="C97" s="296">
        <v>8.5498776317235716</v>
      </c>
      <c r="D97" s="288"/>
      <c r="E97" s="289">
        <v>359.09486053238999</v>
      </c>
      <c r="F97" s="288"/>
      <c r="G97" s="290">
        <v>5.3127929110318597</v>
      </c>
      <c r="H97" s="294"/>
      <c r="I97" s="295"/>
    </row>
    <row r="98" spans="1:9" ht="16" x14ac:dyDescent="0.2">
      <c r="A98" s="245" t="s">
        <v>174</v>
      </c>
      <c r="B98" s="246"/>
      <c r="C98" s="289">
        <v>9.6650494592219012</v>
      </c>
      <c r="D98" s="288"/>
      <c r="E98" s="289">
        <v>405.93207728731983</v>
      </c>
      <c r="F98" s="288"/>
      <c r="G98" s="290">
        <v>6.0057475046429509</v>
      </c>
      <c r="H98" s="294"/>
      <c r="I98" s="295"/>
    </row>
    <row r="99" spans="1:9" x14ac:dyDescent="0.2">
      <c r="A99" s="297"/>
      <c r="B99" s="246"/>
      <c r="C99" s="288"/>
      <c r="D99" s="288"/>
      <c r="E99" s="288"/>
      <c r="F99" s="288"/>
      <c r="G99" s="294"/>
      <c r="H99" s="291"/>
    </row>
    <row r="100" spans="1:9" x14ac:dyDescent="0.2">
      <c r="A100" s="297"/>
      <c r="B100" s="246"/>
      <c r="C100" s="288"/>
      <c r="D100" s="288"/>
      <c r="E100" s="288"/>
      <c r="F100" s="288"/>
      <c r="G100" s="294"/>
      <c r="H100" s="291"/>
    </row>
    <row r="101" spans="1:9" ht="16" x14ac:dyDescent="0.2">
      <c r="A101" s="245" t="s">
        <v>359</v>
      </c>
      <c r="B101" s="246" t="s">
        <v>291</v>
      </c>
      <c r="C101" s="288">
        <v>14800</v>
      </c>
      <c r="D101" s="288" t="s">
        <v>300</v>
      </c>
      <c r="E101" s="288"/>
      <c r="F101" s="288" t="s">
        <v>309</v>
      </c>
      <c r="G101" s="294"/>
      <c r="H101" s="294" t="s">
        <v>360</v>
      </c>
      <c r="I101" s="295"/>
    </row>
    <row r="102" spans="1:9" ht="16" x14ac:dyDescent="0.2">
      <c r="A102" s="245" t="s">
        <v>361</v>
      </c>
      <c r="B102" s="246"/>
      <c r="C102" s="288">
        <v>675</v>
      </c>
      <c r="D102" s="288"/>
      <c r="E102" s="288"/>
      <c r="F102" s="288"/>
      <c r="G102" s="294"/>
      <c r="H102" s="294"/>
      <c r="I102" s="295"/>
    </row>
    <row r="103" spans="1:9" ht="16" x14ac:dyDescent="0.2">
      <c r="A103" s="245" t="s">
        <v>362</v>
      </c>
      <c r="B103" s="246"/>
      <c r="C103" s="288">
        <v>92</v>
      </c>
      <c r="D103" s="288"/>
      <c r="E103" s="288"/>
      <c r="F103" s="288"/>
      <c r="G103" s="294"/>
      <c r="H103" s="294"/>
      <c r="I103" s="295"/>
    </row>
    <row r="104" spans="1:9" ht="16" x14ac:dyDescent="0.2">
      <c r="A104" s="245" t="s">
        <v>363</v>
      </c>
      <c r="B104" s="246"/>
      <c r="C104" s="288">
        <v>3500</v>
      </c>
      <c r="D104" s="288"/>
      <c r="E104" s="288"/>
      <c r="F104" s="288"/>
      <c r="G104" s="294"/>
      <c r="H104" s="294"/>
      <c r="I104" s="295"/>
    </row>
    <row r="105" spans="1:9" ht="16" x14ac:dyDescent="0.2">
      <c r="A105" s="245" t="s">
        <v>364</v>
      </c>
      <c r="B105" s="246"/>
      <c r="C105" s="288">
        <v>1100</v>
      </c>
      <c r="D105" s="288"/>
      <c r="E105" s="288"/>
      <c r="F105" s="288"/>
      <c r="G105" s="294"/>
      <c r="H105" s="294"/>
      <c r="I105" s="295"/>
    </row>
    <row r="106" spans="1:9" ht="16" x14ac:dyDescent="0.2">
      <c r="A106" s="245" t="s">
        <v>365</v>
      </c>
      <c r="B106" s="246"/>
      <c r="C106" s="288">
        <v>1430</v>
      </c>
      <c r="D106" s="288"/>
      <c r="E106" s="288"/>
      <c r="F106" s="288"/>
      <c r="G106" s="294"/>
      <c r="H106" s="294"/>
      <c r="I106" s="295"/>
    </row>
    <row r="107" spans="1:9" ht="16" x14ac:dyDescent="0.2">
      <c r="A107" s="245" t="s">
        <v>366</v>
      </c>
      <c r="B107" s="246"/>
      <c r="C107" s="288">
        <v>353</v>
      </c>
      <c r="D107" s="288"/>
      <c r="E107" s="288"/>
      <c r="F107" s="288"/>
      <c r="G107" s="294"/>
      <c r="H107" s="294"/>
      <c r="I107" s="295"/>
    </row>
    <row r="108" spans="1:9" ht="16" x14ac:dyDescent="0.2">
      <c r="A108" s="245" t="s">
        <v>367</v>
      </c>
      <c r="B108" s="246"/>
      <c r="C108" s="288">
        <v>4470</v>
      </c>
      <c r="D108" s="288"/>
      <c r="E108" s="288"/>
      <c r="F108" s="288"/>
      <c r="G108" s="294"/>
      <c r="H108" s="294"/>
      <c r="I108" s="295"/>
    </row>
    <row r="109" spans="1:9" ht="16" x14ac:dyDescent="0.2">
      <c r="A109" s="245" t="s">
        <v>368</v>
      </c>
      <c r="B109" s="246"/>
      <c r="C109" s="288">
        <v>53</v>
      </c>
      <c r="D109" s="288"/>
      <c r="E109" s="288"/>
      <c r="F109" s="288"/>
      <c r="G109" s="294"/>
      <c r="H109" s="294"/>
      <c r="I109" s="295"/>
    </row>
    <row r="110" spans="1:9" ht="16" x14ac:dyDescent="0.2">
      <c r="A110" s="245" t="s">
        <v>369</v>
      </c>
      <c r="B110" s="246"/>
      <c r="C110" s="288">
        <v>124</v>
      </c>
      <c r="D110" s="288"/>
      <c r="E110" s="288"/>
      <c r="F110" s="288"/>
      <c r="G110" s="294"/>
      <c r="H110" s="294"/>
      <c r="I110" s="295"/>
    </row>
    <row r="111" spans="1:9" ht="16" x14ac:dyDescent="0.2">
      <c r="A111" s="245" t="s">
        <v>370</v>
      </c>
      <c r="B111" s="246"/>
      <c r="C111" s="288">
        <v>12</v>
      </c>
      <c r="D111" s="288"/>
      <c r="E111" s="288"/>
      <c r="F111" s="288"/>
      <c r="G111" s="294"/>
      <c r="H111" s="294"/>
      <c r="I111" s="295"/>
    </row>
    <row r="112" spans="1:9" ht="16" x14ac:dyDescent="0.2">
      <c r="A112" s="245" t="s">
        <v>371</v>
      </c>
      <c r="B112" s="246"/>
      <c r="C112" s="288">
        <v>3220</v>
      </c>
      <c r="D112" s="288"/>
      <c r="E112" s="288"/>
      <c r="F112" s="288"/>
      <c r="G112" s="294"/>
      <c r="H112" s="294"/>
      <c r="I112" s="295"/>
    </row>
    <row r="113" spans="1:9" ht="32" x14ac:dyDescent="0.2">
      <c r="A113" s="245" t="s">
        <v>372</v>
      </c>
      <c r="B113" s="246"/>
      <c r="C113" s="288">
        <v>1340</v>
      </c>
      <c r="D113" s="288"/>
      <c r="E113" s="288"/>
      <c r="F113" s="288"/>
      <c r="G113" s="294"/>
      <c r="H113" s="294"/>
      <c r="I113" s="295"/>
    </row>
    <row r="114" spans="1:9" ht="16" x14ac:dyDescent="0.2">
      <c r="A114" s="245" t="s">
        <v>373</v>
      </c>
      <c r="B114" s="246"/>
      <c r="C114" s="288">
        <v>1370</v>
      </c>
      <c r="D114" s="288"/>
      <c r="E114" s="288"/>
      <c r="F114" s="288"/>
      <c r="G114" s="294"/>
      <c r="H114" s="294"/>
      <c r="I114" s="295"/>
    </row>
    <row r="115" spans="1:9" ht="16" x14ac:dyDescent="0.2">
      <c r="A115" s="245" t="s">
        <v>374</v>
      </c>
      <c r="B115" s="246"/>
      <c r="C115" s="288">
        <v>9810</v>
      </c>
      <c r="D115" s="288"/>
      <c r="E115" s="288"/>
      <c r="F115" s="288"/>
      <c r="G115" s="294"/>
      <c r="H115" s="294"/>
      <c r="I115" s="295"/>
    </row>
    <row r="116" spans="1:9" ht="16" x14ac:dyDescent="0.2">
      <c r="A116" s="245" t="s">
        <v>375</v>
      </c>
      <c r="B116" s="246"/>
      <c r="C116" s="288">
        <v>693</v>
      </c>
      <c r="D116" s="288"/>
      <c r="E116" s="288"/>
      <c r="F116" s="288"/>
      <c r="G116" s="294"/>
      <c r="H116" s="294"/>
      <c r="I116" s="295"/>
    </row>
    <row r="117" spans="1:9" ht="16" x14ac:dyDescent="0.2">
      <c r="A117" s="245" t="s">
        <v>376</v>
      </c>
      <c r="B117" s="246"/>
      <c r="C117" s="288">
        <v>1030</v>
      </c>
      <c r="D117" s="288"/>
      <c r="E117" s="288"/>
      <c r="F117" s="288"/>
      <c r="G117" s="294"/>
      <c r="H117" s="294"/>
      <c r="I117" s="295"/>
    </row>
    <row r="118" spans="1:9" ht="16" x14ac:dyDescent="0.2">
      <c r="A118" s="245" t="s">
        <v>377</v>
      </c>
      <c r="B118" s="246"/>
      <c r="C118" s="288">
        <v>794</v>
      </c>
      <c r="D118" s="288"/>
      <c r="E118" s="288"/>
      <c r="F118" s="288"/>
      <c r="G118" s="294"/>
      <c r="H118" s="294"/>
      <c r="I118" s="295"/>
    </row>
    <row r="119" spans="1:9" ht="16" x14ac:dyDescent="0.2">
      <c r="A119" s="245" t="s">
        <v>378</v>
      </c>
      <c r="B119" s="246"/>
      <c r="C119" s="288">
        <v>1640</v>
      </c>
      <c r="D119" s="288"/>
      <c r="E119" s="288"/>
      <c r="F119" s="288"/>
      <c r="G119" s="294"/>
      <c r="H119" s="294"/>
      <c r="I119" s="295"/>
    </row>
    <row r="120" spans="1:9" x14ac:dyDescent="0.2">
      <c r="A120" s="245"/>
      <c r="B120" s="246"/>
      <c r="C120" s="288"/>
      <c r="D120" s="288"/>
      <c r="E120" s="288"/>
      <c r="F120" s="288"/>
      <c r="G120" s="294"/>
      <c r="H120" s="291"/>
    </row>
    <row r="121" spans="1:9" ht="16" x14ac:dyDescent="0.2">
      <c r="A121" s="293" t="s">
        <v>171</v>
      </c>
      <c r="B121" s="298"/>
      <c r="C121" s="288"/>
      <c r="D121" s="288"/>
      <c r="E121" s="288"/>
      <c r="F121" s="288"/>
      <c r="G121" s="294"/>
      <c r="H121" s="291"/>
    </row>
    <row r="122" spans="1:9" ht="16" x14ac:dyDescent="0.2">
      <c r="A122" s="245" t="s">
        <v>165</v>
      </c>
      <c r="B122" s="298"/>
      <c r="C122" s="299">
        <v>77.400000000000006</v>
      </c>
      <c r="D122" s="299">
        <v>40.4</v>
      </c>
      <c r="E122" s="288"/>
      <c r="F122" s="300">
        <f>+D122*C122/1000</f>
        <v>3.12696</v>
      </c>
      <c r="G122" s="294"/>
      <c r="H122" s="291"/>
    </row>
    <row r="123" spans="1:9" ht="16" x14ac:dyDescent="0.2">
      <c r="A123" s="293" t="s">
        <v>172</v>
      </c>
      <c r="B123" s="298"/>
      <c r="C123" s="288"/>
      <c r="D123" s="288"/>
      <c r="E123" s="288"/>
      <c r="F123" s="288"/>
      <c r="G123" s="294"/>
      <c r="H123" s="291"/>
    </row>
    <row r="124" spans="1:9" ht="16" x14ac:dyDescent="0.2">
      <c r="A124" s="245" t="s">
        <v>173</v>
      </c>
      <c r="B124" s="298"/>
      <c r="C124" s="287">
        <v>69.3</v>
      </c>
      <c r="D124" s="288">
        <v>44.3</v>
      </c>
      <c r="E124" s="289">
        <v>0.74199999999999999</v>
      </c>
      <c r="F124" s="288">
        <f>+E124*D124*C124/(1000)</f>
        <v>2.2779325799999999</v>
      </c>
      <c r="G124" s="290">
        <v>3.8E-3</v>
      </c>
      <c r="H124" s="291">
        <v>5.7000000000000002E-3</v>
      </c>
    </row>
    <row r="125" spans="1:9" ht="16" x14ac:dyDescent="0.2">
      <c r="A125" s="301" t="s">
        <v>174</v>
      </c>
      <c r="B125" s="302"/>
      <c r="C125" s="303">
        <v>71.8</v>
      </c>
      <c r="D125" s="303">
        <v>43.8</v>
      </c>
      <c r="E125" s="304"/>
      <c r="F125" s="303">
        <v>3.149</v>
      </c>
      <c r="G125" s="305"/>
      <c r="H125" s="306"/>
    </row>
    <row r="127" spans="1:9" hidden="1" x14ac:dyDescent="0.2">
      <c r="A127" s="307"/>
      <c r="B127" s="308"/>
      <c r="C127" s="308"/>
      <c r="D127" s="308"/>
      <c r="E127" s="308"/>
      <c r="F127" s="309"/>
    </row>
    <row r="128" spans="1:9" hidden="1" x14ac:dyDescent="0.2">
      <c r="A128" s="310" t="s">
        <v>379</v>
      </c>
      <c r="B128" s="311"/>
      <c r="C128" s="311"/>
      <c r="D128" s="311"/>
      <c r="E128" s="311"/>
      <c r="F128" s="312"/>
    </row>
    <row r="129" spans="1:10" hidden="1" x14ac:dyDescent="0.2">
      <c r="A129" s="313" t="s">
        <v>380</v>
      </c>
      <c r="B129" s="314"/>
      <c r="C129" s="314" t="s">
        <v>52</v>
      </c>
      <c r="D129" s="314"/>
      <c r="E129" s="315"/>
      <c r="F129" s="312"/>
    </row>
    <row r="130" spans="1:10" s="141" customFormat="1" ht="14.5" hidden="1" customHeight="1" x14ac:dyDescent="0.2">
      <c r="A130" s="316">
        <v>410</v>
      </c>
      <c r="B130" s="317"/>
      <c r="C130" s="318">
        <v>1725</v>
      </c>
      <c r="D130" s="492" t="s">
        <v>381</v>
      </c>
      <c r="E130" s="493"/>
      <c r="F130" s="312"/>
      <c r="I130" s="158"/>
      <c r="J130" s="158"/>
    </row>
    <row r="131" spans="1:10" s="141" customFormat="1" ht="14.5" hidden="1" customHeight="1" x14ac:dyDescent="0.2">
      <c r="A131" s="316">
        <v>507</v>
      </c>
      <c r="B131" s="317"/>
      <c r="C131" s="318">
        <v>3850</v>
      </c>
      <c r="D131" s="494"/>
      <c r="E131" s="495"/>
      <c r="F131" s="312"/>
      <c r="I131" s="158"/>
      <c r="J131" s="158"/>
    </row>
    <row r="132" spans="1:10" s="141" customFormat="1" ht="14.5" hidden="1" customHeight="1" x14ac:dyDescent="0.2">
      <c r="A132" s="316">
        <v>614</v>
      </c>
      <c r="B132" s="317"/>
      <c r="C132" s="318">
        <v>7400</v>
      </c>
      <c r="D132" s="494"/>
      <c r="E132" s="495"/>
      <c r="F132" s="312"/>
      <c r="I132" s="158"/>
      <c r="J132" s="158"/>
    </row>
    <row r="133" spans="1:10" s="141" customFormat="1" ht="14.5" hidden="1" customHeight="1" x14ac:dyDescent="0.2">
      <c r="A133" s="316" t="s">
        <v>294</v>
      </c>
      <c r="B133" s="317"/>
      <c r="C133" s="318">
        <v>1300</v>
      </c>
      <c r="D133" s="494"/>
      <c r="E133" s="495"/>
      <c r="F133" s="312"/>
      <c r="I133" s="158"/>
      <c r="J133" s="158"/>
    </row>
    <row r="134" spans="1:10" s="141" customFormat="1" ht="14.5" hidden="1" customHeight="1" x14ac:dyDescent="0.2">
      <c r="A134" s="316" t="s">
        <v>382</v>
      </c>
      <c r="B134" s="317"/>
      <c r="C134" s="318">
        <v>2900</v>
      </c>
      <c r="D134" s="494"/>
      <c r="E134" s="495"/>
      <c r="F134" s="312"/>
      <c r="I134" s="158"/>
      <c r="J134" s="158"/>
    </row>
    <row r="135" spans="1:10" s="141" customFormat="1" ht="14.5" hidden="1" customHeight="1" x14ac:dyDescent="0.2">
      <c r="A135" s="316" t="s">
        <v>311</v>
      </c>
      <c r="B135" s="317"/>
      <c r="C135" s="318">
        <v>3922</v>
      </c>
      <c r="D135" s="494"/>
      <c r="E135" s="495"/>
      <c r="F135" s="312"/>
      <c r="I135" s="158"/>
      <c r="J135" s="158"/>
    </row>
    <row r="136" spans="1:10" s="141" customFormat="1" ht="14.5" hidden="1" customHeight="1" x14ac:dyDescent="0.2">
      <c r="A136" s="316" t="s">
        <v>326</v>
      </c>
      <c r="B136" s="317"/>
      <c r="C136" s="318">
        <v>1653</v>
      </c>
      <c r="D136" s="494"/>
      <c r="E136" s="495"/>
      <c r="F136" s="312"/>
      <c r="I136" s="158"/>
      <c r="J136" s="158"/>
    </row>
    <row r="137" spans="1:10" s="141" customFormat="1" ht="14.5" hidden="1" customHeight="1" x14ac:dyDescent="0.2">
      <c r="A137" s="316" t="s">
        <v>303</v>
      </c>
      <c r="B137" s="317"/>
      <c r="C137" s="318">
        <v>1995</v>
      </c>
      <c r="D137" s="494"/>
      <c r="E137" s="495"/>
      <c r="F137" s="312"/>
      <c r="I137" s="158"/>
      <c r="J137" s="158"/>
    </row>
    <row r="138" spans="1:10" s="141" customFormat="1" ht="14.5" hidden="1" customHeight="1" x14ac:dyDescent="0.2">
      <c r="A138" s="316" t="s">
        <v>103</v>
      </c>
      <c r="B138" s="317"/>
      <c r="C138" s="318">
        <v>1810</v>
      </c>
      <c r="D138" s="494"/>
      <c r="E138" s="495"/>
      <c r="F138" s="312"/>
      <c r="I138" s="158"/>
      <c r="J138" s="158"/>
    </row>
    <row r="139" spans="1:10" s="141" customFormat="1" ht="14.5" hidden="1" customHeight="1" x14ac:dyDescent="0.2">
      <c r="A139" s="319" t="s">
        <v>115</v>
      </c>
      <c r="B139" s="317"/>
      <c r="C139" s="320">
        <v>9200</v>
      </c>
      <c r="D139" s="494"/>
      <c r="E139" s="495"/>
      <c r="F139" s="312"/>
      <c r="I139" s="158"/>
      <c r="J139" s="158"/>
    </row>
    <row r="140" spans="1:10" s="141" customFormat="1" ht="14.5" hidden="1" customHeight="1" x14ac:dyDescent="0.2">
      <c r="A140" s="319" t="s">
        <v>116</v>
      </c>
      <c r="B140" s="317"/>
      <c r="C140" s="320">
        <v>6500</v>
      </c>
      <c r="D140" s="494"/>
      <c r="E140" s="495"/>
      <c r="F140" s="312"/>
      <c r="I140" s="158"/>
      <c r="J140" s="158"/>
    </row>
    <row r="141" spans="1:10" s="141" customFormat="1" ht="14.5" hidden="1" customHeight="1" x14ac:dyDescent="0.2">
      <c r="A141" s="319" t="s">
        <v>117</v>
      </c>
      <c r="B141" s="317"/>
      <c r="C141" s="320">
        <v>7000</v>
      </c>
      <c r="D141" s="494"/>
      <c r="E141" s="495"/>
      <c r="F141" s="312"/>
      <c r="I141" s="158"/>
      <c r="J141" s="158"/>
    </row>
    <row r="142" spans="1:10" s="141" customFormat="1" ht="14.5" hidden="1" customHeight="1" x14ac:dyDescent="0.2">
      <c r="A142" s="319" t="s">
        <v>314</v>
      </c>
      <c r="B142" s="317"/>
      <c r="C142" s="320">
        <v>8700</v>
      </c>
      <c r="D142" s="494"/>
      <c r="E142" s="495"/>
      <c r="F142" s="312"/>
      <c r="I142" s="158"/>
      <c r="J142" s="158"/>
    </row>
    <row r="143" spans="1:10" s="141" customFormat="1" ht="14.5" hidden="1" customHeight="1" x14ac:dyDescent="0.2">
      <c r="A143" s="319" t="s">
        <v>295</v>
      </c>
      <c r="B143" s="317"/>
      <c r="C143" s="320">
        <v>7000</v>
      </c>
      <c r="D143" s="494"/>
      <c r="E143" s="495"/>
      <c r="F143" s="312"/>
      <c r="I143" s="158"/>
      <c r="J143" s="158"/>
    </row>
    <row r="144" spans="1:10" s="141" customFormat="1" ht="14.5" hidden="1" customHeight="1" x14ac:dyDescent="0.2">
      <c r="A144" s="321" t="s">
        <v>304</v>
      </c>
      <c r="B144" s="322"/>
      <c r="C144" s="323">
        <v>7400</v>
      </c>
      <c r="D144" s="496"/>
      <c r="E144" s="497"/>
      <c r="F144" s="312"/>
      <c r="I144" s="158"/>
      <c r="J144" s="158"/>
    </row>
    <row r="145" spans="1:14" s="141" customFormat="1" hidden="1" x14ac:dyDescent="0.2">
      <c r="A145" s="324"/>
      <c r="B145" s="325"/>
      <c r="C145" s="325"/>
      <c r="D145" s="325"/>
      <c r="E145" s="325"/>
      <c r="F145" s="326"/>
      <c r="I145" s="158"/>
      <c r="J145" s="158"/>
    </row>
    <row r="147" spans="1:14" hidden="1" x14ac:dyDescent="0.2">
      <c r="A147" s="327" t="s">
        <v>383</v>
      </c>
      <c r="B147" s="328"/>
      <c r="C147" s="328"/>
      <c r="D147" s="328"/>
      <c r="E147" s="328"/>
      <c r="F147" s="329"/>
    </row>
    <row r="148" spans="1:14" ht="32" hidden="1" x14ac:dyDescent="0.2">
      <c r="A148" s="330"/>
      <c r="B148" s="331" t="s">
        <v>52</v>
      </c>
      <c r="C148" s="331" t="s">
        <v>384</v>
      </c>
      <c r="D148" s="331" t="s">
        <v>385</v>
      </c>
      <c r="E148" s="331" t="s">
        <v>385</v>
      </c>
      <c r="F148" s="332" t="s">
        <v>386</v>
      </c>
      <c r="G148" s="333"/>
      <c r="H148" s="333"/>
      <c r="I148" s="334" t="s">
        <v>387</v>
      </c>
      <c r="J148" s="334"/>
      <c r="K148" s="333"/>
      <c r="L148" s="333"/>
      <c r="M148" s="333"/>
      <c r="N148" s="335"/>
    </row>
    <row r="149" spans="1:14" ht="16" hidden="1" x14ac:dyDescent="0.2">
      <c r="A149" s="336"/>
      <c r="B149" s="337" t="s">
        <v>170</v>
      </c>
      <c r="C149" s="337"/>
      <c r="D149" s="337" t="s">
        <v>306</v>
      </c>
      <c r="E149" s="337" t="s">
        <v>325</v>
      </c>
      <c r="F149" s="338" t="s">
        <v>388</v>
      </c>
      <c r="G149" s="333"/>
      <c r="H149" s="333"/>
      <c r="I149" s="334" t="s">
        <v>170</v>
      </c>
      <c r="J149" s="334" t="s">
        <v>389</v>
      </c>
      <c r="K149" s="333"/>
      <c r="L149" s="333"/>
      <c r="M149" s="333"/>
      <c r="N149" s="335"/>
    </row>
    <row r="150" spans="1:14" ht="16" hidden="1" x14ac:dyDescent="0.2">
      <c r="A150" s="336"/>
      <c r="B150" s="337" t="s">
        <v>338</v>
      </c>
      <c r="C150" s="337" t="s">
        <v>357</v>
      </c>
      <c r="D150" s="337" t="s">
        <v>390</v>
      </c>
      <c r="E150" s="337" t="s">
        <v>391</v>
      </c>
      <c r="F150" s="338"/>
      <c r="G150" s="333"/>
      <c r="H150" s="333"/>
      <c r="I150" s="334"/>
      <c r="J150" s="334"/>
      <c r="K150" s="333"/>
      <c r="L150" s="333"/>
      <c r="M150" s="333"/>
      <c r="N150" s="335"/>
    </row>
    <row r="151" spans="1:14" ht="30" hidden="1" x14ac:dyDescent="0.2">
      <c r="A151" s="339" t="s">
        <v>392</v>
      </c>
      <c r="B151" s="340">
        <v>74.099999999999994</v>
      </c>
      <c r="C151" s="340">
        <v>43</v>
      </c>
      <c r="D151" s="340">
        <f>+C151*B151/1000</f>
        <v>3.1862999999999997</v>
      </c>
      <c r="E151" s="340">
        <f>+D151*F151/1000</f>
        <v>3.0588479999999999E-3</v>
      </c>
      <c r="F151" s="341">
        <v>0.96</v>
      </c>
      <c r="I151" s="342">
        <f>+C151</f>
        <v>43</v>
      </c>
      <c r="J151" s="158">
        <f>1000000/F151</f>
        <v>1041666.6666666667</v>
      </c>
    </row>
    <row r="152" spans="1:14" ht="30" hidden="1" x14ac:dyDescent="0.2">
      <c r="A152" s="339" t="s">
        <v>393</v>
      </c>
      <c r="B152" s="340">
        <v>77.400000000000006</v>
      </c>
      <c r="C152" s="340">
        <v>40.4</v>
      </c>
      <c r="D152" s="340">
        <f t="shared" ref="D152:D163" si="1">+C152*B152/1000</f>
        <v>3.12696</v>
      </c>
      <c r="E152" s="340">
        <f t="shared" ref="E152:E161" si="2">+D152*F152/1000</f>
        <v>2.9706120000000001E-3</v>
      </c>
      <c r="F152" s="341">
        <v>0.95</v>
      </c>
      <c r="I152" s="342">
        <f t="shared" ref="I152:I163" si="3">+C152</f>
        <v>40.4</v>
      </c>
      <c r="J152" s="158">
        <f t="shared" ref="J152:J163" si="4">1000000/F152</f>
        <v>1052631.5789473685</v>
      </c>
    </row>
    <row r="153" spans="1:14" hidden="1" x14ac:dyDescent="0.2">
      <c r="A153" s="339" t="s">
        <v>394</v>
      </c>
      <c r="B153" s="340">
        <v>71.900000000000006</v>
      </c>
      <c r="C153" s="340">
        <v>43.8</v>
      </c>
      <c r="D153" s="340">
        <f t="shared" si="1"/>
        <v>3.1492200000000001</v>
      </c>
      <c r="E153" s="340">
        <f t="shared" si="2"/>
        <v>2.5823603999999998E-3</v>
      </c>
      <c r="F153" s="341">
        <v>0.82</v>
      </c>
      <c r="I153" s="342">
        <f t="shared" si="3"/>
        <v>43.8</v>
      </c>
      <c r="J153" s="158">
        <f t="shared" si="4"/>
        <v>1219512.1951219514</v>
      </c>
    </row>
    <row r="154" spans="1:14" hidden="1" x14ac:dyDescent="0.2">
      <c r="A154" s="339" t="s">
        <v>395</v>
      </c>
      <c r="B154" s="340">
        <v>63.1</v>
      </c>
      <c r="C154" s="340">
        <v>47.3</v>
      </c>
      <c r="D154" s="340">
        <f t="shared" si="1"/>
        <v>2.9846300000000001</v>
      </c>
      <c r="E154" s="340"/>
      <c r="F154" s="341"/>
      <c r="I154" s="342">
        <f t="shared" si="3"/>
        <v>47.3</v>
      </c>
      <c r="J154" s="158" t="e">
        <f t="shared" si="4"/>
        <v>#DIV/0!</v>
      </c>
    </row>
    <row r="155" spans="1:14" hidden="1" x14ac:dyDescent="0.2">
      <c r="A155" s="339" t="s">
        <v>396</v>
      </c>
      <c r="B155" s="340">
        <v>70.7</v>
      </c>
      <c r="C155" s="340">
        <v>43.75</v>
      </c>
      <c r="D155" s="340">
        <f t="shared" si="1"/>
        <v>3.0931250000000001</v>
      </c>
      <c r="E155" s="340">
        <f t="shared" si="2"/>
        <v>2.5363625000000001E-3</v>
      </c>
      <c r="F155" s="341">
        <v>0.82</v>
      </c>
      <c r="I155" s="342">
        <f t="shared" si="3"/>
        <v>43.75</v>
      </c>
      <c r="J155" s="158">
        <f t="shared" si="4"/>
        <v>1219512.1951219514</v>
      </c>
    </row>
    <row r="156" spans="1:14" hidden="1" x14ac:dyDescent="0.2">
      <c r="A156" s="339" t="s">
        <v>397</v>
      </c>
      <c r="B156" s="340">
        <v>62.9</v>
      </c>
      <c r="C156" s="340">
        <v>47.72</v>
      </c>
      <c r="D156" s="340">
        <f t="shared" si="1"/>
        <v>3.0015879999999999</v>
      </c>
      <c r="E156" s="340">
        <f t="shared" si="2"/>
        <v>1.4827844719999999E-3</v>
      </c>
      <c r="F156" s="341">
        <v>0.49399999999999999</v>
      </c>
      <c r="I156" s="342">
        <f t="shared" si="3"/>
        <v>47.72</v>
      </c>
      <c r="J156" s="158">
        <f t="shared" si="4"/>
        <v>2024291.4979757085</v>
      </c>
    </row>
    <row r="157" spans="1:14" hidden="1" x14ac:dyDescent="0.2">
      <c r="A157" s="339" t="s">
        <v>398</v>
      </c>
      <c r="B157" s="340">
        <v>61.6</v>
      </c>
      <c r="C157" s="340">
        <v>46.4</v>
      </c>
      <c r="D157" s="340">
        <f t="shared" si="1"/>
        <v>2.8582399999999999</v>
      </c>
      <c r="E157" s="340">
        <f t="shared" si="2"/>
        <v>1.6291967999999999E-3</v>
      </c>
      <c r="F157" s="341">
        <v>0.56999999999999995</v>
      </c>
      <c r="I157" s="342">
        <f t="shared" si="3"/>
        <v>46.4</v>
      </c>
      <c r="J157" s="158">
        <f t="shared" si="4"/>
        <v>1754385.9649122809</v>
      </c>
    </row>
    <row r="158" spans="1:14" hidden="1" x14ac:dyDescent="0.2">
      <c r="A158" s="339" t="s">
        <v>399</v>
      </c>
      <c r="B158" s="340">
        <v>64.900000000000006</v>
      </c>
      <c r="C158" s="340">
        <v>46.62</v>
      </c>
      <c r="D158" s="340">
        <f t="shared" si="1"/>
        <v>3.0256379999999998</v>
      </c>
      <c r="E158" s="340"/>
      <c r="F158" s="341"/>
      <c r="I158" s="342">
        <f t="shared" si="3"/>
        <v>46.62</v>
      </c>
      <c r="J158" s="158" t="e">
        <f t="shared" si="4"/>
        <v>#DIV/0!</v>
      </c>
    </row>
    <row r="159" spans="1:14" hidden="1" x14ac:dyDescent="0.2">
      <c r="A159" s="339" t="s">
        <v>400</v>
      </c>
      <c r="B159" s="340">
        <v>64.8</v>
      </c>
      <c r="C159" s="340">
        <v>46.83</v>
      </c>
      <c r="D159" s="340">
        <f t="shared" si="1"/>
        <v>3.0345839999999997</v>
      </c>
      <c r="E159" s="340">
        <f t="shared" si="2"/>
        <v>1.7721970559999999E-3</v>
      </c>
      <c r="F159" s="341">
        <v>0.58399999999999996</v>
      </c>
      <c r="I159" s="342">
        <f t="shared" si="3"/>
        <v>46.83</v>
      </c>
      <c r="J159" s="158">
        <f t="shared" si="4"/>
        <v>1712328.7671232878</v>
      </c>
    </row>
    <row r="160" spans="1:14" hidden="1" x14ac:dyDescent="0.2">
      <c r="A160" s="339" t="s">
        <v>401</v>
      </c>
      <c r="B160" s="340">
        <v>57.6</v>
      </c>
      <c r="C160" s="340">
        <v>49.5</v>
      </c>
      <c r="D160" s="340">
        <f t="shared" si="1"/>
        <v>2.8512000000000004</v>
      </c>
      <c r="E160" s="340"/>
      <c r="F160" s="341"/>
      <c r="I160" s="342">
        <f t="shared" si="3"/>
        <v>49.5</v>
      </c>
      <c r="J160" s="158" t="e">
        <f t="shared" si="4"/>
        <v>#DIV/0!</v>
      </c>
    </row>
    <row r="161" spans="1:11" hidden="1" x14ac:dyDescent="0.2">
      <c r="A161" s="339" t="s">
        <v>402</v>
      </c>
      <c r="B161" s="340">
        <v>73.3</v>
      </c>
      <c r="C161" s="340">
        <v>42.3</v>
      </c>
      <c r="D161" s="340">
        <f t="shared" si="1"/>
        <v>3.1005899999999995</v>
      </c>
      <c r="E161" s="340">
        <f t="shared" si="2"/>
        <v>2.4804719999999996E-3</v>
      </c>
      <c r="F161" s="341">
        <v>0.8</v>
      </c>
      <c r="I161" s="342">
        <f t="shared" si="3"/>
        <v>42.3</v>
      </c>
      <c r="J161" s="158">
        <f t="shared" si="4"/>
        <v>1250000</v>
      </c>
    </row>
    <row r="162" spans="1:11" s="141" customFormat="1" hidden="1" x14ac:dyDescent="0.2">
      <c r="A162" s="343" t="s">
        <v>403</v>
      </c>
      <c r="B162" s="344">
        <v>73.3</v>
      </c>
      <c r="C162" s="344">
        <v>44.5</v>
      </c>
      <c r="D162" s="344">
        <f t="shared" si="1"/>
        <v>3.2618499999999999</v>
      </c>
      <c r="E162" s="344"/>
      <c r="F162" s="345"/>
      <c r="I162" s="342">
        <f t="shared" si="3"/>
        <v>44.5</v>
      </c>
      <c r="J162" s="158" t="e">
        <f t="shared" si="4"/>
        <v>#DIV/0!</v>
      </c>
    </row>
    <row r="163" spans="1:11" s="141" customFormat="1" hidden="1" x14ac:dyDescent="0.2">
      <c r="A163" s="346" t="s">
        <v>404</v>
      </c>
      <c r="B163" s="347">
        <v>97.5</v>
      </c>
      <c r="C163" s="347">
        <v>32.5</v>
      </c>
      <c r="D163" s="347">
        <f t="shared" si="1"/>
        <v>3.1687500000000002</v>
      </c>
      <c r="E163" s="347"/>
      <c r="F163" s="348"/>
      <c r="I163" s="342">
        <f t="shared" si="3"/>
        <v>32.5</v>
      </c>
      <c r="J163" s="158" t="e">
        <f t="shared" si="4"/>
        <v>#DIV/0!</v>
      </c>
    </row>
    <row r="164" spans="1:11" s="141" customFormat="1" hidden="1" x14ac:dyDescent="0.2">
      <c r="A164" s="349"/>
      <c r="B164" s="350"/>
      <c r="C164" s="157"/>
      <c r="D164" s="157"/>
      <c r="E164" s="157"/>
      <c r="F164" s="157"/>
      <c r="I164" s="351"/>
      <c r="J164" s="351"/>
      <c r="K164" s="352"/>
    </row>
    <row r="165" spans="1:11" s="141" customFormat="1" hidden="1" x14ac:dyDescent="0.2">
      <c r="A165" s="353"/>
      <c r="B165" s="350"/>
      <c r="C165" s="157"/>
      <c r="D165" s="157"/>
      <c r="E165" s="157"/>
      <c r="F165" s="157"/>
      <c r="I165" s="351"/>
      <c r="J165" s="351"/>
      <c r="K165" s="352"/>
    </row>
    <row r="166" spans="1:11" s="141" customFormat="1" hidden="1" x14ac:dyDescent="0.2">
      <c r="A166" s="354"/>
      <c r="B166" s="157"/>
      <c r="C166" s="157"/>
      <c r="D166" s="355"/>
      <c r="E166" s="355"/>
      <c r="F166" s="356"/>
      <c r="G166" s="352"/>
      <c r="H166" s="352"/>
      <c r="I166" s="351"/>
      <c r="J166" s="351"/>
      <c r="K166" s="352"/>
    </row>
    <row r="167" spans="1:11" s="141" customFormat="1" hidden="1" x14ac:dyDescent="0.2">
      <c r="A167" s="961" t="s">
        <v>405</v>
      </c>
      <c r="B167" s="962"/>
      <c r="C167" s="962"/>
      <c r="D167" s="963"/>
      <c r="E167" s="157"/>
      <c r="F167" s="157"/>
      <c r="I167" s="158"/>
      <c r="J167" s="158"/>
    </row>
    <row r="168" spans="1:11" s="141" customFormat="1" ht="32" hidden="1" x14ac:dyDescent="0.2">
      <c r="A168" s="359"/>
      <c r="B168" s="331" t="s">
        <v>52</v>
      </c>
      <c r="C168" s="331" t="s">
        <v>384</v>
      </c>
      <c r="D168" s="360" t="s">
        <v>385</v>
      </c>
      <c r="E168" s="157"/>
      <c r="F168" s="157"/>
      <c r="I168" s="158"/>
      <c r="J168" s="158"/>
    </row>
    <row r="169" spans="1:11" s="141" customFormat="1" ht="16" hidden="1" x14ac:dyDescent="0.2">
      <c r="A169" s="359"/>
      <c r="B169" s="337" t="s">
        <v>170</v>
      </c>
      <c r="C169" s="337"/>
      <c r="D169" s="361" t="s">
        <v>306</v>
      </c>
      <c r="E169" s="157"/>
      <c r="F169" s="157"/>
      <c r="I169" s="158"/>
      <c r="J169" s="158"/>
    </row>
    <row r="170" spans="1:11" s="141" customFormat="1" ht="16" hidden="1" x14ac:dyDescent="0.2">
      <c r="A170" s="359"/>
      <c r="B170" s="337" t="s">
        <v>338</v>
      </c>
      <c r="C170" s="362" t="s">
        <v>357</v>
      </c>
      <c r="D170" s="363" t="s">
        <v>390</v>
      </c>
      <c r="E170" s="157"/>
      <c r="F170" s="157"/>
      <c r="I170" s="158"/>
      <c r="J170" s="158"/>
    </row>
    <row r="171" spans="1:11" s="141" customFormat="1" hidden="1" x14ac:dyDescent="0.2">
      <c r="A171" s="364" t="s">
        <v>406</v>
      </c>
      <c r="B171" s="365">
        <v>56.1</v>
      </c>
      <c r="C171" s="366">
        <v>48</v>
      </c>
      <c r="D171" s="367">
        <f>+C171*B171/1000</f>
        <v>2.6928000000000001</v>
      </c>
      <c r="E171" s="157"/>
      <c r="F171" s="157"/>
      <c r="I171" s="158"/>
      <c r="J171" s="158"/>
    </row>
    <row r="172" spans="1:11" s="141" customFormat="1" hidden="1" x14ac:dyDescent="0.2">
      <c r="A172" s="368" t="s">
        <v>407</v>
      </c>
      <c r="B172" s="369">
        <v>54.6</v>
      </c>
      <c r="C172" s="370">
        <v>50.4</v>
      </c>
      <c r="D172" s="371">
        <f>+C172*B172/1000</f>
        <v>2.7518400000000001</v>
      </c>
      <c r="E172" s="157"/>
      <c r="F172" s="157"/>
      <c r="I172" s="158"/>
      <c r="J172" s="158"/>
    </row>
    <row r="173" spans="1:11" s="141" customFormat="1" hidden="1" x14ac:dyDescent="0.2">
      <c r="A173" s="372" t="s">
        <v>408</v>
      </c>
      <c r="B173" s="373">
        <v>54.6</v>
      </c>
      <c r="C173" s="373">
        <v>50.4</v>
      </c>
      <c r="D173" s="341">
        <f>+C173*B173/1000</f>
        <v>2.7518400000000001</v>
      </c>
      <c r="E173" s="157"/>
      <c r="F173" s="157"/>
      <c r="I173" s="158"/>
      <c r="J173" s="158"/>
    </row>
    <row r="174" spans="1:11" s="141" customFormat="1" hidden="1" x14ac:dyDescent="0.2">
      <c r="A174" s="372" t="s">
        <v>409</v>
      </c>
      <c r="B174" s="373">
        <v>54.6</v>
      </c>
      <c r="C174" s="373">
        <v>50.4</v>
      </c>
      <c r="D174" s="341">
        <f>+C174*B174/1000</f>
        <v>2.7518400000000001</v>
      </c>
      <c r="E174" s="157"/>
      <c r="F174" s="157"/>
      <c r="I174" s="158"/>
      <c r="J174" s="158"/>
    </row>
    <row r="175" spans="1:11" s="141" customFormat="1" hidden="1" x14ac:dyDescent="0.2">
      <c r="A175" s="346" t="s">
        <v>410</v>
      </c>
      <c r="B175" s="374">
        <v>57.6</v>
      </c>
      <c r="C175" s="375"/>
      <c r="D175" s="376"/>
      <c r="E175" s="157"/>
      <c r="F175" s="157"/>
      <c r="I175" s="158"/>
      <c r="J175" s="158"/>
    </row>
    <row r="176" spans="1:11" s="141" customFormat="1" hidden="1" x14ac:dyDescent="0.2">
      <c r="A176" s="377"/>
      <c r="B176" s="378"/>
      <c r="C176" s="379"/>
      <c r="D176" s="380"/>
      <c r="E176" s="157"/>
      <c r="F176" s="157"/>
      <c r="I176" s="158"/>
      <c r="J176" s="158"/>
    </row>
    <row r="177" spans="1:13" s="141" customFormat="1" hidden="1" x14ac:dyDescent="0.2">
      <c r="A177" s="964" t="s">
        <v>411</v>
      </c>
      <c r="B177" s="965"/>
      <c r="C177" s="378"/>
      <c r="D177" s="381"/>
      <c r="E177" s="157"/>
      <c r="F177" s="157"/>
      <c r="I177" s="158"/>
      <c r="J177" s="158"/>
    </row>
    <row r="178" spans="1:13" s="158" customFormat="1" ht="32" hidden="1" x14ac:dyDescent="0.2">
      <c r="A178" s="359"/>
      <c r="B178" s="331" t="s">
        <v>52</v>
      </c>
      <c r="C178" s="331" t="s">
        <v>384</v>
      </c>
      <c r="D178" s="360" t="s">
        <v>385</v>
      </c>
      <c r="E178" s="157"/>
      <c r="F178" s="157"/>
      <c r="G178" s="141"/>
      <c r="H178" s="141"/>
      <c r="K178" s="141"/>
      <c r="L178" s="141"/>
      <c r="M178" s="141"/>
    </row>
    <row r="179" spans="1:13" s="158" customFormat="1" ht="16" hidden="1" x14ac:dyDescent="0.2">
      <c r="A179" s="359"/>
      <c r="B179" s="337" t="s">
        <v>170</v>
      </c>
      <c r="C179" s="337"/>
      <c r="D179" s="361" t="s">
        <v>306</v>
      </c>
      <c r="E179" s="157"/>
      <c r="F179" s="157"/>
      <c r="G179" s="141"/>
      <c r="H179" s="141"/>
      <c r="K179" s="141"/>
      <c r="L179" s="141"/>
      <c r="M179" s="141"/>
    </row>
    <row r="180" spans="1:13" s="158" customFormat="1" ht="16" hidden="1" x14ac:dyDescent="0.2">
      <c r="A180" s="359"/>
      <c r="B180" s="337" t="s">
        <v>338</v>
      </c>
      <c r="C180" s="337" t="s">
        <v>357</v>
      </c>
      <c r="D180" s="361" t="s">
        <v>390</v>
      </c>
      <c r="E180" s="157"/>
      <c r="F180" s="157"/>
      <c r="G180" s="141"/>
      <c r="H180" s="141"/>
      <c r="K180" s="141"/>
      <c r="L180" s="141"/>
      <c r="M180" s="141"/>
    </row>
    <row r="181" spans="1:13" s="158" customFormat="1" hidden="1" x14ac:dyDescent="0.2">
      <c r="A181" s="339" t="s">
        <v>412</v>
      </c>
      <c r="B181" s="382">
        <v>94.6</v>
      </c>
      <c r="C181" s="382">
        <v>25.8</v>
      </c>
      <c r="D181" s="341">
        <f>+C181*B181/1000</f>
        <v>2.44068</v>
      </c>
      <c r="E181" s="157"/>
      <c r="F181" s="157"/>
      <c r="G181" s="141"/>
      <c r="H181" s="141"/>
      <c r="K181" s="141"/>
      <c r="L181" s="141"/>
      <c r="M181" s="141"/>
    </row>
    <row r="182" spans="1:13" s="158" customFormat="1" hidden="1" x14ac:dyDescent="0.2">
      <c r="A182" s="339" t="s">
        <v>413</v>
      </c>
      <c r="B182" s="382">
        <v>98.3</v>
      </c>
      <c r="C182" s="382">
        <v>26.7</v>
      </c>
      <c r="D182" s="341">
        <f>+C182*B182/1000</f>
        <v>2.6246099999999997</v>
      </c>
      <c r="E182" s="157"/>
      <c r="F182" s="157"/>
      <c r="G182" s="141"/>
      <c r="H182" s="141"/>
      <c r="K182" s="141"/>
      <c r="L182" s="141"/>
      <c r="M182" s="141"/>
    </row>
    <row r="183" spans="1:13" s="158" customFormat="1" hidden="1" x14ac:dyDescent="0.2">
      <c r="A183" s="339" t="s">
        <v>414</v>
      </c>
      <c r="B183" s="382">
        <v>96.1</v>
      </c>
      <c r="C183" s="382">
        <v>18.899999999999999</v>
      </c>
      <c r="D183" s="341">
        <f>+C183*B183/1000</f>
        <v>1.8162899999999997</v>
      </c>
      <c r="E183" s="157"/>
      <c r="F183" s="157"/>
      <c r="G183" s="141"/>
      <c r="H183" s="141"/>
      <c r="K183" s="141"/>
      <c r="L183" s="141"/>
      <c r="M183" s="141"/>
    </row>
    <row r="184" spans="1:13" s="158" customFormat="1" hidden="1" x14ac:dyDescent="0.2">
      <c r="A184" s="346" t="s">
        <v>415</v>
      </c>
      <c r="B184" s="374">
        <v>101.1</v>
      </c>
      <c r="C184" s="374">
        <v>11.9</v>
      </c>
      <c r="D184" s="348">
        <f>+C184*B184/1000</f>
        <v>1.20309</v>
      </c>
      <c r="E184" s="157"/>
      <c r="F184" s="157"/>
      <c r="G184" s="141"/>
      <c r="H184" s="141"/>
      <c r="K184" s="141"/>
      <c r="L184" s="141"/>
      <c r="M184" s="141"/>
    </row>
    <row r="185" spans="1:13" s="158" customFormat="1" hidden="1" x14ac:dyDescent="0.2">
      <c r="A185" s="383"/>
      <c r="B185" s="384"/>
      <c r="C185" s="384"/>
      <c r="D185" s="355"/>
      <c r="E185" s="157"/>
      <c r="F185" s="157"/>
      <c r="G185" s="141"/>
      <c r="H185" s="141"/>
      <c r="K185" s="141"/>
      <c r="L185" s="141"/>
      <c r="M185" s="141"/>
    </row>
    <row r="186" spans="1:13" s="158" customFormat="1" hidden="1" x14ac:dyDescent="0.2">
      <c r="A186" s="966" t="s">
        <v>416</v>
      </c>
      <c r="B186" s="966"/>
      <c r="C186" s="379"/>
      <c r="D186" s="379"/>
      <c r="E186" s="379"/>
      <c r="F186" s="379"/>
      <c r="G186" s="385"/>
      <c r="H186" s="386"/>
      <c r="K186" s="141"/>
      <c r="L186" s="141"/>
      <c r="M186" s="141"/>
    </row>
    <row r="187" spans="1:13" s="158" customFormat="1" hidden="1" x14ac:dyDescent="0.2">
      <c r="A187" s="359"/>
      <c r="B187" s="387"/>
      <c r="C187" s="378"/>
      <c r="D187" s="378"/>
      <c r="E187" s="378"/>
      <c r="F187" s="378"/>
      <c r="G187" s="388"/>
      <c r="H187" s="389"/>
      <c r="K187" s="141"/>
      <c r="L187" s="141"/>
      <c r="M187" s="141"/>
    </row>
    <row r="188" spans="1:13" s="158" customFormat="1" hidden="1" x14ac:dyDescent="0.2">
      <c r="A188" s="357"/>
      <c r="B188" s="358" t="s">
        <v>417</v>
      </c>
      <c r="C188" s="357" t="s">
        <v>418</v>
      </c>
      <c r="D188" s="379" t="s">
        <v>419</v>
      </c>
      <c r="E188" s="379"/>
      <c r="F188" s="379"/>
      <c r="G188" s="386"/>
      <c r="H188" s="389"/>
      <c r="K188" s="141"/>
      <c r="L188" s="141"/>
      <c r="M188" s="141"/>
    </row>
    <row r="189" spans="1:13" s="158" customFormat="1" hidden="1" x14ac:dyDescent="0.2">
      <c r="A189" s="390" t="s">
        <v>420</v>
      </c>
      <c r="B189" s="328">
        <v>30.2</v>
      </c>
      <c r="C189" s="391">
        <f>+B189*D189</f>
        <v>2567</v>
      </c>
      <c r="D189" s="328">
        <v>85</v>
      </c>
      <c r="E189" s="392"/>
      <c r="F189" s="328"/>
      <c r="G189" s="393"/>
      <c r="H189" s="389"/>
      <c r="K189" s="141"/>
      <c r="L189" s="141"/>
      <c r="M189" s="141"/>
    </row>
    <row r="190" spans="1:13" s="158" customFormat="1" hidden="1" x14ac:dyDescent="0.2">
      <c r="A190" s="394" t="s">
        <v>421</v>
      </c>
      <c r="B190" s="395">
        <v>26.4</v>
      </c>
      <c r="C190" s="391">
        <f>+B190*D189</f>
        <v>2244</v>
      </c>
      <c r="D190" s="395"/>
      <c r="E190" s="396"/>
      <c r="F190" s="395"/>
      <c r="G190" s="397"/>
      <c r="H190" s="389"/>
      <c r="K190" s="141"/>
      <c r="L190" s="141"/>
      <c r="M190" s="141"/>
    </row>
    <row r="191" spans="1:13" s="158" customFormat="1" hidden="1" x14ac:dyDescent="0.2">
      <c r="A191" s="398" t="s">
        <v>422</v>
      </c>
      <c r="B191" s="395"/>
      <c r="C191" s="399" t="s">
        <v>423</v>
      </c>
      <c r="D191" s="395"/>
      <c r="E191" s="395"/>
      <c r="F191" s="395"/>
      <c r="G191" s="400"/>
      <c r="H191" s="401"/>
      <c r="K191" s="141"/>
      <c r="L191" s="141"/>
      <c r="M191" s="141"/>
    </row>
    <row r="192" spans="1:13" s="158" customFormat="1" hidden="1" x14ac:dyDescent="0.2">
      <c r="A192" s="157"/>
      <c r="B192" s="157"/>
      <c r="C192" s="157"/>
      <c r="D192" s="157"/>
      <c r="E192" s="157"/>
      <c r="F192" s="157"/>
      <c r="G192" s="141"/>
      <c r="H192" s="141"/>
      <c r="K192" s="141"/>
      <c r="L192" s="141"/>
      <c r="M192" s="141"/>
    </row>
  </sheetData>
  <sheetProtection algorithmName="SHA-512" hashValue="h9+eDI1LP8PbXmQM9uMG0TmTHKNkGAtGLs/Br3rzvCAMgP9Ysd+dZkB9uQZEVuCd/WJ/ydnXByGVcaf7hvN2Bw==" saltValue="oG2VeGMgTm4UAu+7M5etrg==" spinCount="100000" sheet="1" selectLockedCells="1"/>
  <mergeCells count="7">
    <mergeCell ref="A167:D167"/>
    <mergeCell ref="A177:B177"/>
    <mergeCell ref="A186:B186"/>
    <mergeCell ref="A1:K4"/>
    <mergeCell ref="A34:E36"/>
    <mergeCell ref="C47:E47"/>
    <mergeCell ref="F47:I47"/>
  </mergeCells>
  <hyperlinks>
    <hyperlink ref="D130" r:id="rId1" display="http://www.ior.org.uk/app/images/downloads/2014%20FGAS%20Regulation%20&amp;%20GWP%20Values%2030.5.14.pdf" xr:uid="{8057A72E-3EB3-4116-BCE9-D9BA49C866F0}"/>
    <hyperlink ref="D130:E144" r:id="rId2" display="מקור מידע למקדמי הפליטה בלינק הבא (לחץ)" xr:uid="{2267E243-DA12-4380-8DCA-9A74F0612BCB}"/>
  </hyperlinks>
  <pageMargins left="0.70866141732283472" right="0.70866141732283472" top="0.74803149606299213" bottom="0.74803149606299213" header="0.31496062992125984" footer="0.31496062992125984"/>
  <pageSetup paperSize="9" scale="55" orientation="landscape" r:id="rId3"/>
  <headerFoot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d49d09b-e7a5-4b2f-b9fa-3300c4edf6d1">
      <Terms xmlns="http://schemas.microsoft.com/office/infopath/2007/PartnerControls"/>
    </lcf76f155ced4ddcb4097134ff3c332f>
    <TaxCatchAll xmlns="3d550918-ebd0-40b1-b683-f252a4ccf51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C51543B70BD5BB42A75A7AD6563ED4D3" ma:contentTypeVersion="18" ma:contentTypeDescription="צור מסמך חדש." ma:contentTypeScope="" ma:versionID="6eb367fed80335c963c9269489ccfa88">
  <xsd:schema xmlns:xsd="http://www.w3.org/2001/XMLSchema" xmlns:xs="http://www.w3.org/2001/XMLSchema" xmlns:p="http://schemas.microsoft.com/office/2006/metadata/properties" xmlns:ns2="1d49d09b-e7a5-4b2f-b9fa-3300c4edf6d1" xmlns:ns3="3d550918-ebd0-40b1-b683-f252a4ccf514" targetNamespace="http://schemas.microsoft.com/office/2006/metadata/properties" ma:root="true" ma:fieldsID="67d2a1b1422e8c18eba720c606003061" ns2:_="" ns3:_="">
    <xsd:import namespace="1d49d09b-e7a5-4b2f-b9fa-3300c4edf6d1"/>
    <xsd:import namespace="3d550918-ebd0-40b1-b683-f252a4ccf51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49d09b-e7a5-4b2f-b9fa-3300c4edf6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תגיות תמונה" ma:readOnly="false" ma:fieldId="{5cf76f15-5ced-4ddc-b409-7134ff3c332f}" ma:taxonomyMulti="true" ma:sspId="802c65b9-0991-4c4e-8e74-7b3c5d61fe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550918-ebd0-40b1-b683-f252a4ccf514" elementFormDefault="qualified">
    <xsd:import namespace="http://schemas.microsoft.com/office/2006/documentManagement/types"/>
    <xsd:import namespace="http://schemas.microsoft.com/office/infopath/2007/PartnerControls"/>
    <xsd:element name="SharedWithUsers" ma:index="19"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משותף עם פרטים" ma:internalName="SharedWithDetails" ma:readOnly="true">
      <xsd:simpleType>
        <xsd:restriction base="dms:Note">
          <xsd:maxLength value="255"/>
        </xsd:restriction>
      </xsd:simpleType>
    </xsd:element>
    <xsd:element name="TaxCatchAll" ma:index="23" nillable="true" ma:displayName="Taxonomy Catch All Column" ma:hidden="true" ma:list="{c21e612a-3eb4-4f37-aefc-e18003e8a995}" ma:internalName="TaxCatchAll" ma:showField="CatchAllData" ma:web="3d550918-ebd0-40b1-b683-f252a4ccf5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D05CAF-0272-408F-BAC1-EE64D4D7AF61}">
  <ds:schemaRefs>
    <ds:schemaRef ds:uri="http://schemas.microsoft.com/office/2006/documentManagement/types"/>
    <ds:schemaRef ds:uri="1d49d09b-e7a5-4b2f-b9fa-3300c4edf6d1"/>
    <ds:schemaRef ds:uri="3d550918-ebd0-40b1-b683-f252a4ccf514"/>
    <ds:schemaRef ds:uri="http://purl.org/dc/dcmitype/"/>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FDCC148C-4985-4F95-88B2-9859875B0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49d09b-e7a5-4b2f-b9fa-3300c4edf6d1"/>
    <ds:schemaRef ds:uri="3d550918-ebd0-40b1-b683-f252a4ccf5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345FD5-55BC-4C69-8B11-E9C6442573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גליונות עבודה</vt:lpstr>
      </vt:variant>
      <vt:variant>
        <vt:i4>14</vt:i4>
      </vt:variant>
      <vt:variant>
        <vt:lpstr>טווחים בעלי שם</vt:lpstr>
      </vt:variant>
      <vt:variant>
        <vt:i4>46</vt:i4>
      </vt:variant>
    </vt:vector>
  </HeadingPairs>
  <TitlesOfParts>
    <vt:vector size="60" baseType="lpstr">
      <vt:lpstr>הנחיות</vt:lpstr>
      <vt:lpstr>פרטי המדווח</vt:lpstr>
      <vt:lpstr>דיווח פרטני</vt:lpstr>
      <vt:lpstr>צריכת דלק של כלי רכב</vt:lpstr>
      <vt:lpstr>מערכות מיזוג וקירור</vt:lpstr>
      <vt:lpstr>טעינת חשמל לכלי רכב</vt:lpstr>
      <vt:lpstr>פניות בנושא עשן</vt:lpstr>
      <vt:lpstr>נהיגה חסכונית</vt:lpstr>
      <vt:lpstr>סיכום מצבת ופליטות- אוטומטי</vt:lpstr>
      <vt:lpstr>פליטות חלקיקים</vt:lpstr>
      <vt:lpstr>GWP</vt:lpstr>
      <vt:lpstr>גיליון3</vt:lpstr>
      <vt:lpstr>מיפוי שמות</vt:lpstr>
      <vt:lpstr>מקדמי פליטה</vt:lpstr>
      <vt:lpstr>list005</vt:lpstr>
      <vt:lpstr>list006</vt:lpstr>
      <vt:lpstr>list1</vt:lpstr>
      <vt:lpstr>List10</vt:lpstr>
      <vt:lpstr>list1001</vt:lpstr>
      <vt:lpstr>'מקדמי פליטה'!list1002</vt:lpstr>
      <vt:lpstr>'מקדמי פליטה'!list10021</vt:lpstr>
      <vt:lpstr>list1003</vt:lpstr>
      <vt:lpstr>list1004</vt:lpstr>
      <vt:lpstr>list101</vt:lpstr>
      <vt:lpstr>list11</vt:lpstr>
      <vt:lpstr>list117</vt:lpstr>
      <vt:lpstr>list12</vt:lpstr>
      <vt:lpstr>list13</vt:lpstr>
      <vt:lpstr>list14</vt:lpstr>
      <vt:lpstr>list15</vt:lpstr>
      <vt:lpstr>list16</vt:lpstr>
      <vt:lpstr>list17</vt:lpstr>
      <vt:lpstr>'מקדמי פליטה'!list18</vt:lpstr>
      <vt:lpstr>list2</vt:lpstr>
      <vt:lpstr>list24</vt:lpstr>
      <vt:lpstr>list26</vt:lpstr>
      <vt:lpstr>'מקדמי פליטה'!list2909</vt:lpstr>
      <vt:lpstr>list3</vt:lpstr>
      <vt:lpstr>'מקדמי פליטה'!list3009</vt:lpstr>
      <vt:lpstr>list34</vt:lpstr>
      <vt:lpstr>list4</vt:lpstr>
      <vt:lpstr>list40</vt:lpstr>
      <vt:lpstr>list5</vt:lpstr>
      <vt:lpstr>list50</vt:lpstr>
      <vt:lpstr>list51</vt:lpstr>
      <vt:lpstr>list6</vt:lpstr>
      <vt:lpstr>list7</vt:lpstr>
      <vt:lpstr>list8</vt:lpstr>
      <vt:lpstr>'מקדמי פליטה'!list9</vt:lpstr>
      <vt:lpstr>'טעינת חשמל לכלי רכב'!WPrint_Area_W</vt:lpstr>
      <vt:lpstr>'מערכות מיזוג וקירור'!WPrint_Area_W</vt:lpstr>
      <vt:lpstr>'צריכת דלק של כלי רכב'!WPrint_Area_W</vt:lpstr>
      <vt:lpstr>years</vt:lpstr>
      <vt:lpstr>years18</vt:lpstr>
      <vt:lpstr>years19</vt:lpstr>
      <vt:lpstr>years2015</vt:lpstr>
      <vt:lpstr>years2016</vt:lpstr>
      <vt:lpstr>years2017</vt:lpstr>
      <vt:lpstr>years2020</vt:lpstr>
      <vt:lpstr>'מקדמי פליטה'!years2021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dc:creator>
  <cp:lastModifiedBy>Eran Banin</cp:lastModifiedBy>
  <dcterms:created xsi:type="dcterms:W3CDTF">2024-02-04T13:49:43Z</dcterms:created>
  <dcterms:modified xsi:type="dcterms:W3CDTF">2025-05-04T07:15:42Z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0x010100C51543B70BD5BB42A75A7AD6563ED4D3</vt:lpwstr>
  </property>
  <property fmtid="{D5CDD505-2E9C-101B-9397-08002B2CF9AE}" pid="3" name="MediaServiceImageTags">
    <vt:lpwstr/>
  </property>
</Properties>
</file>